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trlProps/ctrlProp4.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1"/>
  <workbookPr defaultThemeVersion="166925"/>
  <mc:AlternateContent xmlns:mc="http://schemas.openxmlformats.org/markup-compatibility/2006">
    <mc:Choice Requires="x15">
      <x15ac:absPath xmlns:x15ac="http://schemas.microsoft.com/office/spreadsheetml/2010/11/ac" url="https://arlingtonva-my.sharepoint.com/personal/tprice_arlingtonva_us/Documents/FY 22/22-DES-ITB-269 Open Channel Dredging of the Four Mile E &amp; W Levee System/Solicitation/Invitation to Bid/ITB/Final Version/"/>
    </mc:Choice>
  </mc:AlternateContent>
  <xr:revisionPtr revIDLastSave="115" documentId="8_{B591947F-CDF9-1641-80E9-F02B1E577077}" xr6:coauthVersionLast="47" xr6:coauthVersionMax="47" xr10:uidLastSave="{6D45AEB4-E3B7-9447-A3C0-AAB767030D62}"/>
  <bookViews>
    <workbookView xWindow="8340" yWindow="500" windowWidth="23260" windowHeight="22620" activeTab="3" xr2:uid="{553AA86F-749C-47E6-9291-7ACE1D96CDF4}"/>
  </bookViews>
  <sheets>
    <sheet name="4MR Gabions" sheetId="1" r:id="rId1"/>
    <sheet name="4MR" sheetId="2" r:id="rId2"/>
    <sheet name="Long Branch" sheetId="3" r:id="rId3"/>
    <sheet name="Grand Total" sheetId="5" r:id="rId4"/>
  </sheets>
  <externalReferences>
    <externalReference r:id="rId5"/>
  </externalReferences>
  <definedNames>
    <definedName name="BidTabs1" localSheetId="0">[1]!BidTabs[#Data]</definedName>
    <definedName name="BidTabs1">[1]!BidTabs[#Data]</definedName>
    <definedName name="_xlnm.Print_Area" localSheetId="0">'4MR Gabions'!$A$1:$F$18</definedName>
    <definedName name="_xlnm.Print_Titles" localSheetId="0">'4MR Gabions'!$1:$3</definedName>
    <definedName name="Spanner_Auto_File">"alse"</definedName>
    <definedName name="UnitPrice" localSheetId="0">[1]!BidTabs[[Master Item Number]:[Unit]]</definedName>
    <definedName name="UnitPrice">[1]!BidTabs[[Master Item Number]:[Unit]]</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4" i="3" l="1"/>
  <c r="F33" i="3"/>
  <c r="F35" i="3"/>
  <c r="F11" i="3"/>
  <c r="F12" i="3" s="1"/>
  <c r="F27" i="3" l="1"/>
  <c r="F22" i="3"/>
  <c r="F23" i="3" s="1"/>
  <c r="F17" i="3"/>
  <c r="F16" i="3"/>
  <c r="F6" i="3"/>
  <c r="F7" i="3" s="1"/>
  <c r="F38" i="3" s="1"/>
  <c r="F18" i="2"/>
  <c r="F19" i="2" s="1"/>
  <c r="F13" i="2"/>
  <c r="F12" i="2"/>
  <c r="F14" i="2" s="1"/>
  <c r="F7" i="2"/>
  <c r="F8" i="2" s="1"/>
  <c r="F43" i="3" l="1"/>
  <c r="F42" i="3"/>
  <c r="F28" i="3"/>
  <c r="F18" i="3"/>
  <c r="F23" i="2"/>
  <c r="F28" i="2" l="1"/>
  <c r="F27" i="2"/>
  <c r="F29" i="2" l="1"/>
  <c r="F32" i="2" s="1"/>
  <c r="C2" i="5" s="1"/>
  <c r="F6" i="1"/>
  <c r="F7" i="1" s="1"/>
  <c r="F10" i="1" l="1"/>
  <c r="F15" i="1" l="1"/>
  <c r="F14" i="1"/>
  <c r="F44" i="3" l="1"/>
  <c r="F47" i="3" s="1"/>
  <c r="F16" i="1"/>
  <c r="F18" i="1" l="1"/>
  <c r="C1" i="5" s="1"/>
  <c r="C3" i="5" l="1"/>
  <c r="C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tc={CC849CDE-DC10-3145-8849-B5DFA1E55F09}</author>
  </authors>
  <commentList>
    <comment ref="C13" authorId="0" shapeId="0" xr:uid="{CC849CDE-DC10-3145-8849-B5DFA1E55F09}">
      <text>
        <t>[Threaded comment]
Your version of Excel allows you to read this threaded comment; however, any edits to it will get removed if the file is opened in a newer version of Excel. Learn more: https://go.microsoft.com/fwlink/?linkid=870924
Comment:
    @Jennifer Tastad what is the qty for this?</t>
      </text>
    </comment>
  </commentList>
</comments>
</file>

<file path=xl/sharedStrings.xml><?xml version="1.0" encoding="utf-8"?>
<sst xmlns="http://schemas.openxmlformats.org/spreadsheetml/2006/main" count="180" uniqueCount="55">
  <si>
    <t>THE UNDERSIGNED CERTIFIES THAT (CONTRACTOR NAME)___________________________
IS CURRENTLY REGISTERED WITH THE VIRGINIA STATE BOARD OF CONTRACTORS AS REQUIRED BY THE CODE OF VIRGINIA.  CERTIFICATE NUMBER _________________ WAS ISSUED ON THE ________DAY OF _____________, 20____.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</si>
  <si>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CHECKED BY:</t>
  </si>
  <si>
    <t>C17</t>
  </si>
  <si>
    <t>STORMWATER WORK</t>
  </si>
  <si>
    <t>MASTER ITEM #</t>
  </si>
  <si>
    <t>DESCRIPTION</t>
  </si>
  <si>
    <t>EST. QTY</t>
  </si>
  <si>
    <t>UNIT</t>
  </si>
  <si>
    <t>UNIT
PRICE</t>
  </si>
  <si>
    <t>TOTAL</t>
  </si>
  <si>
    <t>Gabions streambank protection (per Virginia Erosion &amp; Sediment Control Handbook Standard &amp; Specification 3.23)</t>
  </si>
  <si>
    <t>CY</t>
  </si>
  <si>
    <t>SUBTOTAL</t>
  </si>
  <si>
    <t xml:space="preserve"> CONTRACT TOTAL (EXCLUDING PERCENTAGE ITEMS)</t>
  </si>
  <si>
    <t>PCT</t>
  </si>
  <si>
    <t>PERCENTAGE LINE ITEMS</t>
  </si>
  <si>
    <t>01000-C16-00010</t>
  </si>
  <si>
    <t>Maintenance of Traffic (MOT)</t>
  </si>
  <si>
    <t>%</t>
  </si>
  <si>
    <t>01000-C16-00030</t>
  </si>
  <si>
    <t>Mobilization and De-Mobilization</t>
  </si>
  <si>
    <t>PERCENTAGE LINE ITEMS SUBTOTAL</t>
  </si>
  <si>
    <t>Four Mile Run Gabions :</t>
  </si>
  <si>
    <t>PREPARED BY:</t>
  </si>
  <si>
    <t>THE UNDERSIGNED CERTIFIES THAT (CONTRACTOR NAME)___________________________
IS CURRENTLY REGISTERED WITH THE VIRGINIA STATE BOARD OF CONTRACTORS AS REQUIRED BY THE CODE OF VIRGINIA.  CERTIFICATE NUMBER _________________ WAS ISSUED ON THE ________DAY OF _____________, 20XX.  THE UNDERSIGNED FURTHER CERTIFIES THAT THE REGISTRATION FEE AND ALL RENEWAL FEES REQUIRED UNDER LAW HAVE BEEN PAID.  THE CONTRACTOR AGREES TO FURNISH ALL NECESSARY LABOR, EQUIPMENT, MATERIALS, AND ALL THINGS NECESSARY TO PERFORM THE WORK AS SET FORTH IN ACCORDANCE WITH THE PLANS AND SPECIFICATIONS. THE CONTRACTOR AGREES TO PERFORM RELATED WORK FOR THE FOLLOWING ITEMS AT THE FOLLOWING STIPULATED PRICES: (ALL PRICES INCLUDE PROVISION AND INSTALLATION).</t>
  </si>
  <si>
    <t>C1</t>
  </si>
  <si>
    <t>GENERAL EARTHWORK</t>
  </si>
  <si>
    <t>UNIT PRICE</t>
  </si>
  <si>
    <t>Stream Channel Earthwork</t>
  </si>
  <si>
    <t>C11</t>
  </si>
  <si>
    <t>LANDSCAPE AND HARDSCAPE RESTORATION WORK</t>
  </si>
  <si>
    <t>02801-C11-00050</t>
  </si>
  <si>
    <t>Seed, Mixture of 85% Tall Fescue/Bluegrass and 15% Annual Rye</t>
  </si>
  <si>
    <t>SY</t>
  </si>
  <si>
    <t>Tree/Stump Removal - Remove and Dispose, over 6" DBH (Diameter at Breast Height)</t>
  </si>
  <si>
    <t>EA</t>
  </si>
  <si>
    <t>C13</t>
  </si>
  <si>
    <t>EROSION AND SEDIMENT CONTROL WORK</t>
  </si>
  <si>
    <t>Temporary Erosion and Sediment Controls</t>
  </si>
  <si>
    <t>LS</t>
  </si>
  <si>
    <t>Four Mile Run Project :</t>
  </si>
  <si>
    <t>QTY</t>
  </si>
  <si>
    <t>C6</t>
  </si>
  <si>
    <t>WATERMAIN WORK</t>
  </si>
  <si>
    <t>Lower and/or relocate 16" watermain</t>
  </si>
  <si>
    <t>LF</t>
  </si>
  <si>
    <t>C18</t>
  </si>
  <si>
    <t>OTHER WORK</t>
  </si>
  <si>
    <t>Lower and/or relocate 4" gas line</t>
  </si>
  <si>
    <t>Lower and/or relocate 8" gas line</t>
  </si>
  <si>
    <t>Long Branch Project :</t>
  </si>
  <si>
    <t>Four Mile Run Gabions</t>
  </si>
  <si>
    <t xml:space="preserve">Four Mile Run </t>
  </si>
  <si>
    <t>Long Branch</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</si>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</sst>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
  </numFmts>
  <fonts count="19" x14ac:knownFonts="1">
    <font>
      <sz val="11"/>
      <color theme="1"/>
      <name val="Calibri"/>
      <family val="2"/>
      <scheme val="minor"/>
    </font>
    <font>
      <b/>
      <sz val="11"/>
      <color theme="1"/>
      <name val="Calibri"/>
      <family val="2"/>
      <scheme val="minor"/>
    </font>
    <font>
      <b/>
      <sz val="10"/>
      <name val="Tahoma"/>
      <family val="2"/>
    </font>
    <font>
      <sz val="10"/>
      <name val="Tahoma"/>
      <family val="2"/>
    </font>
    <font>
      <sz val="8"/>
      <name val="Tahoma"/>
      <family val="2"/>
    </font>
    <font>
      <sz val="7"/>
      <color theme="1"/>
      <name val="Calibri"/>
      <family val="2"/>
      <scheme val="minor"/>
    </font>
    <font>
      <sz val="10"/>
      <name val="Arial"/>
      <family val="2"/>
    </font>
    <font>
      <b/>
      <sz val="10"/>
      <color theme="1"/>
      <name val="Tahoma"/>
      <family val="2"/>
    </font>
    <font>
      <sz val="10"/>
      <color theme="1"/>
      <name val="Tahoma"/>
      <family val="2"/>
    </font>
    <font>
      <b/>
      <sz val="9"/>
      <color theme="1"/>
      <name val="Tahoma"/>
      <family val="2"/>
    </font>
    <font>
      <sz val="11"/>
      <color rgb="FFFF0000"/>
      <name val="Calibri"/>
      <family val="2"/>
      <scheme val="minor"/>
    </font>
    <font>
      <sz val="11"/>
      <color rgb="FF000000"/>
      <name val="Calibri"/>
      <family val="2"/>
      <scheme val="minor"/>
    </font>
    <font>
      <b/>
      <sz val="11"/>
      <color rgb="FF000000"/>
      <name val="Calibri"/>
      <family val="2"/>
      <scheme val="minor"/>
    </font>
    <font>
      <sz val="7"/>
      <color rgb="FF000000"/>
      <name val="Calibri"/>
      <family val="2"/>
      <scheme val="minor"/>
    </font>
    <font>
      <b/>
      <sz val="10"/>
      <color rgb="FF000000"/>
      <name val="Tahoma"/>
      <family val="2"/>
    </font>
    <font>
      <sz val="10"/>
      <color rgb="FF000000"/>
      <name val="Tahoma"/>
      <family val="2"/>
    </font>
    <font>
      <b/>
      <sz val="9"/>
      <color rgb="FF000000"/>
      <name val="Tahoma"/>
      <family val="2"/>
    </font>
    <font>
      <b/>
      <sz val="14"/>
      <color theme="1"/>
      <name val="Calibri"/>
      <family val="2"/>
      <scheme val="minor"/>
    </font>
    <font>
      <b/>
      <sz val="12"/>
      <color rgb="FF993300"/>
      <name val="Arial"/>
      <family val="2"/>
    </font>
  </fonts>
  <fills count="8">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rgb="FFC6E0B4"/>
        <bgColor rgb="FF000000"/>
      </patternFill>
    </fill>
    <fill>
      <patternFill patternType="solid">
        <fgColor rgb="FFCCFFCC"/>
        <bgColor rgb="FF000000"/>
      </patternFill>
    </fill>
    <fill>
      <patternFill patternType="solid">
        <fgColor rgb="FFBFBFBF"/>
        <bgColor rgb="FF000000"/>
      </patternFill>
    </fill>
    <fill>
      <patternFill patternType="solid">
        <fgColor theme="0" tint="-0.34998626667073579"/>
        <bgColor indexed="64"/>
      </patternFill>
    </fill>
  </fills>
  <borders count="1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6" fillId="0" borderId="0"/>
  </cellStyleXfs>
  <cellXfs count="96">
    <xf numFmtId="0" fontId="0" fillId="0" borderId="0" xfId="0"/>
    <xf numFmtId="0" fontId="0" fillId="0" borderId="0" xfId="0" applyAlignment="1">
      <alignment wrapText="1"/>
    </xf>
    <xf numFmtId="0" fontId="2" fillId="0" borderId="0" xfId="0" applyFont="1" applyAlignment="1" applyProtection="1">
      <alignment horizontal="right" vertical="center"/>
      <protection locked="0"/>
    </xf>
    <xf numFmtId="14" fontId="3" fillId="0" borderId="1" xfId="0" applyNumberFormat="1" applyFont="1" applyBorder="1" applyAlignment="1" applyProtection="1">
      <alignment horizontal="left" vertical="center"/>
      <protection locked="0"/>
    </xf>
    <xf numFmtId="164" fontId="0" fillId="0" borderId="0" xfId="0" applyNumberFormat="1"/>
    <xf numFmtId="0" fontId="1" fillId="0" borderId="0" xfId="0" applyFont="1"/>
    <xf numFmtId="0" fontId="1" fillId="0" borderId="0" xfId="0" applyFont="1" applyAlignment="1">
      <alignment wrapText="1"/>
    </xf>
    <xf numFmtId="0" fontId="1" fillId="2" borderId="3" xfId="0" applyFont="1" applyFill="1" applyBorder="1" applyAlignment="1">
      <alignment wrapText="1"/>
    </xf>
    <xf numFmtId="0" fontId="1" fillId="2" borderId="3" xfId="0" applyFont="1" applyFill="1" applyBorder="1"/>
    <xf numFmtId="164" fontId="1" fillId="2" borderId="3" xfId="0" applyNumberFormat="1" applyFont="1" applyFill="1" applyBorder="1"/>
    <xf numFmtId="0" fontId="5" fillId="0" borderId="3" xfId="0" applyFont="1" applyBorder="1"/>
    <xf numFmtId="0" fontId="0" fillId="0" borderId="3" xfId="0" applyBorder="1" applyAlignment="1">
      <alignment wrapText="1"/>
    </xf>
    <xf numFmtId="0" fontId="0" fillId="3" borderId="3" xfId="0" applyFill="1" applyBorder="1"/>
    <xf numFmtId="0" fontId="0" fillId="0" borderId="3" xfId="0" applyBorder="1"/>
    <xf numFmtId="164" fontId="0" fillId="0" borderId="3" xfId="0" applyNumberFormat="1" applyBorder="1"/>
    <xf numFmtId="0" fontId="0" fillId="0" borderId="4" xfId="0" applyBorder="1"/>
    <xf numFmtId="0" fontId="0" fillId="0" borderId="4" xfId="0" applyBorder="1" applyAlignment="1">
      <alignment wrapText="1"/>
    </xf>
    <xf numFmtId="0" fontId="0" fillId="3" borderId="4" xfId="0" applyFill="1" applyBorder="1"/>
    <xf numFmtId="0" fontId="1" fillId="0" borderId="4" xfId="0" applyFont="1" applyBorder="1"/>
    <xf numFmtId="164" fontId="1" fillId="0" borderId="4" xfId="0" applyNumberFormat="1" applyFont="1" applyBorder="1"/>
    <xf numFmtId="0" fontId="0" fillId="0" borderId="5" xfId="0" applyBorder="1"/>
    <xf numFmtId="0" fontId="0" fillId="0" borderId="5" xfId="0" applyBorder="1" applyAlignment="1">
      <alignment wrapText="1"/>
    </xf>
    <xf numFmtId="0" fontId="0" fillId="3" borderId="5" xfId="0" applyFill="1" applyBorder="1"/>
    <xf numFmtId="0" fontId="1" fillId="0" borderId="5" xfId="0" applyFont="1" applyBorder="1"/>
    <xf numFmtId="164" fontId="1" fillId="0" borderId="0" xfId="0" applyNumberFormat="1" applyFont="1"/>
    <xf numFmtId="0" fontId="0" fillId="0" borderId="6" xfId="0" applyBorder="1"/>
    <xf numFmtId="0" fontId="0" fillId="0" borderId="6" xfId="0" applyBorder="1" applyAlignment="1">
      <alignment wrapText="1"/>
    </xf>
    <xf numFmtId="7" fontId="7" fillId="0" borderId="6" xfId="1" applyNumberFormat="1" applyFont="1" applyBorder="1" applyAlignment="1">
      <alignment horizontal="right" vertical="center"/>
    </xf>
    <xf numFmtId="7" fontId="7" fillId="0" borderId="7" xfId="1" applyNumberFormat="1" applyFont="1" applyBorder="1" applyAlignment="1">
      <alignment vertical="center"/>
    </xf>
    <xf numFmtId="0" fontId="3" fillId="0" borderId="0" xfId="1" applyFont="1" applyAlignment="1">
      <alignment vertical="center" wrapText="1"/>
    </xf>
    <xf numFmtId="0" fontId="8" fillId="0" borderId="0" xfId="1" applyFont="1" applyAlignment="1" applyProtection="1">
      <alignment vertical="center"/>
      <protection locked="0"/>
    </xf>
    <xf numFmtId="0" fontId="8" fillId="0" borderId="0" xfId="1" applyFont="1" applyAlignment="1">
      <alignment vertical="center"/>
    </xf>
    <xf numFmtId="0" fontId="7" fillId="0" borderId="0" xfId="1" applyFont="1" applyAlignment="1">
      <alignment horizontal="right" vertical="center"/>
    </xf>
    <xf numFmtId="7" fontId="9" fillId="0" borderId="8" xfId="1" applyNumberFormat="1" applyFont="1" applyBorder="1" applyAlignment="1">
      <alignment vertical="center"/>
    </xf>
    <xf numFmtId="0" fontId="11" fillId="0" borderId="0" xfId="0" applyFont="1"/>
    <xf numFmtId="0" fontId="11" fillId="0" borderId="0" xfId="0" applyFont="1" applyAlignment="1">
      <alignment wrapText="1"/>
    </xf>
    <xf numFmtId="164" fontId="11" fillId="0" borderId="0" xfId="0" applyNumberFormat="1" applyFont="1"/>
    <xf numFmtId="0" fontId="12" fillId="0" borderId="0" xfId="0" applyFont="1"/>
    <xf numFmtId="0" fontId="12" fillId="0" borderId="0" xfId="0" applyFont="1" applyAlignment="1">
      <alignment wrapText="1"/>
    </xf>
    <xf numFmtId="0" fontId="12" fillId="4" borderId="3" xfId="0" applyFont="1" applyFill="1" applyBorder="1" applyAlignment="1">
      <alignment wrapText="1"/>
    </xf>
    <xf numFmtId="0" fontId="12" fillId="4" borderId="3" xfId="0" applyFont="1" applyFill="1" applyBorder="1"/>
    <xf numFmtId="164" fontId="12" fillId="4" borderId="3" xfId="0" applyNumberFormat="1" applyFont="1" applyFill="1" applyBorder="1"/>
    <xf numFmtId="0" fontId="13" fillId="5" borderId="3" xfId="0" applyFont="1" applyFill="1" applyBorder="1"/>
    <xf numFmtId="0" fontId="11" fillId="5" borderId="3" xfId="0" applyFont="1" applyFill="1" applyBorder="1" applyAlignment="1">
      <alignment wrapText="1"/>
    </xf>
    <xf numFmtId="0" fontId="10" fillId="5" borderId="3" xfId="0" applyFont="1" applyFill="1" applyBorder="1"/>
    <xf numFmtId="0" fontId="11" fillId="5" borderId="3" xfId="0" applyFont="1" applyFill="1" applyBorder="1"/>
    <xf numFmtId="164" fontId="11" fillId="5" borderId="3" xfId="0" applyNumberFormat="1" applyFont="1" applyFill="1" applyBorder="1"/>
    <xf numFmtId="0" fontId="11" fillId="0" borderId="4" xfId="0" applyFont="1" applyBorder="1"/>
    <xf numFmtId="0" fontId="11" fillId="0" borderId="4" xfId="0" applyFont="1" applyBorder="1" applyAlignment="1">
      <alignment wrapText="1"/>
    </xf>
    <xf numFmtId="0" fontId="11" fillId="6" borderId="4" xfId="0" applyFont="1" applyFill="1" applyBorder="1"/>
    <xf numFmtId="0" fontId="12" fillId="0" borderId="4" xfId="0" applyFont="1" applyBorder="1"/>
    <xf numFmtId="164" fontId="12" fillId="0" borderId="4" xfId="0" applyNumberFormat="1" applyFont="1" applyBorder="1"/>
    <xf numFmtId="0" fontId="13" fillId="0" borderId="3" xfId="0" applyFont="1" applyBorder="1"/>
    <xf numFmtId="0" fontId="11" fillId="0" borderId="3" xfId="0" applyFont="1" applyBorder="1" applyAlignment="1">
      <alignment wrapText="1"/>
    </xf>
    <xf numFmtId="1" fontId="11" fillId="6" borderId="3" xfId="0" applyNumberFormat="1" applyFont="1" applyFill="1" applyBorder="1"/>
    <xf numFmtId="0" fontId="11" fillId="0" borderId="3" xfId="0" applyFont="1" applyBorder="1"/>
    <xf numFmtId="164" fontId="11" fillId="0" borderId="3" xfId="0" applyNumberFormat="1" applyFont="1" applyBorder="1"/>
    <xf numFmtId="164" fontId="12" fillId="0" borderId="0" xfId="0" applyNumberFormat="1" applyFont="1"/>
    <xf numFmtId="0" fontId="11" fillId="0" borderId="6" xfId="0" applyFont="1" applyBorder="1"/>
    <xf numFmtId="0" fontId="11" fillId="0" borderId="6" xfId="0" applyFont="1" applyBorder="1" applyAlignment="1">
      <alignment wrapText="1"/>
    </xf>
    <xf numFmtId="7" fontId="14" fillId="0" borderId="6" xfId="0" applyNumberFormat="1" applyFont="1" applyBorder="1" applyAlignment="1">
      <alignment horizontal="right" vertical="center"/>
    </xf>
    <xf numFmtId="7" fontId="14" fillId="0" borderId="7" xfId="0" applyNumberFormat="1" applyFont="1" applyBorder="1" applyAlignment="1">
      <alignment vertical="center"/>
    </xf>
    <xf numFmtId="7" fontId="14" fillId="0" borderId="0" xfId="0" applyNumberFormat="1" applyFont="1" applyAlignment="1">
      <alignment horizontal="right" vertical="center"/>
    </xf>
    <xf numFmtId="7" fontId="14" fillId="0" borderId="0" xfId="0" applyNumberFormat="1" applyFont="1" applyAlignment="1">
      <alignment vertical="center"/>
    </xf>
    <xf numFmtId="0" fontId="3" fillId="0" borderId="0" xfId="0" applyFont="1" applyAlignment="1">
      <alignment vertical="center" wrapText="1"/>
    </xf>
    <xf numFmtId="0" fontId="15" fillId="0" borderId="0" xfId="0" applyFont="1" applyAlignment="1" applyProtection="1">
      <alignment vertical="center"/>
      <protection locked="0"/>
    </xf>
    <xf numFmtId="0" fontId="15" fillId="0" borderId="0" xfId="0" applyFont="1" applyAlignment="1">
      <alignment vertical="center"/>
    </xf>
    <xf numFmtId="0" fontId="14" fillId="0" borderId="0" xfId="0" applyFont="1" applyAlignment="1">
      <alignment horizontal="right" vertical="center"/>
    </xf>
    <xf numFmtId="7" fontId="16" fillId="0" borderId="8" xfId="0" applyNumberFormat="1" applyFont="1" applyBorder="1" applyAlignment="1">
      <alignment vertical="center"/>
    </xf>
    <xf numFmtId="1" fontId="0" fillId="3" borderId="3" xfId="0" applyNumberFormat="1" applyFill="1" applyBorder="1"/>
    <xf numFmtId="7" fontId="7" fillId="0" borderId="0" xfId="1" applyNumberFormat="1" applyFont="1" applyAlignment="1">
      <alignment horizontal="right" vertical="center"/>
    </xf>
    <xf numFmtId="7" fontId="7" fillId="0" borderId="0" xfId="1" applyNumberFormat="1" applyFont="1" applyAlignment="1">
      <alignment vertical="center"/>
    </xf>
    <xf numFmtId="0" fontId="17" fillId="0" borderId="2" xfId="0" applyFont="1" applyBorder="1"/>
    <xf numFmtId="7" fontId="17" fillId="0" borderId="2" xfId="0" applyNumberFormat="1" applyFont="1" applyBorder="1"/>
    <xf numFmtId="7" fontId="17" fillId="7" borderId="2" xfId="0" applyNumberFormat="1" applyFont="1" applyFill="1" applyBorder="1"/>
    <xf numFmtId="0" fontId="0" fillId="0" borderId="2" xfId="0" applyBorder="1"/>
    <xf numFmtId="0" fontId="0" fillId="0" borderId="2" xfId="0" applyBorder="1" applyAlignment="1">
      <alignment wrapText="1"/>
    </xf>
    <xf numFmtId="7" fontId="7" fillId="0" borderId="2" xfId="1" applyNumberFormat="1" applyFont="1" applyBorder="1" applyAlignment="1">
      <alignment vertical="center"/>
    </xf>
    <xf numFmtId="7" fontId="7" fillId="0" borderId="2" xfId="1" applyNumberFormat="1" applyFont="1" applyBorder="1" applyAlignment="1">
      <alignment horizontal="right" vertical="center"/>
    </xf>
    <xf numFmtId="0" fontId="1" fillId="0" borderId="2" xfId="0" applyFont="1" applyBorder="1"/>
    <xf numFmtId="164" fontId="1" fillId="0" borderId="10" xfId="0" applyNumberFormat="1" applyFont="1" applyBorder="1"/>
    <xf numFmtId="164" fontId="0" fillId="0" borderId="3" xfId="0" applyNumberFormat="1" applyBorder="1" applyProtection="1">
      <protection locked="0"/>
    </xf>
    <xf numFmtId="0" fontId="0" fillId="3" borderId="5" xfId="0" applyFill="1" applyBorder="1" applyProtection="1">
      <protection locked="0"/>
    </xf>
    <xf numFmtId="164" fontId="11" fillId="5" borderId="3" xfId="0" applyNumberFormat="1" applyFont="1" applyFill="1" applyBorder="1" applyProtection="1">
      <protection locked="0"/>
    </xf>
    <xf numFmtId="164" fontId="11" fillId="0" borderId="3" xfId="0" applyNumberFormat="1" applyFont="1" applyBorder="1" applyProtection="1">
      <protection locked="0"/>
    </xf>
    <xf numFmtId="0" fontId="1" fillId="2" borderId="2" xfId="0" applyFont="1" applyFill="1" applyBorder="1"/>
    <xf numFmtId="0" fontId="0" fillId="0" borderId="0" xfId="0" applyProtection="1">
      <protection locked="0"/>
    </xf>
    <xf numFmtId="0" fontId="0" fillId="0" borderId="0" xfId="0" applyBorder="1"/>
    <xf numFmtId="0" fontId="0" fillId="0" borderId="0" xfId="0" applyBorder="1" applyAlignment="1">
      <alignment wrapText="1"/>
    </xf>
    <xf numFmtId="0" fontId="1" fillId="0" borderId="0" xfId="0" applyFont="1" applyBorder="1"/>
    <xf numFmtId="164" fontId="1" fillId="0" borderId="0" xfId="0" applyNumberFormat="1" applyFont="1" applyBorder="1"/>
    <xf numFmtId="0" fontId="4" fillId="0" borderId="0" xfId="0" applyFont="1" applyAlignment="1">
      <alignment horizontal="left" vertical="center" wrapText="1"/>
    </xf>
    <xf numFmtId="0" fontId="4" fillId="0" borderId="0" xfId="0" applyFont="1" applyAlignment="1">
      <alignment horizontal="left" vertical="center"/>
    </xf>
    <xf numFmtId="0" fontId="17" fillId="7" borderId="2" xfId="0" applyFont="1" applyFill="1" applyBorder="1" applyAlignment="1">
      <alignment horizontal="center"/>
    </xf>
    <xf numFmtId="0" fontId="17" fillId="0" borderId="5" xfId="0" applyFont="1" applyBorder="1" applyAlignment="1"/>
    <xf numFmtId="0" fontId="17" fillId="0" borderId="9" xfId="0" applyFont="1" applyBorder="1" applyAlignment="1"/>
  </cellXfs>
  <cellStyles count="2">
    <cellStyle name="Normal" xfId="0" builtinId="0"/>
    <cellStyle name="Normal 2" xfId="1" xr:uid="{73B93F8C-3FC8-407A-8DBE-6E9A21CB65FF}"/>
  </cellStyles>
  <dxfs count="20">
    <dxf>
      <font>
        <color rgb="FFFF0000"/>
      </font>
    </dxf>
    <dxf>
      <fill>
        <patternFill>
          <bgColor rgb="FFCCFFCC"/>
        </patternFill>
      </fill>
    </dxf>
    <dxf>
      <fill>
        <patternFill>
          <bgColor rgb="FFCCFFCC"/>
        </patternFill>
      </fill>
    </dxf>
    <dxf>
      <fill>
        <patternFill>
          <bgColor rgb="FFCCFFCC"/>
        </patternFill>
      </fill>
    </dxf>
    <dxf>
      <font>
        <color rgb="FFFF0000"/>
      </font>
    </dxf>
    <dxf>
      <fill>
        <patternFill>
          <bgColor rgb="FFCCFFCC"/>
        </patternFill>
      </fill>
    </dxf>
    <dxf>
      <fill>
        <patternFill>
          <bgColor rgb="FFCCFFCC"/>
        </patternFill>
      </fill>
    </dxf>
    <dxf>
      <font>
        <color rgb="FFFF0000"/>
      </font>
    </dxf>
    <dxf>
      <fill>
        <patternFill>
          <bgColor rgb="FFCCFFCC"/>
        </patternFill>
      </fill>
    </dxf>
    <dxf>
      <fill>
        <patternFill>
          <bgColor rgb="FFCCFFCC"/>
        </patternFill>
      </fill>
    </dxf>
    <dxf>
      <font>
        <color rgb="FFFF0000"/>
      </font>
    </dxf>
    <dxf>
      <fill>
        <patternFill>
          <bgColor rgb="FFCCFFCC"/>
        </patternFill>
      </fill>
    </dxf>
    <dxf>
      <font>
        <color rgb="FFFF0000"/>
      </font>
    </dxf>
    <dxf>
      <fill>
        <patternFill>
          <bgColor rgb="FFCCFFCC"/>
        </patternFill>
      </fill>
    </dxf>
    <dxf>
      <fill>
        <patternFill>
          <bgColor theme="5" tint="0.39994506668294322"/>
        </patternFill>
      </fill>
    </dxf>
    <dxf>
      <font>
        <color rgb="FFFF0000"/>
      </font>
    </dxf>
    <dxf>
      <fill>
        <patternFill>
          <bgColor rgb="FFCCFFCC"/>
        </patternFill>
      </fill>
    </dxf>
    <dxf>
      <fill>
        <patternFill>
          <bgColor rgb="FFCCFFCC"/>
        </patternFill>
      </fill>
    </dxf>
    <dxf>
      <font>
        <color rgb="FFFF0000"/>
      </font>
    </dxf>
    <dxf>
      <fill>
        <patternFill>
          <bgColor rgb="FFCC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723900</xdr:colOff>
          <xdr:row>0</xdr:row>
          <xdr:rowOff>0</xdr:rowOff>
        </xdr:from>
        <xdr:to>
          <xdr:col>1</xdr:col>
          <xdr:colOff>2438400</xdr:colOff>
          <xdr:row>0</xdr:row>
          <xdr:rowOff>25400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1" i="0" u="none" strike="noStrike" baseline="0">
                  <a:solidFill>
                    <a:srgbClr val="993300"/>
                  </a:solidFill>
                  <a:latin typeface="Arial" pitchFamily="2" charset="0"/>
                  <a:cs typeface="Arial" pitchFamily="2" charset="0"/>
                </a:rPr>
                <a:t>EXPORT UNIT PRICE TAB</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25400</xdr:colOff>
          <xdr:row>0</xdr:row>
          <xdr:rowOff>12700</xdr:rowOff>
        </xdr:from>
        <xdr:to>
          <xdr:col>2</xdr:col>
          <xdr:colOff>711200</xdr:colOff>
          <xdr:row>1</xdr:row>
          <xdr:rowOff>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1" i="0" u="none" strike="noStrike" baseline="0">
                  <a:solidFill>
                    <a:srgbClr val="993300"/>
                  </a:solidFill>
                  <a:latin typeface="Arial" pitchFamily="2" charset="0"/>
                  <a:cs typeface="Arial" pitchFamily="2" charset="0"/>
                </a:rPr>
                <a:t>UPDATE HEADER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419100</xdr:colOff>
          <xdr:row>0</xdr:row>
          <xdr:rowOff>12700</xdr:rowOff>
        </xdr:from>
        <xdr:to>
          <xdr:col>4</xdr:col>
          <xdr:colOff>482600</xdr:colOff>
          <xdr:row>1</xdr:row>
          <xdr:rowOff>25400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1" i="0" u="none" strike="noStrike" baseline="0">
                  <a:solidFill>
                    <a:srgbClr val="993300"/>
                  </a:solidFill>
                  <a:latin typeface="Arial" pitchFamily="2" charset="0"/>
                  <a:cs typeface="Arial" pitchFamily="2" charset="0"/>
                </a:rPr>
                <a:t>EXPORT UNIT PRICE TAB</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723900</xdr:colOff>
          <xdr:row>0</xdr:row>
          <xdr:rowOff>0</xdr:rowOff>
        </xdr:from>
        <xdr:to>
          <xdr:col>1</xdr:col>
          <xdr:colOff>2438400</xdr:colOff>
          <xdr:row>0</xdr:row>
          <xdr:rowOff>25400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1200" b="1" i="0" u="none" strike="noStrike" baseline="0">
                  <a:solidFill>
                    <a:srgbClr val="993300"/>
                  </a:solidFill>
                  <a:latin typeface="Arial" pitchFamily="2" charset="0"/>
                  <a:cs typeface="Arial" pitchFamily="2" charset="0"/>
                </a:rPr>
                <a:t>EXPORT UNIT PRICE TAB</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microsoft.com/office/2019/04/relationships/externalLinkLongPath" Target="/personal/tprice_arlingtonva_us/Documents/FY%2022/22-DES-ITB-269%20Open%20Channel%20Dredging%20of%20the%20Four%20Mile%20E%20&amp;%20W%20Levee%20System/Solicitation/Invitation%20to%20Bid/ITB/Drafts/Updated%20Items/S54D-Bid%20Tab-4MR.xlsm?67F4966B" TargetMode="External"/><Relationship Id="rId1" Type="http://schemas.openxmlformats.org/officeDocument/2006/relationships/externalLinkPath" Target="file:///67F4966B/S54D-Bid%20Tab-4M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Guidance"/>
      <sheetName val="Cost_Summary"/>
      <sheetName val="Unit_Price_Tab"/>
      <sheetName val="Estimate_Detail"/>
      <sheetName val="Supporting Tables "/>
      <sheetName val="SP_Info_Biditem_Category"/>
      <sheetName val="SP_DB_Biditems_Beta"/>
      <sheetName val="EB Unit Price Table"/>
      <sheetName val="Updated Items"/>
      <sheetName val="S54D-Bid Tab-4MR"/>
    </sheetNames>
    <definedNames>
      <definedName name="EXPORT_UNIT_PRICE_TAB"/>
    </defined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persons/person.xml><?xml version="1.0" encoding="utf-8"?>
<personList xmlns="http://schemas.microsoft.com/office/spreadsheetml/2018/threadedcomments" xmlns:x="http://schemas.openxmlformats.org/spreadsheetml/2006/main">
  <person displayName="Jennifer Tastad" id="{30D51F73-F64F-A147-86D8-663C34F94C7A}" userId="jtastad@arlingtonva.us" providerId="PeoplePicker"/>
  <person displayName="Tomeka Price" id="{9702A86A-CB7B-684C-91B3-5300092433B1}" userId="S::tprice@arlingtonva.us::f3d7a2c2-6f8c-4833-8dde-76a23239317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3" dT="2021-12-15T22:40:27.07" personId="{9702A86A-CB7B-684C-91B3-5300092433B1}" id="{CC849CDE-DC10-3145-8849-B5DFA1E55F09}">
    <text>@Jennifer Tastad what is the qty for this?</text>
    <mentions>
      <mention mentionpersonId="{30D51F73-F64F-A147-86D8-663C34F94C7A}" mentionId="{D25E8082-8DB7-EB41-8657-91D6BE6FEC20}" startIndex="0" length="16"/>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2.xm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6FDAC-49FE-4E4D-8107-7203F63768B7}">
  <sheetPr codeName="Sheet9">
    <pageSetUpPr fitToPage="1"/>
  </sheetPr>
  <dimension ref="A1:L18"/>
  <sheetViews>
    <sheetView view="pageBreakPreview" zoomScale="150" zoomScaleNormal="100" zoomScaleSheetLayoutView="150" workbookViewId="0">
      <selection activeCell="C14" sqref="C14"/>
    </sheetView>
  </sheetViews>
  <sheetFormatPr baseColWidth="10" defaultColWidth="8.83203125" defaultRowHeight="15" x14ac:dyDescent="0.2"/>
  <cols>
    <col min="1" max="1" width="17.6640625" bestFit="1" customWidth="1"/>
    <col min="2" max="2" width="36.6640625" style="1" bestFit="1" customWidth="1"/>
    <col min="3" max="3" width="10" bestFit="1" customWidth="1"/>
    <col min="4" max="4" width="7.6640625" bestFit="1" customWidth="1"/>
    <col min="5" max="5" width="16.1640625" customWidth="1"/>
    <col min="6" max="6" width="15.1640625" style="4" bestFit="1" customWidth="1"/>
  </cols>
  <sheetData>
    <row r="1" spans="1:12" ht="80" customHeight="1" x14ac:dyDescent="0.2">
      <c r="A1" s="91" t="s">
        <v>0</v>
      </c>
      <c r="B1" s="92"/>
      <c r="C1" s="92"/>
      <c r="D1" s="92"/>
      <c r="E1" s="92"/>
      <c r="F1" s="92"/>
    </row>
    <row r="2" spans="1:12" x14ac:dyDescent="0.2">
      <c r="D2" s="2" t="s">
        <v>1</v>
      </c>
      <c r="E2" s="3"/>
    </row>
    <row r="4" spans="1:12" ht="16" x14ac:dyDescent="0.2">
      <c r="A4" s="5" t="s">
        <v>2</v>
      </c>
      <c r="B4" s="6" t="s">
        <v>3</v>
      </c>
    </row>
    <row r="5" spans="1:12" ht="16" x14ac:dyDescent="0.2">
      <c r="A5" s="7" t="s">
        <v>4</v>
      </c>
      <c r="B5" s="7" t="s">
        <v>5</v>
      </c>
      <c r="C5" s="8" t="s">
        <v>6</v>
      </c>
      <c r="D5" s="8" t="s">
        <v>7</v>
      </c>
      <c r="E5" s="8" t="s">
        <v>8</v>
      </c>
      <c r="F5" s="9" t="s">
        <v>9</v>
      </c>
    </row>
    <row r="6" spans="1:12" ht="49" thickBot="1" x14ac:dyDescent="0.25">
      <c r="A6" s="10"/>
      <c r="B6" s="11" t="s">
        <v>10</v>
      </c>
      <c r="C6" s="12">
        <v>350</v>
      </c>
      <c r="D6" s="13" t="s">
        <v>11</v>
      </c>
      <c r="E6" s="81"/>
      <c r="F6" s="14">
        <f t="shared" ref="F6" si="0">IFERROR($C6*$E6, "")</f>
        <v>0</v>
      </c>
    </row>
    <row r="7" spans="1:12" ht="16" thickTop="1" x14ac:dyDescent="0.2">
      <c r="A7" s="20"/>
      <c r="B7" s="21"/>
      <c r="C7" s="20"/>
      <c r="D7" s="20"/>
      <c r="E7" s="23" t="s">
        <v>12</v>
      </c>
      <c r="F7" s="19">
        <f>SUBTOTAL(109,F6)</f>
        <v>0</v>
      </c>
    </row>
    <row r="8" spans="1:12" x14ac:dyDescent="0.2">
      <c r="E8" s="5"/>
      <c r="F8" s="24"/>
      <c r="L8" s="86"/>
    </row>
    <row r="9" spans="1:12" ht="16" thickBot="1" x14ac:dyDescent="0.25">
      <c r="E9" s="5"/>
      <c r="F9" s="24"/>
    </row>
    <row r="10" spans="1:12" ht="16" thickTop="1" x14ac:dyDescent="0.2">
      <c r="A10" s="25"/>
      <c r="B10" s="26"/>
      <c r="C10" s="25"/>
      <c r="D10" s="25"/>
      <c r="E10" s="27" t="s">
        <v>13</v>
      </c>
      <c r="F10" s="28">
        <f>SUMIF(E:E,"SUBTOTAL",F:F)</f>
        <v>0</v>
      </c>
    </row>
    <row r="12" spans="1:12" ht="16" x14ac:dyDescent="0.2">
      <c r="A12" s="37" t="s">
        <v>14</v>
      </c>
      <c r="B12" s="38" t="s">
        <v>15</v>
      </c>
    </row>
    <row r="13" spans="1:12" x14ac:dyDescent="0.2">
      <c r="A13" s="8" t="s">
        <v>4</v>
      </c>
      <c r="B13" s="8" t="s">
        <v>5</v>
      </c>
      <c r="C13" s="8" t="s">
        <v>6</v>
      </c>
      <c r="D13" s="8" t="s">
        <v>7</v>
      </c>
      <c r="E13" s="85" t="s">
        <v>8</v>
      </c>
      <c r="F13" s="9" t="s">
        <v>9</v>
      </c>
    </row>
    <row r="14" spans="1:12" ht="16" x14ac:dyDescent="0.2">
      <c r="A14" s="75" t="s">
        <v>16</v>
      </c>
      <c r="B14" s="76" t="s">
        <v>17</v>
      </c>
      <c r="C14" s="82"/>
      <c r="D14" s="75" t="s">
        <v>18</v>
      </c>
      <c r="F14" s="77">
        <f>C14*F10/100</f>
        <v>0</v>
      </c>
    </row>
    <row r="15" spans="1:12" ht="16" x14ac:dyDescent="0.2">
      <c r="A15" s="75" t="s">
        <v>19</v>
      </c>
      <c r="B15" s="76" t="s">
        <v>20</v>
      </c>
      <c r="C15" s="82"/>
      <c r="D15" s="75" t="s">
        <v>18</v>
      </c>
      <c r="E15" s="78"/>
      <c r="F15" s="77">
        <f>C15*F10/100</f>
        <v>0</v>
      </c>
    </row>
    <row r="16" spans="1:12" x14ac:dyDescent="0.2">
      <c r="A16" s="75"/>
      <c r="B16" s="76"/>
      <c r="C16" s="79" t="s">
        <v>21</v>
      </c>
      <c r="D16" s="79"/>
      <c r="E16" s="79"/>
      <c r="F16" s="80">
        <f>F14+F15</f>
        <v>0</v>
      </c>
    </row>
    <row r="18" spans="2:6" x14ac:dyDescent="0.2">
      <c r="B18" s="29"/>
      <c r="C18" s="30"/>
      <c r="D18" s="31"/>
      <c r="E18" s="32" t="s">
        <v>22</v>
      </c>
      <c r="F18" s="33">
        <f>F10+F16</f>
        <v>0</v>
      </c>
    </row>
  </sheetData>
  <sheetProtection sheet="1" objects="1" scenarios="1" selectLockedCells="1"/>
  <mergeCells count="1">
    <mergeCell ref="A1:F1"/>
  </mergeCells>
  <conditionalFormatting sqref="A6:E6">
    <cfRule type="expression" dxfId="19" priority="6">
      <formula>$C6&gt;0</formula>
    </cfRule>
  </conditionalFormatting>
  <conditionalFormatting sqref="C6">
    <cfRule type="expression" dxfId="18" priority="5">
      <formula>$C6&gt;0</formula>
    </cfRule>
  </conditionalFormatting>
  <conditionalFormatting sqref="F6">
    <cfRule type="expression" dxfId="17" priority="4">
      <formula>$C6&gt;0</formula>
    </cfRule>
  </conditionalFormatting>
  <pageMargins left="0.5" right="0.5" top="0.75" bottom="0.75" header="0.3" footer="0.3"/>
  <pageSetup scale="86" fitToHeight="0" orientation="portrait" blackAndWhite="1" r:id="rId1"/>
  <headerFooter>
    <oddHeader>&amp;C&amp;"Tahoma,Bold"&amp;12&amp;UCONSTRUCTION COST ESTIMATE DETAIL</oddHeader>
    <oddFooter>&amp;LBIDDER_______________________&amp;CSignature_____________________&amp;RPage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Pict="0" macro="[1]!EXPORT_UNIT_PRICE_TAB">
                <anchor moveWithCells="1" sizeWithCells="1">
                  <from>
                    <xdr:col>1</xdr:col>
                    <xdr:colOff>723900</xdr:colOff>
                    <xdr:row>0</xdr:row>
                    <xdr:rowOff>0</xdr:rowOff>
                  </from>
                  <to>
                    <xdr:col>1</xdr:col>
                    <xdr:colOff>2438400</xdr:colOff>
                    <xdr:row>0</xdr:row>
                    <xdr:rowOff>25400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BDB51-2003-F74D-A5DE-3A73E06F24E4}">
  <dimension ref="A1:F32"/>
  <sheetViews>
    <sheetView topLeftCell="A11" zoomScale="150" zoomScaleNormal="150" workbookViewId="0">
      <selection activeCell="C27" sqref="C27"/>
    </sheetView>
  </sheetViews>
  <sheetFormatPr baseColWidth="10" defaultColWidth="11.5" defaultRowHeight="15" x14ac:dyDescent="0.2"/>
  <cols>
    <col min="1" max="1" width="15.5" customWidth="1"/>
    <col min="2" max="2" width="30.83203125" customWidth="1"/>
    <col min="3" max="3" width="8.5" customWidth="1"/>
    <col min="4" max="4" width="8.83203125" customWidth="1"/>
    <col min="5" max="5" width="16.33203125" customWidth="1"/>
    <col min="6" max="6" width="25.33203125" customWidth="1"/>
  </cols>
  <sheetData>
    <row r="1" spans="1:6" ht="11" customHeight="1" x14ac:dyDescent="0.2">
      <c r="A1" s="34"/>
      <c r="B1" s="35"/>
      <c r="C1" s="34"/>
      <c r="D1" s="2" t="s">
        <v>23</v>
      </c>
      <c r="E1" s="3"/>
      <c r="F1" s="36"/>
    </row>
    <row r="2" spans="1:6" ht="99" customHeight="1" x14ac:dyDescent="0.2">
      <c r="A2" s="91" t="s">
        <v>24</v>
      </c>
      <c r="B2" s="91"/>
      <c r="C2" s="91"/>
      <c r="D2" s="91"/>
      <c r="E2" s="91"/>
      <c r="F2" s="91"/>
    </row>
    <row r="3" spans="1:6" x14ac:dyDescent="0.2">
      <c r="A3" s="34"/>
      <c r="B3" s="35"/>
      <c r="C3" s="34"/>
      <c r="D3" s="2" t="s">
        <v>1</v>
      </c>
      <c r="E3" s="3"/>
      <c r="F3" s="36"/>
    </row>
    <row r="4" spans="1:6" x14ac:dyDescent="0.2">
      <c r="A4" s="34"/>
      <c r="B4" s="35"/>
      <c r="C4" s="34"/>
      <c r="D4" s="34"/>
      <c r="E4" s="34"/>
      <c r="F4" s="36"/>
    </row>
    <row r="5" spans="1:6" ht="16" x14ac:dyDescent="0.2">
      <c r="A5" s="37" t="s">
        <v>25</v>
      </c>
      <c r="B5" s="6" t="s">
        <v>26</v>
      </c>
      <c r="C5" s="34"/>
      <c r="D5" s="34"/>
      <c r="E5" s="34"/>
      <c r="F5" s="34"/>
    </row>
    <row r="6" spans="1:6" ht="16" x14ac:dyDescent="0.2">
      <c r="A6" s="39" t="s">
        <v>4</v>
      </c>
      <c r="B6" s="39" t="s">
        <v>5</v>
      </c>
      <c r="C6" s="8" t="s">
        <v>6</v>
      </c>
      <c r="D6" s="40" t="s">
        <v>7</v>
      </c>
      <c r="E6" s="39" t="s">
        <v>27</v>
      </c>
      <c r="F6" s="41" t="s">
        <v>9</v>
      </c>
    </row>
    <row r="7" spans="1:6" ht="17" thickBot="1" x14ac:dyDescent="0.25">
      <c r="A7" s="42"/>
      <c r="B7" s="43" t="s">
        <v>28</v>
      </c>
      <c r="C7" s="44">
        <v>16450</v>
      </c>
      <c r="D7" s="45" t="s">
        <v>11</v>
      </c>
      <c r="E7" s="83"/>
      <c r="F7" s="46">
        <f>C7*E7</f>
        <v>0</v>
      </c>
    </row>
    <row r="8" spans="1:6" ht="16" thickTop="1" x14ac:dyDescent="0.2">
      <c r="A8" s="47"/>
      <c r="B8" s="48"/>
      <c r="C8" s="49"/>
      <c r="D8" s="47"/>
      <c r="E8" s="50" t="s">
        <v>12</v>
      </c>
      <c r="F8" s="51">
        <f>F7</f>
        <v>0</v>
      </c>
    </row>
    <row r="9" spans="1:6" x14ac:dyDescent="0.2">
      <c r="A9" s="34"/>
      <c r="B9" s="35"/>
      <c r="C9" s="34"/>
      <c r="D9" s="34"/>
      <c r="E9" s="34"/>
      <c r="F9" s="36"/>
    </row>
    <row r="10" spans="1:6" ht="32" x14ac:dyDescent="0.2">
      <c r="A10" s="37" t="s">
        <v>29</v>
      </c>
      <c r="B10" s="6" t="s">
        <v>30</v>
      </c>
      <c r="C10" s="34"/>
      <c r="D10" s="34"/>
      <c r="E10" s="34"/>
      <c r="F10" s="36"/>
    </row>
    <row r="11" spans="1:6" ht="16" x14ac:dyDescent="0.2">
      <c r="A11" s="39" t="s">
        <v>4</v>
      </c>
      <c r="B11" s="39" t="s">
        <v>5</v>
      </c>
      <c r="C11" s="8" t="s">
        <v>6</v>
      </c>
      <c r="D11" s="40" t="s">
        <v>7</v>
      </c>
      <c r="E11" s="40" t="s">
        <v>8</v>
      </c>
      <c r="F11" s="41" t="s">
        <v>9</v>
      </c>
    </row>
    <row r="12" spans="1:6" ht="33" thickBot="1" x14ac:dyDescent="0.25">
      <c r="A12" s="45" t="s">
        <v>31</v>
      </c>
      <c r="B12" s="43" t="s">
        <v>32</v>
      </c>
      <c r="C12" s="44">
        <v>7790</v>
      </c>
      <c r="D12" s="45" t="s">
        <v>33</v>
      </c>
      <c r="E12" s="83"/>
      <c r="F12" s="46">
        <f>C12*E12</f>
        <v>0</v>
      </c>
    </row>
    <row r="13" spans="1:6" ht="49" hidden="1" thickBot="1" x14ac:dyDescent="0.25">
      <c r="A13" s="52"/>
      <c r="B13" s="53" t="s">
        <v>34</v>
      </c>
      <c r="C13" s="54">
        <v>0</v>
      </c>
      <c r="D13" s="55" t="s">
        <v>35</v>
      </c>
      <c r="E13" s="84"/>
      <c r="F13" s="56">
        <f>C13*E13</f>
        <v>0</v>
      </c>
    </row>
    <row r="14" spans="1:6" ht="16" thickTop="1" x14ac:dyDescent="0.2">
      <c r="A14" s="47"/>
      <c r="B14" s="48"/>
      <c r="C14" s="49"/>
      <c r="D14" s="47"/>
      <c r="E14" s="50" t="s">
        <v>12</v>
      </c>
      <c r="F14" s="51">
        <f>F12+F13</f>
        <v>0</v>
      </c>
    </row>
    <row r="15" spans="1:6" x14ac:dyDescent="0.2">
      <c r="A15" s="34"/>
      <c r="B15" s="35"/>
      <c r="C15" s="34"/>
      <c r="D15" s="34"/>
      <c r="E15" s="34"/>
      <c r="F15" s="34"/>
    </row>
    <row r="16" spans="1:6" ht="32" x14ac:dyDescent="0.2">
      <c r="A16" s="37" t="s">
        <v>36</v>
      </c>
      <c r="B16" s="6" t="s">
        <v>37</v>
      </c>
      <c r="C16" s="34"/>
      <c r="D16" s="34"/>
      <c r="E16" s="34"/>
      <c r="F16" s="36"/>
    </row>
    <row r="17" spans="1:6" ht="16" x14ac:dyDescent="0.2">
      <c r="A17" s="39" t="s">
        <v>4</v>
      </c>
      <c r="B17" s="39" t="s">
        <v>5</v>
      </c>
      <c r="C17" s="8" t="s">
        <v>6</v>
      </c>
      <c r="D17" s="40" t="s">
        <v>7</v>
      </c>
      <c r="E17" s="40" t="s">
        <v>8</v>
      </c>
      <c r="F17" s="41" t="s">
        <v>9</v>
      </c>
    </row>
    <row r="18" spans="1:6" ht="33" thickBot="1" x14ac:dyDescent="0.25">
      <c r="A18" s="42"/>
      <c r="B18" s="43" t="s">
        <v>38</v>
      </c>
      <c r="C18" s="44">
        <v>1</v>
      </c>
      <c r="D18" s="45" t="s">
        <v>39</v>
      </c>
      <c r="E18" s="83"/>
      <c r="F18" s="46">
        <f>C18*E18</f>
        <v>0</v>
      </c>
    </row>
    <row r="19" spans="1:6" ht="16" thickTop="1" x14ac:dyDescent="0.2">
      <c r="A19" s="47"/>
      <c r="B19" s="48"/>
      <c r="C19" s="49"/>
      <c r="D19" s="47"/>
      <c r="E19" s="50" t="s">
        <v>12</v>
      </c>
      <c r="F19" s="51">
        <f>F18</f>
        <v>0</v>
      </c>
    </row>
    <row r="20" spans="1:6" x14ac:dyDescent="0.2">
      <c r="A20" s="34"/>
      <c r="B20" s="35"/>
      <c r="C20" s="34"/>
      <c r="D20" s="34"/>
      <c r="E20" s="34"/>
      <c r="F20" s="36"/>
    </row>
    <row r="21" spans="1:6" x14ac:dyDescent="0.2">
      <c r="A21" s="34"/>
      <c r="B21" s="35"/>
      <c r="C21" s="34"/>
      <c r="D21" s="34"/>
      <c r="E21" s="37"/>
      <c r="F21" s="57"/>
    </row>
    <row r="22" spans="1:6" ht="16" thickBot="1" x14ac:dyDescent="0.25">
      <c r="A22" s="34"/>
      <c r="B22" s="35"/>
      <c r="C22" s="34"/>
      <c r="D22" s="34"/>
      <c r="E22" s="37"/>
      <c r="F22" s="57"/>
    </row>
    <row r="23" spans="1:6" ht="16" thickTop="1" x14ac:dyDescent="0.2">
      <c r="A23" s="58"/>
      <c r="B23" s="59"/>
      <c r="C23" s="58"/>
      <c r="D23" s="58"/>
      <c r="E23" s="60" t="s">
        <v>13</v>
      </c>
      <c r="F23" s="61">
        <f>F8+F14+F19</f>
        <v>0</v>
      </c>
    </row>
    <row r="24" spans="1:6" x14ac:dyDescent="0.2">
      <c r="A24" s="34"/>
      <c r="B24" s="35"/>
      <c r="C24" s="34"/>
      <c r="D24" s="34"/>
      <c r="E24" s="62"/>
      <c r="F24" s="63"/>
    </row>
    <row r="25" spans="1:6" ht="16" x14ac:dyDescent="0.2">
      <c r="A25" s="37" t="s">
        <v>14</v>
      </c>
      <c r="B25" s="38" t="s">
        <v>15</v>
      </c>
      <c r="C25" s="34"/>
      <c r="D25" s="34"/>
      <c r="E25" s="34"/>
      <c r="F25" s="36"/>
    </row>
    <row r="26" spans="1:6" x14ac:dyDescent="0.2">
      <c r="A26" s="8" t="s">
        <v>4</v>
      </c>
      <c r="B26" s="8" t="s">
        <v>5</v>
      </c>
      <c r="C26" s="8" t="s">
        <v>6</v>
      </c>
      <c r="D26" s="8" t="s">
        <v>7</v>
      </c>
      <c r="E26" s="8" t="s">
        <v>8</v>
      </c>
      <c r="F26" s="9" t="s">
        <v>9</v>
      </c>
    </row>
    <row r="27" spans="1:6" ht="16" x14ac:dyDescent="0.2">
      <c r="A27" s="75" t="s">
        <v>16</v>
      </c>
      <c r="B27" s="76" t="s">
        <v>17</v>
      </c>
      <c r="C27" s="82"/>
      <c r="D27" s="75" t="s">
        <v>18</v>
      </c>
      <c r="F27" s="77">
        <f>C27*F23/100</f>
        <v>0</v>
      </c>
    </row>
    <row r="28" spans="1:6" ht="16" x14ac:dyDescent="0.2">
      <c r="A28" s="75" t="s">
        <v>19</v>
      </c>
      <c r="B28" s="76" t="s">
        <v>20</v>
      </c>
      <c r="C28" s="82"/>
      <c r="D28" s="75" t="s">
        <v>18</v>
      </c>
      <c r="E28" s="78"/>
      <c r="F28" s="77">
        <f>C28*F23/100</f>
        <v>0</v>
      </c>
    </row>
    <row r="29" spans="1:6" x14ac:dyDescent="0.2">
      <c r="A29" s="75"/>
      <c r="B29" s="76"/>
      <c r="C29" s="79" t="s">
        <v>21</v>
      </c>
      <c r="D29" s="79"/>
      <c r="E29" s="79"/>
      <c r="F29" s="80">
        <f>F27+F28</f>
        <v>0</v>
      </c>
    </row>
    <row r="30" spans="1:6" x14ac:dyDescent="0.2">
      <c r="B30" s="1"/>
      <c r="F30" s="4"/>
    </row>
    <row r="31" spans="1:6" x14ac:dyDescent="0.2">
      <c r="A31" s="34"/>
      <c r="B31" s="35"/>
      <c r="C31" s="34"/>
      <c r="D31" s="34"/>
      <c r="E31" s="34"/>
      <c r="F31" s="36"/>
    </row>
    <row r="32" spans="1:6" x14ac:dyDescent="0.2">
      <c r="A32" s="34"/>
      <c r="B32" s="64"/>
      <c r="C32" s="65"/>
      <c r="D32" s="66"/>
      <c r="E32" s="67" t="s">
        <v>40</v>
      </c>
      <c r="F32" s="68">
        <f>F23+F29</f>
        <v>0</v>
      </c>
    </row>
  </sheetData>
  <sheetProtection sheet="1" objects="1" scenarios="1" selectLockedCells="1"/>
  <mergeCells count="1">
    <mergeCell ref="A2:F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50" r:id="rId3" name="Button 2">
              <controlPr defaultSize="0" print="0" autoFill="0" autoPict="0">
                <anchor moveWithCells="1" sizeWithCells="1">
                  <from>
                    <xdr:col>0</xdr:col>
                    <xdr:colOff>25400</xdr:colOff>
                    <xdr:row>0</xdr:row>
                    <xdr:rowOff>12700</xdr:rowOff>
                  </from>
                  <to>
                    <xdr:col>2</xdr:col>
                    <xdr:colOff>711200</xdr:colOff>
                    <xdr:row>1</xdr:row>
                    <xdr:rowOff>0</xdr:rowOff>
                  </to>
                </anchor>
              </controlPr>
            </control>
          </mc:Choice>
        </mc:AlternateContent>
        <mc:AlternateContent xmlns:mc="http://schemas.openxmlformats.org/markup-compatibility/2006">
          <mc:Choice Requires="x14">
            <control shapeId="2049" r:id="rId4" name="Button 1">
              <controlPr defaultSize="0" print="0" autoFill="0" autoPict="0">
                <anchor moveWithCells="1" sizeWithCells="1">
                  <from>
                    <xdr:col>2</xdr:col>
                    <xdr:colOff>419100</xdr:colOff>
                    <xdr:row>0</xdr:row>
                    <xdr:rowOff>12700</xdr:rowOff>
                  </from>
                  <to>
                    <xdr:col>4</xdr:col>
                    <xdr:colOff>482600</xdr:colOff>
                    <xdr:row>1</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BB439-D9F8-9E48-9920-242131D75B66}">
  <dimension ref="A1:F47"/>
  <sheetViews>
    <sheetView topLeftCell="A17" zoomScale="150" zoomScaleNormal="150" workbookViewId="0">
      <selection activeCell="C42" sqref="C42"/>
    </sheetView>
  </sheetViews>
  <sheetFormatPr baseColWidth="10" defaultColWidth="8.83203125" defaultRowHeight="15" x14ac:dyDescent="0.2"/>
  <cols>
    <col min="1" max="1" width="17.6640625" bestFit="1" customWidth="1"/>
    <col min="2" max="2" width="36.6640625" style="1" bestFit="1" customWidth="1"/>
    <col min="3" max="3" width="10" bestFit="1" customWidth="1"/>
    <col min="4" max="4" width="7.6640625" bestFit="1" customWidth="1"/>
    <col min="5" max="5" width="16.1640625" customWidth="1"/>
    <col min="6" max="6" width="15.1640625" style="4" bestFit="1" customWidth="1"/>
  </cols>
  <sheetData>
    <row r="1" spans="1:6" ht="80" customHeight="1" x14ac:dyDescent="0.2">
      <c r="A1" s="91" t="s">
        <v>24</v>
      </c>
      <c r="B1" s="92"/>
      <c r="C1" s="92"/>
      <c r="D1" s="92"/>
      <c r="E1" s="92"/>
      <c r="F1" s="92"/>
    </row>
    <row r="2" spans="1:6" x14ac:dyDescent="0.2">
      <c r="D2" s="2" t="s">
        <v>1</v>
      </c>
      <c r="E2" s="3"/>
    </row>
    <row r="4" spans="1:6" ht="16" x14ac:dyDescent="0.2">
      <c r="A4" s="5" t="s">
        <v>25</v>
      </c>
      <c r="B4" s="6" t="s">
        <v>26</v>
      </c>
      <c r="F4"/>
    </row>
    <row r="5" spans="1:6" ht="16" x14ac:dyDescent="0.2">
      <c r="A5" s="7" t="s">
        <v>4</v>
      </c>
      <c r="B5" s="7" t="s">
        <v>5</v>
      </c>
      <c r="C5" s="8" t="s">
        <v>41</v>
      </c>
      <c r="D5" s="8" t="s">
        <v>7</v>
      </c>
      <c r="E5" s="7" t="s">
        <v>27</v>
      </c>
      <c r="F5" s="9" t="s">
        <v>9</v>
      </c>
    </row>
    <row r="6" spans="1:6" ht="17" thickBot="1" x14ac:dyDescent="0.25">
      <c r="A6" s="10"/>
      <c r="B6" s="11" t="s">
        <v>28</v>
      </c>
      <c r="C6" s="12">
        <v>1540</v>
      </c>
      <c r="D6" s="13" t="s">
        <v>11</v>
      </c>
      <c r="E6" s="81"/>
      <c r="F6" s="14">
        <f t="shared" ref="F6" si="0">IFERROR($C6*$E6, "")</f>
        <v>0</v>
      </c>
    </row>
    <row r="7" spans="1:6" ht="16" thickTop="1" x14ac:dyDescent="0.2">
      <c r="A7" s="15"/>
      <c r="B7" s="16"/>
      <c r="C7" s="17"/>
      <c r="D7" s="15"/>
      <c r="E7" s="18" t="s">
        <v>12</v>
      </c>
      <c r="F7" s="19">
        <f>SUBTOTAL(109,F6)</f>
        <v>0</v>
      </c>
    </row>
    <row r="8" spans="1:6" x14ac:dyDescent="0.2">
      <c r="E8" s="5"/>
      <c r="F8" s="24"/>
    </row>
    <row r="9" spans="1:6" ht="16" x14ac:dyDescent="0.2">
      <c r="A9" s="5" t="s">
        <v>42</v>
      </c>
      <c r="B9" s="6" t="s">
        <v>43</v>
      </c>
    </row>
    <row r="10" spans="1:6" ht="16" x14ac:dyDescent="0.2">
      <c r="A10" s="7" t="s">
        <v>4</v>
      </c>
      <c r="B10" s="7" t="s">
        <v>5</v>
      </c>
      <c r="C10" s="8" t="s">
        <v>6</v>
      </c>
      <c r="D10" s="8" t="s">
        <v>7</v>
      </c>
      <c r="E10" s="8" t="s">
        <v>8</v>
      </c>
      <c r="F10" s="9" t="s">
        <v>9</v>
      </c>
    </row>
    <row r="11" spans="1:6" ht="17" thickBot="1" x14ac:dyDescent="0.25">
      <c r="A11" s="10"/>
      <c r="B11" s="11" t="s">
        <v>44</v>
      </c>
      <c r="C11" s="12">
        <v>150</v>
      </c>
      <c r="D11" s="13" t="s">
        <v>45</v>
      </c>
      <c r="E11" s="81"/>
      <c r="F11" s="14">
        <f>IFERROR($C11*$E11, "")</f>
        <v>0</v>
      </c>
    </row>
    <row r="12" spans="1:6" ht="16" thickTop="1" x14ac:dyDescent="0.2">
      <c r="A12" s="15"/>
      <c r="B12" s="16"/>
      <c r="C12" s="17"/>
      <c r="D12" s="15"/>
      <c r="E12" s="18" t="s">
        <v>12</v>
      </c>
      <c r="F12" s="19">
        <f>SUM(F11)</f>
        <v>0</v>
      </c>
    </row>
    <row r="14" spans="1:6" ht="32" x14ac:dyDescent="0.2">
      <c r="A14" s="5" t="s">
        <v>29</v>
      </c>
      <c r="B14" s="6" t="s">
        <v>30</v>
      </c>
    </row>
    <row r="15" spans="1:6" ht="16" x14ac:dyDescent="0.2">
      <c r="A15" s="7" t="s">
        <v>4</v>
      </c>
      <c r="B15" s="7" t="s">
        <v>5</v>
      </c>
      <c r="C15" s="8" t="s">
        <v>41</v>
      </c>
      <c r="D15" s="8" t="s">
        <v>7</v>
      </c>
      <c r="E15" s="8" t="s">
        <v>8</v>
      </c>
      <c r="F15" s="9" t="s">
        <v>9</v>
      </c>
    </row>
    <row r="16" spans="1:6" ht="32" x14ac:dyDescent="0.2">
      <c r="A16" s="10" t="s">
        <v>31</v>
      </c>
      <c r="B16" s="11" t="s">
        <v>32</v>
      </c>
      <c r="C16" s="12">
        <v>1890</v>
      </c>
      <c r="D16" s="13" t="s">
        <v>33</v>
      </c>
      <c r="E16" s="81"/>
      <c r="F16" s="14">
        <f t="shared" ref="F16" si="1">IFERROR($C16*$E16, "")</f>
        <v>0</v>
      </c>
    </row>
    <row r="17" spans="1:6" ht="33" thickBot="1" x14ac:dyDescent="0.25">
      <c r="A17" s="10"/>
      <c r="B17" s="11" t="s">
        <v>34</v>
      </c>
      <c r="C17" s="69">
        <v>26</v>
      </c>
      <c r="D17" s="13" t="s">
        <v>35</v>
      </c>
      <c r="E17" s="81"/>
      <c r="F17" s="14">
        <f>IFERROR($C17*$E17, "")</f>
        <v>0</v>
      </c>
    </row>
    <row r="18" spans="1:6" ht="16" thickTop="1" x14ac:dyDescent="0.2">
      <c r="A18" s="15"/>
      <c r="B18" s="16"/>
      <c r="C18" s="17"/>
      <c r="D18" s="15"/>
      <c r="E18" s="18" t="s">
        <v>12</v>
      </c>
      <c r="F18" s="19">
        <f>F16+F17</f>
        <v>0</v>
      </c>
    </row>
    <row r="19" spans="1:6" x14ac:dyDescent="0.2">
      <c r="F19"/>
    </row>
    <row r="20" spans="1:6" ht="16" x14ac:dyDescent="0.2">
      <c r="A20" s="5" t="s">
        <v>36</v>
      </c>
      <c r="B20" s="6" t="s">
        <v>37</v>
      </c>
    </row>
    <row r="21" spans="1:6" ht="16" x14ac:dyDescent="0.2">
      <c r="A21" s="7" t="s">
        <v>4</v>
      </c>
      <c r="B21" s="7" t="s">
        <v>5</v>
      </c>
      <c r="C21" s="8" t="s">
        <v>6</v>
      </c>
      <c r="D21" s="8" t="s">
        <v>7</v>
      </c>
      <c r="E21" s="8" t="s">
        <v>8</v>
      </c>
      <c r="F21" s="9" t="s">
        <v>9</v>
      </c>
    </row>
    <row r="22" spans="1:6" ht="17" thickBot="1" x14ac:dyDescent="0.25">
      <c r="A22" s="10"/>
      <c r="B22" s="11" t="s">
        <v>38</v>
      </c>
      <c r="C22" s="12">
        <v>1</v>
      </c>
      <c r="D22" s="13" t="s">
        <v>39</v>
      </c>
      <c r="E22" s="81"/>
      <c r="F22" s="14">
        <f t="shared" ref="F22" si="2">IFERROR($C22*$E22, "")</f>
        <v>0</v>
      </c>
    </row>
    <row r="23" spans="1:6" ht="16" thickTop="1" x14ac:dyDescent="0.2">
      <c r="A23" s="15"/>
      <c r="B23" s="16"/>
      <c r="C23" s="17"/>
      <c r="D23" s="15"/>
      <c r="E23" s="18" t="s">
        <v>12</v>
      </c>
      <c r="F23" s="19">
        <f>SUBTOTAL(109,F22:F22)</f>
        <v>0</v>
      </c>
    </row>
    <row r="25" spans="1:6" ht="16" x14ac:dyDescent="0.2">
      <c r="A25" s="5" t="s">
        <v>2</v>
      </c>
      <c r="B25" s="6" t="s">
        <v>3</v>
      </c>
    </row>
    <row r="26" spans="1:6" ht="16" x14ac:dyDescent="0.2">
      <c r="A26" s="7" t="s">
        <v>4</v>
      </c>
      <c r="B26" s="7" t="s">
        <v>5</v>
      </c>
      <c r="C26" s="8" t="s">
        <v>6</v>
      </c>
      <c r="D26" s="8" t="s">
        <v>7</v>
      </c>
      <c r="E26" s="8" t="s">
        <v>8</v>
      </c>
      <c r="F26" s="9" t="s">
        <v>9</v>
      </c>
    </row>
    <row r="27" spans="1:6" ht="49" thickBot="1" x14ac:dyDescent="0.25">
      <c r="A27" s="10"/>
      <c r="B27" s="11" t="s">
        <v>10</v>
      </c>
      <c r="C27" s="12">
        <v>50</v>
      </c>
      <c r="D27" s="13" t="s">
        <v>11</v>
      </c>
      <c r="E27" s="81"/>
      <c r="F27" s="14">
        <f t="shared" ref="F27" si="3">IFERROR($C27*$E27, "")</f>
        <v>0</v>
      </c>
    </row>
    <row r="28" spans="1:6" ht="16" thickTop="1" x14ac:dyDescent="0.2">
      <c r="A28" s="20"/>
      <c r="B28" s="21"/>
      <c r="C28" s="22"/>
      <c r="D28" s="20"/>
      <c r="E28" s="23" t="s">
        <v>12</v>
      </c>
      <c r="F28" s="19">
        <f>SUBTOTAL(109,F27)</f>
        <v>0</v>
      </c>
    </row>
    <row r="29" spans="1:6" x14ac:dyDescent="0.2">
      <c r="E29" s="5"/>
      <c r="F29" s="24"/>
    </row>
    <row r="30" spans="1:6" ht="16" thickBot="1" x14ac:dyDescent="0.25">
      <c r="E30" s="5"/>
      <c r="F30" s="24"/>
    </row>
    <row r="31" spans="1:6" ht="16" x14ac:dyDescent="0.2">
      <c r="A31" s="5" t="s">
        <v>46</v>
      </c>
      <c r="B31" s="6" t="s">
        <v>47</v>
      </c>
    </row>
    <row r="32" spans="1:6" ht="16" x14ac:dyDescent="0.2">
      <c r="A32" s="7" t="s">
        <v>4</v>
      </c>
      <c r="B32" s="7" t="s">
        <v>5</v>
      </c>
      <c r="C32" s="8" t="s">
        <v>6</v>
      </c>
      <c r="D32" s="8" t="s">
        <v>7</v>
      </c>
      <c r="E32" s="8" t="s">
        <v>8</v>
      </c>
      <c r="F32" s="9" t="s">
        <v>9</v>
      </c>
    </row>
    <row r="33" spans="1:6" ht="16" x14ac:dyDescent="0.2">
      <c r="A33" s="10"/>
      <c r="B33" s="11" t="s">
        <v>48</v>
      </c>
      <c r="C33" s="12">
        <v>150</v>
      </c>
      <c r="D33" s="13" t="s">
        <v>45</v>
      </c>
      <c r="E33" s="81"/>
      <c r="F33" s="14">
        <f>IFERROR($C33*$E33, "")</f>
        <v>0</v>
      </c>
    </row>
    <row r="34" spans="1:6" ht="16" x14ac:dyDescent="0.2">
      <c r="A34" s="10"/>
      <c r="B34" s="11" t="s">
        <v>49</v>
      </c>
      <c r="C34" s="12">
        <v>150</v>
      </c>
      <c r="D34" s="13" t="s">
        <v>45</v>
      </c>
      <c r="E34" s="81"/>
      <c r="F34" s="14">
        <f>IFERROR($C34*$E34, "")</f>
        <v>0</v>
      </c>
    </row>
    <row r="35" spans="1:6" x14ac:dyDescent="0.2">
      <c r="A35" s="15"/>
      <c r="B35" s="16"/>
      <c r="C35" s="17"/>
      <c r="D35" s="15"/>
      <c r="E35" s="18" t="s">
        <v>12</v>
      </c>
      <c r="F35" s="19">
        <f>SUBTOTAL(109,F33:F34)</f>
        <v>0</v>
      </c>
    </row>
    <row r="36" spans="1:6" x14ac:dyDescent="0.2">
      <c r="A36" s="87"/>
      <c r="B36" s="88"/>
      <c r="D36" s="87"/>
      <c r="E36" s="89"/>
      <c r="F36" s="90"/>
    </row>
    <row r="37" spans="1:6" x14ac:dyDescent="0.2">
      <c r="A37" s="87"/>
      <c r="B37" s="88"/>
      <c r="D37" s="87"/>
      <c r="E37" s="89"/>
      <c r="F37" s="90"/>
    </row>
    <row r="38" spans="1:6" x14ac:dyDescent="0.2">
      <c r="A38" s="25"/>
      <c r="B38" s="26"/>
      <c r="C38" s="25"/>
      <c r="D38" s="25"/>
      <c r="E38" s="27" t="s">
        <v>13</v>
      </c>
      <c r="F38" s="28">
        <f>F18+F12+F7+F23+F28+F35</f>
        <v>0</v>
      </c>
    </row>
    <row r="39" spans="1:6" x14ac:dyDescent="0.2">
      <c r="E39" s="70"/>
      <c r="F39" s="71"/>
    </row>
    <row r="40" spans="1:6" ht="16" x14ac:dyDescent="0.2">
      <c r="A40" s="5" t="s">
        <v>14</v>
      </c>
      <c r="B40" s="38" t="s">
        <v>15</v>
      </c>
    </row>
    <row r="41" spans="1:6" x14ac:dyDescent="0.2">
      <c r="A41" s="8" t="s">
        <v>4</v>
      </c>
      <c r="B41" s="8" t="s">
        <v>5</v>
      </c>
      <c r="C41" s="8" t="s">
        <v>6</v>
      </c>
      <c r="D41" s="8" t="s">
        <v>7</v>
      </c>
      <c r="E41" s="8" t="s">
        <v>8</v>
      </c>
      <c r="F41" s="9" t="s">
        <v>9</v>
      </c>
    </row>
    <row r="42" spans="1:6" ht="16" x14ac:dyDescent="0.2">
      <c r="A42" s="75" t="s">
        <v>16</v>
      </c>
      <c r="B42" s="76" t="s">
        <v>17</v>
      </c>
      <c r="C42" s="82"/>
      <c r="D42" s="75" t="s">
        <v>18</v>
      </c>
      <c r="F42" s="77">
        <f>C42*F38/100</f>
        <v>0</v>
      </c>
    </row>
    <row r="43" spans="1:6" ht="16" x14ac:dyDescent="0.2">
      <c r="A43" s="75" t="s">
        <v>19</v>
      </c>
      <c r="B43" s="76" t="s">
        <v>20</v>
      </c>
      <c r="C43" s="82"/>
      <c r="D43" s="75" t="s">
        <v>18</v>
      </c>
      <c r="E43" s="78"/>
      <c r="F43" s="77">
        <f>C43*F38/100</f>
        <v>0</v>
      </c>
    </row>
    <row r="44" spans="1:6" x14ac:dyDescent="0.2">
      <c r="A44" s="75"/>
      <c r="B44" s="76"/>
      <c r="C44" s="79" t="s">
        <v>21</v>
      </c>
      <c r="D44" s="79"/>
      <c r="E44" s="79"/>
      <c r="F44" s="80">
        <f>F42+F43</f>
        <v>0</v>
      </c>
    </row>
    <row r="46" spans="1:6" x14ac:dyDescent="0.2">
      <c r="A46" s="34"/>
      <c r="B46" s="35"/>
      <c r="C46" s="34"/>
      <c r="D46" s="34"/>
      <c r="E46" s="34"/>
      <c r="F46" s="36"/>
    </row>
    <row r="47" spans="1:6" x14ac:dyDescent="0.2">
      <c r="B47" s="29"/>
      <c r="C47" s="30"/>
      <c r="D47" s="31"/>
      <c r="E47" s="32" t="s">
        <v>50</v>
      </c>
      <c r="F47" s="33">
        <f>$F$44+F38</f>
        <v>0</v>
      </c>
    </row>
  </sheetData>
  <sheetProtection sheet="1" objects="1" scenarios="1" selectLockedCells="1"/>
  <mergeCells count="1">
    <mergeCell ref="A1:F1"/>
  </mergeCells>
  <conditionalFormatting sqref="A16:F17 A42:F43">
    <cfRule type="expression" dxfId="16" priority="30">
      <formula>$C16&gt;0</formula>
    </cfRule>
  </conditionalFormatting>
  <conditionalFormatting sqref="C16:C17 C42:C43">
    <cfRule type="expression" dxfId="15" priority="29">
      <formula>$C16&gt;0</formula>
    </cfRule>
  </conditionalFormatting>
  <conditionalFormatting sqref="A42:F43">
    <cfRule type="expression" dxfId="14" priority="32">
      <formula>#REF!&gt;0</formula>
    </cfRule>
  </conditionalFormatting>
  <conditionalFormatting sqref="A6:F6">
    <cfRule type="expression" dxfId="13" priority="28">
      <formula>$C6&gt;0</formula>
    </cfRule>
  </conditionalFormatting>
  <conditionalFormatting sqref="C6">
    <cfRule type="expression" dxfId="12" priority="27">
      <formula>$C6&gt;0</formula>
    </cfRule>
  </conditionalFormatting>
  <conditionalFormatting sqref="A27:E27">
    <cfRule type="expression" dxfId="11" priority="26">
      <formula>$C27&gt;0</formula>
    </cfRule>
  </conditionalFormatting>
  <conditionalFormatting sqref="C27">
    <cfRule type="expression" dxfId="10" priority="25">
      <formula>$C27&gt;0</formula>
    </cfRule>
  </conditionalFormatting>
  <conditionalFormatting sqref="F27">
    <cfRule type="expression" dxfId="9" priority="24">
      <formula>$C27&gt;0</formula>
    </cfRule>
  </conditionalFormatting>
  <conditionalFormatting sqref="A22:E22">
    <cfRule type="expression" dxfId="8" priority="23">
      <formula>$C22&gt;0</formula>
    </cfRule>
  </conditionalFormatting>
  <conditionalFormatting sqref="C22">
    <cfRule type="expression" dxfId="7" priority="22">
      <formula>$C22&gt;0</formula>
    </cfRule>
  </conditionalFormatting>
  <conditionalFormatting sqref="F22">
    <cfRule type="expression" dxfId="6" priority="21">
      <formula>$C22&gt;0</formula>
    </cfRule>
  </conditionalFormatting>
  <conditionalFormatting sqref="A11:F11">
    <cfRule type="expression" dxfId="5" priority="19">
      <formula>$C11&gt;0</formula>
    </cfRule>
  </conditionalFormatting>
  <conditionalFormatting sqref="C11">
    <cfRule type="expression" dxfId="4" priority="18">
      <formula>$C11&gt;0</formula>
    </cfRule>
  </conditionalFormatting>
  <conditionalFormatting sqref="A34">
    <cfRule type="expression" dxfId="3" priority="4">
      <formula>$C34&gt;0</formula>
    </cfRule>
  </conditionalFormatting>
  <conditionalFormatting sqref="A33">
    <cfRule type="expression" dxfId="2" priority="3">
      <formula>$C33&gt;0</formula>
    </cfRule>
  </conditionalFormatting>
  <conditionalFormatting sqref="B33:F34">
    <cfRule type="expression" dxfId="1" priority="2">
      <formula>$C33&gt;0</formula>
    </cfRule>
  </conditionalFormatting>
  <conditionalFormatting sqref="C33:C34">
    <cfRule type="expression" dxfId="0" priority="1">
      <formula>$C33&gt;0</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4" r:id="rId3" name="Button 2">
              <controlPr defaultSize="0" print="0" autoFill="0" autoPict="0" macro="[1]!EXPORT_UNIT_PRICE_TAB">
                <anchor moveWithCells="1" sizeWithCells="1">
                  <from>
                    <xdr:col>1</xdr:col>
                    <xdr:colOff>723900</xdr:colOff>
                    <xdr:row>0</xdr:row>
                    <xdr:rowOff>0</xdr:rowOff>
                  </from>
                  <to>
                    <xdr:col>1</xdr:col>
                    <xdr:colOff>2438400</xdr:colOff>
                    <xdr:row>0</xdr:row>
                    <xdr:rowOff>25400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E77D2-3B12-1545-8D72-913F13C3C786}">
  <dimension ref="A1:C5"/>
  <sheetViews>
    <sheetView tabSelected="1" zoomScale="150" zoomScaleNormal="150" workbookViewId="0">
      <selection activeCell="C4" sqref="C4"/>
    </sheetView>
  </sheetViews>
  <sheetFormatPr baseColWidth="10" defaultColWidth="11.5" defaultRowHeight="15" x14ac:dyDescent="0.2"/>
  <cols>
    <col min="1" max="1" width="18.33203125" bestFit="1" customWidth="1"/>
    <col min="2" max="2" width="16.83203125" customWidth="1"/>
    <col min="3" max="3" width="20" customWidth="1"/>
  </cols>
  <sheetData>
    <row r="1" spans="1:3" ht="19" x14ac:dyDescent="0.25">
      <c r="A1" s="72" t="s">
        <v>51</v>
      </c>
      <c r="B1" s="72"/>
      <c r="C1" s="73">
        <f>'4MR Gabions'!F18</f>
        <v>0</v>
      </c>
    </row>
    <row r="2" spans="1:3" ht="19" x14ac:dyDescent="0.25">
      <c r="A2" s="94" t="s">
        <v>52</v>
      </c>
      <c r="B2" s="95"/>
      <c r="C2" s="73">
        <f>'4MR'!F32</f>
        <v>0</v>
      </c>
    </row>
    <row r="3" spans="1:3" ht="19" x14ac:dyDescent="0.25">
      <c r="A3" s="94" t="s">
        <v>53</v>
      </c>
      <c r="B3" s="95"/>
      <c r="C3" s="73">
        <f>'Long Branch'!F47</f>
        <v>0</v>
      </c>
    </row>
    <row r="4" spans="1:3" ht="19" x14ac:dyDescent="0.25">
      <c r="A4" s="93" t="s">
        <v>54</v>
      </c>
      <c r="B4" s="93"/>
      <c r="C4" s="74">
        <f>C1+C2+C3</f>
        <v>0</v>
      </c>
    </row>
    <row r="5" spans="1:3" ht="19" x14ac:dyDescent="0.25">
      <c r="A5" s="72"/>
      <c r="B5" s="72"/>
      <c r="C5" s="72"/>
    </row>
  </sheetData>
  <sheetProtection sheet="1" objects="1" scenarios="1" selectLockedCells="1"/>
  <mergeCells count="3">
    <mergeCell ref="A4:B4"/>
    <mergeCell ref="A2:B2"/>
    <mergeCell ref="A3:B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4MR Gabions</vt:lpstr>
      <vt:lpstr>4MR</vt:lpstr>
      <vt:lpstr>Long Branch</vt:lpstr>
      <vt:lpstr>Grand Total</vt:lpstr>
      <vt:lpstr>'4MR Gabions'!Print_Area</vt:lpstr>
      <vt:lpstr>'4MR Gabions'!Print_Titles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Miller</dc:creator>
  <cp:keywords/>
  <dc:description/>
  <cp:lastModifiedBy>Tomeka Price</cp:lastModifiedBy>
  <cp:revision/>
  <dcterms:created xsi:type="dcterms:W3CDTF">2021-09-23T20:03:14Z</dcterms:created>
  <dcterms:modified xsi:type="dcterms:W3CDTF">2021-12-22T13:23:55Z</dcterms:modified>
  <cp:category/>
  <cp:contentStatus/>
</cp:coreProperties>
</file>