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L:\Divisions\DMF-Purchasing\Contracts\FY22\22-DES-ITB-364 12th Street South Project &amp; Transitway Extenstion to Pentagon City\ITB Folder Structure\NCW\"/>
    </mc:Choice>
  </mc:AlternateContent>
  <xr:revisionPtr revIDLastSave="0" documentId="8_{D6FAD5C3-D3CC-407A-A2EB-73B817E48867}" xr6:coauthVersionLast="44" xr6:coauthVersionMax="44" xr10:uidLastSave="{00000000-0000-0000-0000-000000000000}"/>
  <bookViews>
    <workbookView xWindow="33720" yWindow="-120" windowWidth="19440" windowHeight="15000" xr2:uid="{00000000-000D-0000-FFFF-FFFF00000000}"/>
  </bookViews>
  <sheets>
    <sheet name="Cover_Sheet" sheetId="22" r:id="rId1"/>
    <sheet name="MA13_Unit_Price_Tab" sheetId="20" r:id="rId2"/>
    <sheet name="CC16_Unit_Price_Tab" sheetId="21" r:id="rId3"/>
    <sheet name="SP_Info_Biditem_Category" sheetId="7" state="hidden" r:id="rId4"/>
  </sheets>
  <definedNames>
    <definedName name="BidItem_CategoryClassification" localSheetId="3" hidden="1">SP_Info_Biditem_Category!$A$1:$E$24</definedName>
    <definedName name="BidTabs1" localSheetId="2">#REF!</definedName>
    <definedName name="BidTabs1" localSheetId="1">#REF!</definedName>
    <definedName name="BidTabs1">#REF!</definedName>
    <definedName name="_xlnm.Print_Area" localSheetId="2">CC16_Unit_Price_Tab!$A$1:$F$138</definedName>
    <definedName name="_xlnm.Print_Area" localSheetId="1">MA13_Unit_Price_Tab!$A$1:$F$143</definedName>
    <definedName name="_xlnm.Print_Titles" localSheetId="2">CC16_Unit_Price_Tab!$1:$5</definedName>
    <definedName name="_xlnm.Print_Titles" localSheetId="1">MA13_Unit_Price_Tab!$1:$5</definedName>
    <definedName name="Spanner_Auto_File">"alse"</definedName>
    <definedName name="UnitPrice" localSheetId="2">#REF!</definedName>
    <definedName name="UnitPrice" localSheetId="1">#REF!</definedName>
    <definedName name="UnitPrice">#REF!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2_25ac1cb0-4505-4589-9d9d-2ed5f8c9cc70" name="C2" connection="Query - C2"/>
          <x15:modelTable id="C3_776a7fe7-9ca4-4542-8552-d7124cc41ee1" name="C3" connection="Query - C3"/>
          <x15:modelTable id="C4_1b2639c5-eb3b-4b15-b26c-32d596c27f10" name="C4" connection="Query - C4"/>
          <x15:modelTable id="C5_04d6a6aa-a2a3-4ba7-87bd-07560e69fb41" name="C5" connection="Query - C5"/>
          <x15:modelTable id="C6_9e8072b6-9cff-4e6f-96bc-9e24f7829a8a" name="C6" connection="Query - C6"/>
          <x15:modelTable id="C7_57a40c8a-cabe-4599-9a6b-e38bcdd10a8d" name="C7" connection="Query - C7"/>
          <x15:modelTable id="C8_ff40d75c-277e-423d-a2a9-d35d6534230d" name="C8" connection="Query - C8"/>
          <x15:modelTable id="C9_7dd2584c-1ba3-4624-b61e-3d319d1f27b3" name="C9" connection="Query - C9"/>
          <x15:modelTable id="C10_fca50782-ba56-4df8-ae96-fc48bac00a5b" name="C10" connection="Query - C10"/>
          <x15:modelTable id="C11_1db35ca4-55cf-43df-bb74-5ccc9156599d" name="C11" connection="Query - C11"/>
          <x15:modelTable id="C12_f32b6070-ac80-4063-8a7f-dd3b7a38a2fe" name="C12" connection="Query - C12"/>
          <x15:modelTable id="C13_192c85a9-25d8-4004-8ec4-dde26eca97af" name="C13" connection="Query - C13"/>
          <x15:modelTable id="C15_6d5e8233-63bd-4904-ad6b-7fc4d14e52c9" name="C15" connection="Query - C15"/>
          <x15:modelTable id="C16_8fbfecc1-931c-4acd-81cf-de6bb74af84f" name="C16" connection="Query - C16"/>
          <x15:modelTable id="C17_04488003-938b-4746-95e7-7d4303b3be4c" name="C17" connection="Query - C17"/>
          <x15:modelTable id="PCT_bc2040c4-dccc-45c8-ac53-3475331895d2" name="PCT" connection="Query - PCT"/>
          <x15:modelTable id="C18_055d4c13-b29d-4623-aa39-c97f2f7e5db0" name="C18" connection="Query - C18"/>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9" i="21" l="1"/>
  <c r="F128" i="21"/>
  <c r="F127" i="21"/>
  <c r="F126" i="21"/>
  <c r="F134" i="20" l="1"/>
  <c r="F133" i="20"/>
  <c r="F132" i="20"/>
  <c r="F131" i="20"/>
  <c r="F57" i="20"/>
  <c r="D24" i="22" l="1"/>
  <c r="D23" i="22"/>
  <c r="D22" i="22"/>
  <c r="D21" i="22"/>
  <c r="D20" i="22"/>
  <c r="D19" i="22"/>
  <c r="D14" i="22"/>
  <c r="D12" i="22"/>
  <c r="C24" i="22"/>
  <c r="C23" i="22"/>
  <c r="C22" i="22"/>
  <c r="E22" i="22" s="1"/>
  <c r="C21" i="22"/>
  <c r="E21" i="22" s="1"/>
  <c r="C20" i="22"/>
  <c r="C15" i="22"/>
  <c r="C14" i="22"/>
  <c r="C13" i="22"/>
  <c r="C12" i="22"/>
  <c r="E12" i="22" l="1"/>
  <c r="E23" i="22"/>
  <c r="E24" i="22"/>
  <c r="E20" i="22"/>
  <c r="E14" i="22"/>
  <c r="B124" i="21" l="1"/>
  <c r="B117" i="21"/>
  <c r="B113" i="21"/>
  <c r="B109" i="21"/>
  <c r="B105" i="21"/>
  <c r="B101" i="21"/>
  <c r="B97" i="21"/>
  <c r="B89" i="21"/>
  <c r="B70" i="21"/>
  <c r="B61" i="21"/>
  <c r="B56" i="21"/>
  <c r="B52" i="21"/>
  <c r="B42" i="21"/>
  <c r="B38" i="21"/>
  <c r="B27" i="21"/>
  <c r="B20" i="21"/>
  <c r="B11" i="21"/>
  <c r="B6" i="21"/>
  <c r="F8" i="21"/>
  <c r="F9" i="21" s="1"/>
  <c r="D8" i="22" s="1"/>
  <c r="F13" i="21"/>
  <c r="F14" i="21"/>
  <c r="F15" i="21"/>
  <c r="F16" i="21"/>
  <c r="F17" i="21"/>
  <c r="F22" i="21"/>
  <c r="F25" i="21" s="1"/>
  <c r="D10" i="22" s="1"/>
  <c r="F23" i="21"/>
  <c r="F24" i="21"/>
  <c r="F29" i="21"/>
  <c r="F30" i="21"/>
  <c r="F31" i="21"/>
  <c r="F32" i="21"/>
  <c r="F33" i="21"/>
  <c r="F34" i="21"/>
  <c r="F35" i="21"/>
  <c r="F36" i="21" s="1"/>
  <c r="D11" i="22" s="1"/>
  <c r="F44" i="21"/>
  <c r="F45" i="21"/>
  <c r="F46" i="21"/>
  <c r="F47" i="21"/>
  <c r="F48" i="21"/>
  <c r="F49" i="21"/>
  <c r="F58" i="21"/>
  <c r="F59" i="21"/>
  <c r="D15" i="22" s="1"/>
  <c r="E15" i="22" s="1"/>
  <c r="F63" i="21"/>
  <c r="F64" i="21"/>
  <c r="F65" i="21"/>
  <c r="F66" i="21"/>
  <c r="F67" i="21"/>
  <c r="F72" i="21"/>
  <c r="F73" i="21"/>
  <c r="F74" i="21"/>
  <c r="F75" i="21"/>
  <c r="F76" i="21"/>
  <c r="F77" i="21"/>
  <c r="F78" i="21"/>
  <c r="F79" i="21"/>
  <c r="F80" i="21"/>
  <c r="F81" i="21"/>
  <c r="F82" i="21"/>
  <c r="F83" i="21"/>
  <c r="F84" i="21"/>
  <c r="F85" i="21"/>
  <c r="F86" i="21"/>
  <c r="F91" i="21"/>
  <c r="F92" i="21"/>
  <c r="F93" i="21"/>
  <c r="F94" i="21"/>
  <c r="F95" i="21"/>
  <c r="D18" i="22" s="1"/>
  <c r="F87" i="21" l="1"/>
  <c r="D17" i="22" s="1"/>
  <c r="F50" i="21"/>
  <c r="D13" i="22" s="1"/>
  <c r="E13" i="22" s="1"/>
  <c r="F18" i="21"/>
  <c r="D9" i="22" s="1"/>
  <c r="F68" i="21"/>
  <c r="D16" i="22" s="1"/>
  <c r="F122" i="21"/>
  <c r="B129" i="20"/>
  <c r="B122" i="20"/>
  <c r="B118" i="20"/>
  <c r="B114" i="20"/>
  <c r="B110" i="20"/>
  <c r="B106" i="20"/>
  <c r="C89" i="20"/>
  <c r="B87" i="20"/>
  <c r="C84" i="20"/>
  <c r="F83" i="20"/>
  <c r="C82" i="20"/>
  <c r="C81" i="20"/>
  <c r="F81" i="20" s="1"/>
  <c r="B79" i="20"/>
  <c r="C75" i="20"/>
  <c r="F74" i="20"/>
  <c r="F73" i="20"/>
  <c r="F72" i="20"/>
  <c r="C71" i="20"/>
  <c r="F69" i="20"/>
  <c r="C69" i="20"/>
  <c r="C68" i="20"/>
  <c r="F68" i="20" s="1"/>
  <c r="C67" i="20"/>
  <c r="C66" i="20"/>
  <c r="B63" i="20"/>
  <c r="F58" i="20"/>
  <c r="C55" i="20"/>
  <c r="C52" i="20"/>
  <c r="B50" i="20"/>
  <c r="B46" i="20"/>
  <c r="B42" i="20"/>
  <c r="B38" i="20"/>
  <c r="B34" i="20"/>
  <c r="B29" i="20"/>
  <c r="C26" i="20"/>
  <c r="C25" i="20"/>
  <c r="C24" i="20"/>
  <c r="B22" i="20"/>
  <c r="C19" i="20"/>
  <c r="C18" i="20"/>
  <c r="C17" i="20"/>
  <c r="C16" i="20"/>
  <c r="C15" i="20"/>
  <c r="C14" i="20"/>
  <c r="B12" i="20"/>
  <c r="C8" i="20"/>
  <c r="B6" i="20"/>
  <c r="F84" i="20" l="1"/>
  <c r="F26" i="20"/>
  <c r="F54" i="20"/>
  <c r="F55" i="20"/>
  <c r="F66" i="20"/>
  <c r="F82" i="20"/>
  <c r="F52" i="20"/>
  <c r="F60" i="20"/>
  <c r="F67" i="20"/>
  <c r="F75" i="20"/>
  <c r="F76" i="20"/>
  <c r="F65" i="20"/>
  <c r="F53" i="20"/>
  <c r="F56" i="20"/>
  <c r="F31" i="20"/>
  <c r="F18" i="20"/>
  <c r="F19" i="20"/>
  <c r="F16" i="20"/>
  <c r="F8" i="20"/>
  <c r="F15" i="20"/>
  <c r="F25" i="20"/>
  <c r="F17" i="20"/>
  <c r="F9" i="20"/>
  <c r="F24" i="20"/>
  <c r="F14" i="20"/>
  <c r="F90" i="20"/>
  <c r="F94" i="20"/>
  <c r="F91" i="20"/>
  <c r="F59" i="20"/>
  <c r="F71" i="20"/>
  <c r="F70" i="20"/>
  <c r="F96" i="20"/>
  <c r="F97" i="20"/>
  <c r="F98" i="20"/>
  <c r="F92" i="20"/>
  <c r="F99" i="20"/>
  <c r="F100" i="20"/>
  <c r="F101" i="20"/>
  <c r="F102" i="20"/>
  <c r="F103" i="20"/>
  <c r="F93" i="20"/>
  <c r="F95" i="20"/>
  <c r="F89" i="20"/>
  <c r="F130" i="21" l="1"/>
  <c r="F134" i="21" s="1"/>
  <c r="F85" i="20"/>
  <c r="C18" i="22" s="1"/>
  <c r="E18" i="22" s="1"/>
  <c r="F32" i="20"/>
  <c r="C11" i="22" s="1"/>
  <c r="E11" i="22" s="1"/>
  <c r="F77" i="20"/>
  <c r="F61" i="20"/>
  <c r="C16" i="22" s="1"/>
  <c r="E16" i="22" s="1"/>
  <c r="F20" i="20"/>
  <c r="C9" i="22" s="1"/>
  <c r="E9" i="22" s="1"/>
  <c r="F10" i="20"/>
  <c r="C8" i="22" s="1"/>
  <c r="E8" i="22" s="1"/>
  <c r="F104" i="20"/>
  <c r="C19" i="22" s="1"/>
  <c r="E19" i="22" s="1"/>
  <c r="F27" i="20"/>
  <c r="C10" i="22" s="1"/>
  <c r="E10" i="22" s="1"/>
  <c r="D25" i="22" l="1"/>
  <c r="D27" i="22" s="1"/>
  <c r="C17" i="22"/>
  <c r="F127" i="20"/>
  <c r="E17" i="22" l="1"/>
  <c r="F135" i="20" l="1"/>
  <c r="F139" i="20" l="1"/>
  <c r="C25" i="22"/>
  <c r="E25" i="22" l="1"/>
  <c r="E28" i="22" s="1"/>
  <c r="C27" i="2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11000000}" keepAlive="1" name="Query - ALL_ITEMS" description="Connection to the 'ALL_ITEMS' query in the workbook." type="5" refreshedVersion="6" background="1" saveData="1">
    <dbPr connection="Provider=Microsoft.Mashup.OleDb.1;Data Source=$Workbook$;Location=ALL_ITEMS;Extended Properties=&quot;&quot;" command="SELECT * FROM [ALL_ITEMS]"/>
  </connection>
  <connection id="2" xr16:uid="{00000000-0015-0000-FFFF-FFFF12000000}" keepAlive="1" name="Query - C1" description="Connection to the 'C1' query in the workbook." type="5" refreshedVersion="6" saveData="1">
    <dbPr connection="Provider=Microsoft.Mashup.OleDb.1;Data Source=$Workbook$;Location=C1;Extended Properties=&quot;&quot;" command="SELECT * FROM [C1]"/>
    <extLst>
      <ext xmlns:x15="http://schemas.microsoft.com/office/spreadsheetml/2010/11/main" uri="{DE250136-89BD-433C-8126-D09CA5730AF9}">
        <x15:connection id="" excludeFromRefreshAll="1"/>
      </ext>
    </extLst>
  </connection>
  <connection id="3" xr16:uid="{6B9083CF-1970-4E77-B4D9-FB3839A1EE37}" keepAlive="1" name="Query - C1 (10)" description="Connection to the 'C1 (10)' query in the workbook." type="5" refreshedVersion="6" saveData="1">
    <dbPr connection="Provider=Microsoft.Mashup.OleDb.1;Data Source=$Workbook$;Location=&quot;C1 (10)&quot;;Extended Properties=&quot;&quot;" command="SELECT * FROM [C1 (10)]"/>
    <extLst>
      <ext xmlns:x15="http://schemas.microsoft.com/office/spreadsheetml/2010/11/main" uri="{DE250136-89BD-433C-8126-D09CA5730AF9}">
        <x15:connection id="" excludeFromRefreshAll="1"/>
      </ext>
    </extLst>
  </connection>
  <connection id="4" xr16:uid="{5B0522D4-2BDD-4B92-A570-641468D59BAA}" keepAlive="1" name="Query - C1 (11)" description="Connection to the 'C1 (11)' query in the workbook." type="5" refreshedVersion="6" saveData="1">
    <dbPr connection="Provider=Microsoft.Mashup.OleDb.1;Data Source=$Workbook$;Location=&quot;C1 (11)&quot;;Extended Properties=&quot;&quot;" command="SELECT * FROM [C1 (11)]"/>
    <extLst>
      <ext xmlns:x15="http://schemas.microsoft.com/office/spreadsheetml/2010/11/main" uri="{DE250136-89BD-433C-8126-D09CA5730AF9}">
        <x15:connection id="" excludeFromRefreshAll="1"/>
      </ext>
    </extLst>
  </connection>
  <connection id="5" xr16:uid="{7533DAA5-6FC7-44CB-A5C2-FECED72B1EDE}" keepAlive="1" name="Query - C1 (12)" description="Connection to the 'C1 (12)' query in the workbook." type="5" refreshedVersion="6" saveData="1">
    <dbPr connection="Provider=Microsoft.Mashup.OleDb.1;Data Source=$Workbook$;Location=&quot;C1 (12)&quot;;Extended Properties=&quot;&quot;" command="SELECT * FROM [C1 (12)]"/>
    <extLst>
      <ext xmlns:x15="http://schemas.microsoft.com/office/spreadsheetml/2010/11/main" uri="{DE250136-89BD-433C-8126-D09CA5730AF9}">
        <x15:connection id="" excludeFromRefreshAll="1"/>
      </ext>
    </extLst>
  </connection>
  <connection id="6" xr16:uid="{A0835478-472D-4AAD-BB89-67F6B0F99A9C}" keepAlive="1" name="Query - C1 (13)" description="Connection to the 'C1 (13)' query in the workbook." type="5" refreshedVersion="6" saveData="1">
    <dbPr connection="Provider=Microsoft.Mashup.OleDb.1;Data Source=$Workbook$;Location=&quot;C1 (13)&quot;;Extended Properties=&quot;&quot;" command="SELECT * FROM [C1 (13)]"/>
    <extLst>
      <ext xmlns:x15="http://schemas.microsoft.com/office/spreadsheetml/2010/11/main" uri="{DE250136-89BD-433C-8126-D09CA5730AF9}">
        <x15:connection id="" excludeFromRefreshAll="1"/>
      </ext>
    </extLst>
  </connection>
  <connection id="7" xr16:uid="{474BCE01-C874-4A7B-92B5-23466FDC7671}" keepAlive="1" name="Query - C1 (14)" description="Connection to the 'C1 (14)' query in the workbook." type="5" refreshedVersion="6" saveData="1">
    <dbPr connection="Provider=Microsoft.Mashup.OleDb.1;Data Source=$Workbook$;Location=&quot;C1 (14)&quot;;Extended Properties=&quot;&quot;" command="SELECT * FROM [C1 (14)]"/>
    <extLst>
      <ext xmlns:x15="http://schemas.microsoft.com/office/spreadsheetml/2010/11/main" uri="{DE250136-89BD-433C-8126-D09CA5730AF9}">
        <x15:connection id="" excludeFromRefreshAll="1"/>
      </ext>
    </extLst>
  </connection>
  <connection id="8" xr16:uid="{64254E1A-35EF-4F4F-B8F9-0A3CF2D252B1}" keepAlive="1" name="Query - C1 (15)" description="Connection to the 'C1 (15)' query in the workbook." type="5" refreshedVersion="6" saveData="1">
    <dbPr connection="Provider=Microsoft.Mashup.OleDb.1;Data Source=$Workbook$;Location=&quot;C1 (15)&quot;;Extended Properties=&quot;&quot;" command="SELECT * FROM [C1 (15)]"/>
    <extLst>
      <ext xmlns:x15="http://schemas.microsoft.com/office/spreadsheetml/2010/11/main" uri="{DE250136-89BD-433C-8126-D09CA5730AF9}">
        <x15:connection id="" excludeFromRefreshAll="1"/>
      </ext>
    </extLst>
  </connection>
  <connection id="9" xr16:uid="{F57137CF-54F2-4B9A-A652-74FCF1F414DC}" keepAlive="1" name="Query - C1 (16)" description="Connection to the 'C1 (16)' query in the workbook." type="5" refreshedVersion="6" saveData="1">
    <dbPr connection="Provider=Microsoft.Mashup.OleDb.1;Data Source=$Workbook$;Location=&quot;C1 (16)&quot;;Extended Properties=&quot;&quot;" command="SELECT * FROM [C1 (16)]"/>
    <extLst>
      <ext xmlns:x15="http://schemas.microsoft.com/office/spreadsheetml/2010/11/main" uri="{DE250136-89BD-433C-8126-D09CA5730AF9}">
        <x15:connection id="" excludeFromRefreshAll="1"/>
      </ext>
    </extLst>
  </connection>
  <connection id="10" xr16:uid="{4510F85B-BF1A-4140-973C-D2C5B0BCF49A}" keepAlive="1" name="Query - C1 (17)" description="Connection to the 'C1 (17)' query in the workbook." type="5" refreshedVersion="6" saveData="1">
    <dbPr connection="Provider=Microsoft.Mashup.OleDb.1;Data Source=$Workbook$;Location=&quot;C1 (17)&quot;;Extended Properties=&quot;&quot;" command="SELECT * FROM [C1 (17)]"/>
    <extLst>
      <ext xmlns:x15="http://schemas.microsoft.com/office/spreadsheetml/2010/11/main" uri="{DE250136-89BD-433C-8126-D09CA5730AF9}">
        <x15:connection id="" excludeFromRefreshAll="1"/>
      </ext>
    </extLst>
  </connection>
  <connection id="11" xr16:uid="{00000000-0015-0000-FFFF-FFFF13000000}" keepAlive="1" name="Query - C1 (2)" description="Connection to the 'C1 (2)' query in the workbook." type="5" refreshedVersion="6" saveData="1">
    <dbPr connection="Provider=Microsoft.Mashup.OleDb.1;Data Source=$Workbook$;Location=&quot;C1 (2)&quot;;Extended Properties=&quot;&quot;" command="SELECT * FROM [C1 (2)]"/>
    <extLst>
      <ext xmlns:x15="http://schemas.microsoft.com/office/spreadsheetml/2010/11/main" uri="{DE250136-89BD-433C-8126-D09CA5730AF9}">
        <x15:connection id="" excludeFromRefreshAll="1"/>
      </ext>
    </extLst>
  </connection>
  <connection id="12" xr16:uid="{00000000-0015-0000-FFFF-FFFF14000000}" keepAlive="1" name="Query - C1 (3)" description="Connection to the 'C1 (3)' query in the workbook." type="5" refreshedVersion="6" saveData="1">
    <dbPr connection="Provider=Microsoft.Mashup.OleDb.1;Data Source=$Workbook$;Location=&quot;C1 (3)&quot;;Extended Properties=&quot;&quot;" command="SELECT * FROM [C1 (3)]"/>
    <extLst>
      <ext xmlns:x15="http://schemas.microsoft.com/office/spreadsheetml/2010/11/main" uri="{DE250136-89BD-433C-8126-D09CA5730AF9}">
        <x15:connection id="" excludeFromRefreshAll="1"/>
      </ext>
    </extLst>
  </connection>
  <connection id="13" xr16:uid="{6FBE2BF3-DB60-4728-9AE6-A31605D44A57}" keepAlive="1" name="Query - C1 (4)" description="Connection to the 'C1 (4)' query in the workbook." type="5" refreshedVersion="6" saveData="1">
    <dbPr connection="Provider=Microsoft.Mashup.OleDb.1;Data Source=$Workbook$;Location=&quot;C1 (4)&quot;;Extended Properties=&quot;&quot;" command="SELECT * FROM [C1 (4)]"/>
    <extLst>
      <ext xmlns:x15="http://schemas.microsoft.com/office/spreadsheetml/2010/11/main" uri="{DE250136-89BD-433C-8126-D09CA5730AF9}">
        <x15:connection id="" excludeFromRefreshAll="1"/>
      </ext>
    </extLst>
  </connection>
  <connection id="14" xr16:uid="{DE141014-5DEF-43E4-AD7F-350C1E54B6A1}" keepAlive="1" name="Query - C1 (5)" description="Connection to the 'C1 (5)' query in the workbook." type="5" refreshedVersion="6" saveData="1">
    <dbPr connection="Provider=Microsoft.Mashup.OleDb.1;Data Source=$Workbook$;Location=&quot;C1 (5)&quot;;Extended Properties=&quot;&quot;" command="SELECT * FROM [C1 (5)]"/>
    <extLst>
      <ext xmlns:x15="http://schemas.microsoft.com/office/spreadsheetml/2010/11/main" uri="{DE250136-89BD-433C-8126-D09CA5730AF9}">
        <x15:connection id="" excludeFromRefreshAll="1"/>
      </ext>
    </extLst>
  </connection>
  <connection id="15" xr16:uid="{510C52AD-B9D4-4F6B-B611-CDF035A2A220}" keepAlive="1" name="Query - C1 (6)" description="Connection to the 'C1 (6)' query in the workbook." type="5" refreshedVersion="6" saveData="1">
    <dbPr connection="Provider=Microsoft.Mashup.OleDb.1;Data Source=$Workbook$;Location=&quot;C1 (6)&quot;;Extended Properties=&quot;&quot;" command="SELECT * FROM [C1 (6)]"/>
    <extLst>
      <ext xmlns:x15="http://schemas.microsoft.com/office/spreadsheetml/2010/11/main" uri="{DE250136-89BD-433C-8126-D09CA5730AF9}">
        <x15:connection id="" excludeFromRefreshAll="1"/>
      </ext>
    </extLst>
  </connection>
  <connection id="16" xr16:uid="{E8A7BE03-7F87-4602-AF5B-AD8159A19252}" keepAlive="1" name="Query - C1 (7)" description="Connection to the 'C1 (7)' query in the workbook." type="5" refreshedVersion="6" saveData="1">
    <dbPr connection="Provider=Microsoft.Mashup.OleDb.1;Data Source=$Workbook$;Location=&quot;C1 (7)&quot;;Extended Properties=&quot;&quot;" command="SELECT * FROM [C1 (7)]"/>
    <extLst>
      <ext xmlns:x15="http://schemas.microsoft.com/office/spreadsheetml/2010/11/main" uri="{DE250136-89BD-433C-8126-D09CA5730AF9}">
        <x15:connection id="" excludeFromRefreshAll="1"/>
      </ext>
    </extLst>
  </connection>
  <connection id="17" xr16:uid="{B4EE70E4-146C-429A-B410-378D1B78C3F3}" keepAlive="1" name="Query - C1 (8)" description="Connection to the 'C1 (8)' query in the workbook." type="5" refreshedVersion="6" saveData="1">
    <dbPr connection="Provider=Microsoft.Mashup.OleDb.1;Data Source=$Workbook$;Location=&quot;C1 (8)&quot;;Extended Properties=&quot;&quot;" command="SELECT * FROM [C1 (8)]"/>
    <extLst>
      <ext xmlns:x15="http://schemas.microsoft.com/office/spreadsheetml/2010/11/main" uri="{DE250136-89BD-433C-8126-D09CA5730AF9}">
        <x15:connection id="" excludeFromRefreshAll="1"/>
      </ext>
    </extLst>
  </connection>
  <connection id="18" xr16:uid="{F789D300-7221-433D-9DB2-362C60534359}" keepAlive="1" name="Query - C1 (9)" description="Connection to the 'C1 (9)' query in the workbook." type="5" refreshedVersion="6" saveData="1">
    <dbPr connection="Provider=Microsoft.Mashup.OleDb.1;Data Source=$Workbook$;Location=&quot;C1 (9)&quot;;Extended Properties=&quot;&quot;" command="SELECT * FROM [C1 (9)]"/>
    <extLst>
      <ext xmlns:x15="http://schemas.microsoft.com/office/spreadsheetml/2010/11/main" uri="{DE250136-89BD-433C-8126-D09CA5730AF9}">
        <x15:connection id="" excludeFromRefreshAll="1"/>
      </ext>
    </extLst>
  </connection>
  <connection id="19" xr16:uid="{00000000-0015-0000-FFFF-FFFF15000000}" name="Query - C10" description="Connection to the 'C10' query in the workbook." type="100" refreshedVersion="6" minRefreshableVersion="5" saveData="1">
    <extLst>
      <ext xmlns:x15="http://schemas.microsoft.com/office/spreadsheetml/2010/11/main" uri="{DE250136-89BD-433C-8126-D09CA5730AF9}">
        <x15:connection id="eb09b70b-75f0-414f-b49d-f23d3e71980c" excludeFromRefreshAll="1"/>
      </ext>
    </extLst>
  </connection>
  <connection id="20" xr16:uid="{00000000-0015-0000-FFFF-FFFF16000000}" name="Query - C11" description="Connection to the 'C11' query in the workbook." type="100" refreshedVersion="6" minRefreshableVersion="5" saveData="1">
    <extLst>
      <ext xmlns:x15="http://schemas.microsoft.com/office/spreadsheetml/2010/11/main" uri="{DE250136-89BD-433C-8126-D09CA5730AF9}">
        <x15:connection id="9a7bdc0a-88e6-476b-959e-b1321bec778d" excludeFromRefreshAll="1"/>
      </ext>
    </extLst>
  </connection>
  <connection id="21" xr16:uid="{00000000-0015-0000-FFFF-FFFF17000000}" name="Query - C12" description="Connection to the 'C12' query in the workbook." type="100" refreshedVersion="6" minRefreshableVersion="5" saveData="1">
    <extLst>
      <ext xmlns:x15="http://schemas.microsoft.com/office/spreadsheetml/2010/11/main" uri="{DE250136-89BD-433C-8126-D09CA5730AF9}">
        <x15:connection id="cdd82652-35f9-45df-85c9-a8f668d51853" excludeFromRefreshAll="1"/>
      </ext>
    </extLst>
  </connection>
  <connection id="22" xr16:uid="{00000000-0015-0000-FFFF-FFFF18000000}" name="Query - C13" description="Connection to the 'C13' query in the workbook." type="100" refreshedVersion="6" minRefreshableVersion="5" saveData="1">
    <extLst>
      <ext xmlns:x15="http://schemas.microsoft.com/office/spreadsheetml/2010/11/main" uri="{DE250136-89BD-433C-8126-D09CA5730AF9}">
        <x15:connection id="e4ecb30d-c1f6-4cd5-95af-bc19b4a367fa" excludeFromRefreshAll="1"/>
      </ext>
    </extLst>
  </connection>
  <connection id="23" xr16:uid="{00000000-0015-0000-FFFF-FFFF19000000}" name="Query - C15" description="Connection to the 'C15' query in the workbook." type="100" refreshedVersion="6" minRefreshableVersion="5" saveData="1">
    <extLst>
      <ext xmlns:x15="http://schemas.microsoft.com/office/spreadsheetml/2010/11/main" uri="{DE250136-89BD-433C-8126-D09CA5730AF9}">
        <x15:connection id="51f5e4e7-47c7-4407-8e0f-1a9154d06329" excludeFromRefreshAll="1">
          <x15:oledbPr connection="Provider=Microsoft.Mashup.OleDb.1;Data Source=$Workbook$;Location=C15;Extended Properties=&quot;&quot;">
            <x15:dbTables>
              <x15:dbTable name="C15"/>
            </x15:dbTables>
          </x15:oledbPr>
        </x15:connection>
      </ext>
    </extLst>
  </connection>
  <connection id="24" xr16:uid="{00000000-0015-0000-FFFF-FFFF1A000000}" name="Query - C16" description="Connection to the 'C16' query in the workbook." type="100" refreshedVersion="6" minRefreshableVersion="5" saveData="1">
    <extLst>
      <ext xmlns:x15="http://schemas.microsoft.com/office/spreadsheetml/2010/11/main" uri="{DE250136-89BD-433C-8126-D09CA5730AF9}">
        <x15:connection id="32b721b6-0adb-4299-978d-faa07343eca5" excludeFromRefreshAll="1">
          <x15:oledbPr connection="Provider=Microsoft.Mashup.OleDb.1;Data Source=$Workbook$;Location=C16;Extended Properties=&quot;&quot;">
            <x15:dbTables>
              <x15:dbTable name="C16"/>
            </x15:dbTables>
          </x15:oledbPr>
        </x15:connection>
      </ext>
    </extLst>
  </connection>
  <connection id="25" xr16:uid="{00000000-0015-0000-FFFF-FFFF1B000000}" name="Query - C17" description="Connection to the 'C17' query in the workbook." type="100" refreshedVersion="6" minRefreshableVersion="5" saveData="1">
    <extLst>
      <ext xmlns:x15="http://schemas.microsoft.com/office/spreadsheetml/2010/11/main" uri="{DE250136-89BD-433C-8126-D09CA5730AF9}">
        <x15:connection id="d85bf948-7f74-47a6-af4a-bdd85371b77d" excludeFromRefreshAll="1">
          <x15:oledbPr connection="Provider=Microsoft.Mashup.OleDb.1;Data Source=$Workbook$;Location=C17;Extended Properties=&quot;&quot;">
            <x15:dbTables>
              <x15:dbTable name="C17"/>
            </x15:dbTables>
          </x15:oledbPr>
        </x15:connection>
      </ext>
    </extLst>
  </connection>
  <connection id="26" xr16:uid="{00000000-0015-0000-FFFF-FFFF1C000000}" name="Query - C18" description="Connection to the 'C18' query in the workbook." type="100" refreshedVersion="6" minRefreshableVersion="5" saveData="1">
    <extLst>
      <ext xmlns:x15="http://schemas.microsoft.com/office/spreadsheetml/2010/11/main" uri="{DE250136-89BD-433C-8126-D09CA5730AF9}">
        <x15:connection id="19acd7d8-65aa-4649-9631-3a5e710fcd7c" excludeFromRefreshAll="1">
          <x15:oledbPr connection="Provider=Microsoft.Mashup.OleDb.1;Data Source=$Workbook$;Location=C18;Extended Properties=&quot;&quot;">
            <x15:dbTables>
              <x15:dbTable name="C18"/>
            </x15:dbTables>
          </x15:oledbPr>
        </x15:connection>
      </ext>
    </extLst>
  </connection>
  <connection id="27" xr16:uid="{00000000-0015-0000-FFFF-FFFF1D000000}" name="Query - C2" description="Connection to the 'C2' query in the workbook." type="100" refreshedVersion="6" minRefreshableVersion="5" saveData="1">
    <extLst>
      <ext xmlns:x15="http://schemas.microsoft.com/office/spreadsheetml/2010/11/main" uri="{DE250136-89BD-433C-8126-D09CA5730AF9}">
        <x15:connection id="68dfac8e-91ce-45bf-8f35-53f28b084258" excludeFromRefreshAll="1"/>
      </ext>
    </extLst>
  </connection>
  <connection id="28" xr16:uid="{00000000-0015-0000-FFFF-FFFF1E000000}" name="Query - C3" description="Connection to the 'C3' query in the workbook." type="100" refreshedVersion="6" minRefreshableVersion="5" saveData="1">
    <extLst>
      <ext xmlns:x15="http://schemas.microsoft.com/office/spreadsheetml/2010/11/main" uri="{DE250136-89BD-433C-8126-D09CA5730AF9}">
        <x15:connection id="ef6ffc34-d8ff-429d-bac3-701d30fe603d" excludeFromRefreshAll="1">
          <x15:oledbPr connection="Provider=Microsoft.Mashup.OleDb.1;Data Source=$Workbook$;Location=C3;Extended Properties=&quot;&quot;">
            <x15:dbTables>
              <x15:dbTable name="C3"/>
            </x15:dbTables>
          </x15:oledbPr>
        </x15:connection>
      </ext>
    </extLst>
  </connection>
  <connection id="29" xr16:uid="{00000000-0015-0000-FFFF-FFFF1F000000}" name="Query - C4" description="Connection to the 'C4' query in the workbook." type="100" refreshedVersion="6" minRefreshableVersion="5" saveData="1">
    <extLst>
      <ext xmlns:x15="http://schemas.microsoft.com/office/spreadsheetml/2010/11/main" uri="{DE250136-89BD-433C-8126-D09CA5730AF9}">
        <x15:connection id="54f7068c-119b-42cf-b1b5-70caa5c0d32a" excludeFromRefreshAll="1"/>
      </ext>
    </extLst>
  </connection>
  <connection id="30" xr16:uid="{00000000-0015-0000-FFFF-FFFF20000000}" name="Query - C5" description="Connection to the 'C5' query in the workbook." type="100" refreshedVersion="6" minRefreshableVersion="5" saveData="1">
    <extLst>
      <ext xmlns:x15="http://schemas.microsoft.com/office/spreadsheetml/2010/11/main" uri="{DE250136-89BD-433C-8126-D09CA5730AF9}">
        <x15:connection id="ebd4a9ef-0e3d-459f-8b4e-ae66237b4a84" excludeFromRefreshAll="1">
          <x15:oledbPr connection="Provider=Microsoft.Mashup.OleDb.1;Data Source=$Workbook$;Location=C5;Extended Properties=&quot;&quot;">
            <x15:dbTables>
              <x15:dbTable name="C5"/>
            </x15:dbTables>
          </x15:oledbPr>
        </x15:connection>
      </ext>
    </extLst>
  </connection>
  <connection id="31" xr16:uid="{00000000-0015-0000-FFFF-FFFF21000000}" name="Query - C6" description="Connection to the 'C6' query in the workbook." type="100" refreshedVersion="6" minRefreshableVersion="5" saveData="1">
    <extLst>
      <ext xmlns:x15="http://schemas.microsoft.com/office/spreadsheetml/2010/11/main" uri="{DE250136-89BD-433C-8126-D09CA5730AF9}">
        <x15:connection id="fb6862cc-ebc3-4f6f-b1eb-45d539d0fbfe" excludeFromRefreshAll="1">
          <x15:oledbPr connection="Provider=Microsoft.Mashup.OleDb.1;Data Source=$Workbook$;Location=C6;Extended Properties=&quot;&quot;">
            <x15:dbTables>
              <x15:dbTable name="C6"/>
            </x15:dbTables>
          </x15:oledbPr>
        </x15:connection>
      </ext>
    </extLst>
  </connection>
  <connection id="32" xr16:uid="{00000000-0015-0000-FFFF-FFFF22000000}" name="Query - C7" description="Connection to the 'C7' query in the workbook." type="100" refreshedVersion="6" minRefreshableVersion="5" saveData="1">
    <extLst>
      <ext xmlns:x15="http://schemas.microsoft.com/office/spreadsheetml/2010/11/main" uri="{DE250136-89BD-433C-8126-D09CA5730AF9}">
        <x15:connection id="a60631fc-40d4-4057-b97f-ccb2f7d06627" excludeFromRefreshAll="1">
          <x15:oledbPr connection="Provider=Microsoft.Mashup.OleDb.1;Data Source=$Workbook$;Location=C7;Extended Properties=&quot;&quot;">
            <x15:dbTables>
              <x15:dbTable name="C7"/>
            </x15:dbTables>
          </x15:oledbPr>
        </x15:connection>
      </ext>
    </extLst>
  </connection>
  <connection id="33" xr16:uid="{00000000-0015-0000-FFFF-FFFF23000000}" name="Query - C8" description="Connection to the 'C8' query in the workbook." type="100" refreshedVersion="6" minRefreshableVersion="5" saveData="1">
    <extLst>
      <ext xmlns:x15="http://schemas.microsoft.com/office/spreadsheetml/2010/11/main" uri="{DE250136-89BD-433C-8126-D09CA5730AF9}">
        <x15:connection id="29195591-0c98-450f-b2ce-672a7d50f02f" excludeFromRefreshAll="1">
          <x15:oledbPr connection="Provider=Microsoft.Mashup.OleDb.1;Data Source=$Workbook$;Location=C8;Extended Properties=&quot;&quot;">
            <x15:dbTables>
              <x15:dbTable name="C8"/>
            </x15:dbTables>
          </x15:oledbPr>
        </x15:connection>
      </ext>
    </extLst>
  </connection>
  <connection id="34" xr16:uid="{00000000-0015-0000-FFFF-FFFF24000000}" name="Query - C9" description="Connection to the 'C9' query in the workbook." type="100" refreshedVersion="6" minRefreshableVersion="5" saveData="1">
    <extLst>
      <ext xmlns:x15="http://schemas.microsoft.com/office/spreadsheetml/2010/11/main" uri="{DE250136-89BD-433C-8126-D09CA5730AF9}">
        <x15:connection id="0cf16a3d-3604-4ab1-99a4-1581af0680f9" excludeFromRefreshAll="1"/>
      </ext>
    </extLst>
  </connection>
  <connection id="35" xr16:uid="{6F790FFE-3AE0-4CBD-B38B-EB23BF3C2FE7}" keepAlive="1" name="Query - DB_Biditems_Beta (2)" description="Connection to the 'DB_Biditems_Beta (2)' query in the workbook." type="5" refreshedVersion="6" background="1" saveData="1">
    <dbPr connection="Provider=Microsoft.Mashup.OleDb.1;Data Source=$Workbook$;Location=&quot;DB_Biditems_Beta (2)&quot;;Extended Properties=&quot;&quot;" command="SELECT * FROM [DB_Biditems_Beta (2)]"/>
  </connection>
  <connection id="36" xr16:uid="{00000000-0015-0000-FFFF-FFFF25000000}" name="Query - PCT" description="Connection to the 'PCT' query in the workbook." type="100" refreshedVersion="6" minRefreshableVersion="5" saveData="1">
    <extLst>
      <ext xmlns:x15="http://schemas.microsoft.com/office/spreadsheetml/2010/11/main" uri="{DE250136-89BD-433C-8126-D09CA5730AF9}">
        <x15:connection id="60d38132-2989-49a3-b74d-6778dd72f67e" excludeFromRefreshAll="1">
          <x15:oledbPr connection="Provider=Microsoft.Mashup.OleDb.1;Data Source=$Workbook$;Location=PCT;Extended Properties=&quot;&quot;">
            <x15:dbTables>
              <x15:dbTable name="PCT"/>
            </x15:dbTables>
          </x15:oledbPr>
        </x15:connection>
      </ext>
    </extLst>
  </connection>
  <connection id="37" xr16:uid="{00000000-0015-0000-FFFF-FFFF27000000}" odcFile="https://arlingtonva.sharepoint.com/sites/des/EngineeringBureau/Shared%20Documents/BidItem_CategoryClassification.odc" keepAlive="1" name="SP_Info_BidItems_CategoryClassification" type="5" refreshedVersion="0" minRefreshableVersion="3" background="1" saveData="1">
    <dbPr connection="Provider=Microsoft.Office.List.OLEDB.2.0;Data Source=&quot;&quot;;ApplicationName=Excel;Version=12.0.0.0" command="&lt;LIST&gt;&lt;VIEWGUID&gt;{8FAB6184-F11B-489A-AEA4-9B385E20DF29}&lt;/VIEWGUID&gt;&lt;LISTNAME&gt;{E9BED6CB-6A26-4FA6-BEE0-F7A6CB9DFCF2}&lt;/LISTNAME&gt;&lt;LISTWEB&gt;https://arlingtonva.sharepoint.com/sites/extranet/EngineeringBureau/_vti_bin&lt;/LISTWEB&gt;&lt;LISTSUBWEB&gt;&lt;/LISTSUBWEB&gt;&lt;ROOTFOLDER&gt;/sites/extranet/EngineeringBureau/Lists/Info%5fBidItems%5fCategoryClassification&lt;/ROOTFOLDER&gt;&lt;/LIST&gt;" commandType="5"/>
  </connection>
  <connection id="38" xr16:uid="{00000000-0015-0000-FFFF-FFFF28000000}" keepAlive="1" name="ThisWorkbookDataModel" description="Data Model" type="5" refreshedVersion="6" minRefreshableVersion="5" background="1" saveData="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<sst xmlns="http://schemas.openxmlformats.org/spreadsheetml/2006/main" count="775" uniqueCount="259">
  <si>
    <t>Item Type</t>
  </si>
  <si>
    <t>Path</t>
  </si>
  <si>
    <t>C15</t>
  </si>
  <si>
    <t>UNLISTED WORK</t>
  </si>
  <si>
    <t>Item</t>
  </si>
  <si>
    <t>01000-C16-00010</t>
  </si>
  <si>
    <t>Maintenance of Traffic (MOT)</t>
  </si>
  <si>
    <t>C16</t>
  </si>
  <si>
    <t>MOT AND RE-MOBILIZATION WORK</t>
  </si>
  <si>
    <t>01000-C16-00030</t>
  </si>
  <si>
    <t>Mobilization and De-Mobilization</t>
  </si>
  <si>
    <t>LS</t>
  </si>
  <si>
    <t>EA</t>
  </si>
  <si>
    <t>C1</t>
  </si>
  <si>
    <t>GENERAL EARTH WORK</t>
  </si>
  <si>
    <t>VF</t>
  </si>
  <si>
    <t>C13</t>
  </si>
  <si>
    <t>EROSION AND SEDIMENT CONTROL WORK</t>
  </si>
  <si>
    <t>LF</t>
  </si>
  <si>
    <t>CY</t>
  </si>
  <si>
    <t>SWPPP Administration</t>
  </si>
  <si>
    <t>SY</t>
  </si>
  <si>
    <t>RM</t>
  </si>
  <si>
    <t>REMOVED ITEM</t>
  </si>
  <si>
    <t>02200-C1-00130</t>
  </si>
  <si>
    <t>Aggregate, VDOT #21-A  (Compacted in Place per VDOT standards &amp; Specs)</t>
  </si>
  <si>
    <t>C11</t>
  </si>
  <si>
    <t>LANDSCAPE AND HARDSCAPE RESTORATION WORK</t>
  </si>
  <si>
    <t>TON</t>
  </si>
  <si>
    <t>C4</t>
  </si>
  <si>
    <t>STORM SEWER UTILITY WORK</t>
  </si>
  <si>
    <t>M1</t>
  </si>
  <si>
    <t>MAINTENANCE WORK</t>
  </si>
  <si>
    <t>C7</t>
  </si>
  <si>
    <t>SANITARY SEWER WORK</t>
  </si>
  <si>
    <t>CB-2A or CB-2B (throat lengths from 8'-6" up to 16'-0"),  In Place Up to 6' Deep, Arlington County Standards.</t>
  </si>
  <si>
    <t>SF</t>
  </si>
  <si>
    <t>C6</t>
  </si>
  <si>
    <t>WATERMAIN WORK</t>
  </si>
  <si>
    <t>02600-C3-00010</t>
  </si>
  <si>
    <t>Asphalt Concrete, Planing or Milling (1/2" to 3" Depth)</t>
  </si>
  <si>
    <t>C3</t>
  </si>
  <si>
    <t>ASPHALT WORK</t>
  </si>
  <si>
    <t>02600-C3-00030</t>
  </si>
  <si>
    <t>Asphalt Concrete, Base Course (VDOT BM-25.0A)</t>
  </si>
  <si>
    <t>02600-C3-00060</t>
  </si>
  <si>
    <t>Asphalt Concrete, Surface Course (VDOT SM-9.5A)</t>
  </si>
  <si>
    <t>02611-C2-00110</t>
  </si>
  <si>
    <t>Concrete Sidewalk, 4" Thickness (Arlington County Detail R-2.0)</t>
  </si>
  <si>
    <t>C2</t>
  </si>
  <si>
    <t>CONCRETE WORK</t>
  </si>
  <si>
    <t>02611-C2-00190</t>
  </si>
  <si>
    <t>CG-12 Detectable Warning Surface - Truncated Domes</t>
  </si>
  <si>
    <t>02750-C2-00060</t>
  </si>
  <si>
    <t>Concrete Curb &amp; Gutter, Standard C-2 and C-2R (Arlington County Detail R-2.0), includes curb &amp; gutter for aprons, ramps, etc.</t>
  </si>
  <si>
    <t>02800-C11-00100</t>
  </si>
  <si>
    <t>Brick Pavers, Including Concrete Base (Arlington County Detail R-2.1)</t>
  </si>
  <si>
    <t>C17</t>
  </si>
  <si>
    <t>STORMWATER WORK</t>
  </si>
  <si>
    <t>02800-C11-00500</t>
  </si>
  <si>
    <t>Tree/Stump Removal - Class A. Remove and Dispose, Up to 6" DBH to 12" DBH (Diameter at Breast Height)</t>
  </si>
  <si>
    <t>02801-C11-00040</t>
  </si>
  <si>
    <t>Shredded hardwood mulch; Aged 6 months minimum - Free of Trash &amp; Debris</t>
  </si>
  <si>
    <t>02801-C11-00060</t>
  </si>
  <si>
    <t>Sod, Tall Fescue/Bluegrass Mixture</t>
  </si>
  <si>
    <t>C10</t>
  </si>
  <si>
    <t>PAVEMENT MARKING AND SIGNAGE WORK</t>
  </si>
  <si>
    <t>02900-C10-00050</t>
  </si>
  <si>
    <t>Twenty Four (24) Inch Transverse Markings, Note: Used For Continental (Ladder) Crosswalk</t>
  </si>
  <si>
    <t>02900-C10-00060</t>
  </si>
  <si>
    <t>Yield Line Markings (Twenty Four (24) Inch Triangle/Twelve (12) Inch Spacing), Note: LF is Width of Lane for Units</t>
  </si>
  <si>
    <t>02900-C10-00070</t>
  </si>
  <si>
    <t>Four (4) Inch Longitudinal Solid Line</t>
  </si>
  <si>
    <t>02900-C10-00120</t>
  </si>
  <si>
    <t>Six (6) Inch Longitudinal Solid Line</t>
  </si>
  <si>
    <t>02900-C10-00230</t>
  </si>
  <si>
    <t>Eight (8) Foot Letters, Note: 'Turn Only' (for example)</t>
  </si>
  <si>
    <t>02900-C10-00240</t>
  </si>
  <si>
    <t>Single Arrows</t>
  </si>
  <si>
    <t>02900-C10-00350</t>
  </si>
  <si>
    <t>Traffic Control Sign (Typical Stop, Yield, No Parking, Speed Limit, or Similar), Mount Sign to Light or Utility Pole</t>
  </si>
  <si>
    <t>C5</t>
  </si>
  <si>
    <t>GUARDRAIL</t>
  </si>
  <si>
    <t>C12</t>
  </si>
  <si>
    <t>BUS STOP SHELTER AND FURNISHINGS</t>
  </si>
  <si>
    <t>Solar-powered LED Light Panel Kit</t>
  </si>
  <si>
    <t>C8</t>
  </si>
  <si>
    <t>TRAFFIC SIGNAL WORK</t>
  </si>
  <si>
    <t>C9</t>
  </si>
  <si>
    <t>STREET LIGHTING WORK</t>
  </si>
  <si>
    <t>14030-C9-00040</t>
  </si>
  <si>
    <t>Furnish and Install 2 Inch Sch 40 PVC Conduit in Trench (Detail 14030-01)</t>
  </si>
  <si>
    <t>14040-C9-00170</t>
  </si>
  <si>
    <t>Furnish and Install Junction Box and Lid SMALL (Detail 14040-01)</t>
  </si>
  <si>
    <t>14040-C9-00220</t>
  </si>
  <si>
    <t>Enter Existing Junction Box</t>
  </si>
  <si>
    <t>14050-C9-00260</t>
  </si>
  <si>
    <t>14060-C9-00290</t>
  </si>
  <si>
    <t>CategoryNum</t>
  </si>
  <si>
    <t>Category_Title</t>
  </si>
  <si>
    <t>C14</t>
  </si>
  <si>
    <t>MATERIAL TESTING WORK</t>
  </si>
  <si>
    <t>M2</t>
  </si>
  <si>
    <t>MOT WORK</t>
  </si>
  <si>
    <t>01500-SA-00200</t>
  </si>
  <si>
    <t>PREPARED BY:</t>
  </si>
  <si>
    <t>CHECKED BY:</t>
  </si>
  <si>
    <t>QTY</t>
  </si>
  <si>
    <t>UNIT</t>
  </si>
  <si>
    <t>UNIT
PRICE</t>
  </si>
  <si>
    <t>TOTAL</t>
  </si>
  <si>
    <t>SUBTOTAL</t>
  </si>
  <si>
    <t xml:space="preserve"> CONTRACT TOTAL (EXCLUDING PERCENTAGE ITEMS)</t>
  </si>
  <si>
    <t>sites/extranet/EngineeringBureau/Lists/Info_BidItems_CategoryClassification</t>
  </si>
  <si>
    <t>C18</t>
  </si>
  <si>
    <t>NON COUNTY UTILITIES</t>
  </si>
  <si>
    <t>CategorySort</t>
  </si>
  <si>
    <t>PCT</t>
  </si>
  <si>
    <t>PERCENTAGE LINE ITEMS</t>
  </si>
  <si>
    <t>VDOT FEE</t>
  </si>
  <si>
    <t>MASTER ITEM #</t>
  </si>
  <si>
    <t>DESCRIPTION</t>
  </si>
  <si>
    <t>UNIT PRICE</t>
  </si>
  <si>
    <t>PERCENTAGE LINE ITEMS SUBTOTAL</t>
  </si>
  <si>
    <t>02505-C4-00100</t>
  </si>
  <si>
    <t>01500-C13-10000</t>
  </si>
  <si>
    <t>Temporary Erosion and Sediment Controls</t>
  </si>
  <si>
    <t>Furnish &amp; Install # 6 THHN Copper Cable</t>
  </si>
  <si>
    <t>Install Streetlight Pole Foundation Type F-1 (Detail 14060-01)</t>
  </si>
  <si>
    <t>Colorized Bike Lane Coatings (per Specification 02900)</t>
  </si>
  <si>
    <t>02619-C10-00410</t>
  </si>
  <si>
    <t>Traffic Control Sign (Typical Stop, Yield, No Parking, Speed Limit, or Similar)</t>
  </si>
  <si>
    <t>02619-C10-00440</t>
  </si>
  <si>
    <t>10530-C12-00010</t>
  </si>
  <si>
    <t>Bus Shelter Pad (Detail R-2.10)</t>
  </si>
  <si>
    <t>10530-C12-00100</t>
  </si>
  <si>
    <t>Install 6' Free-standing Bench</t>
  </si>
  <si>
    <t>10530-C12-00130</t>
  </si>
  <si>
    <t>Install Bus Shelter Litter Receptacle</t>
  </si>
  <si>
    <t>10530-C12-00131</t>
  </si>
  <si>
    <t>10530-C12-00185</t>
  </si>
  <si>
    <t>14112-C9-00920</t>
  </si>
  <si>
    <t>Decorative Post-Top Aluminum Streetlight Pole with Double Post Top Luminaires per Arlington Lighting Standard 14112-02</t>
  </si>
  <si>
    <t>Install Bus Shelter Recycling Receptacle</t>
  </si>
  <si>
    <t>07110-C1-SP010</t>
  </si>
  <si>
    <t>Hot Fluid - Applied Rubberized Asphalt Waterproofing, per plan over underground parking garage. (Waterproofing Sealant)</t>
  </si>
  <si>
    <t>02614-C2-SP010</t>
  </si>
  <si>
    <t>Cast In Place Detectable Warning Surface (Color per Plan)</t>
  </si>
  <si>
    <t>Concrete Curb &amp; Gutter, Standard C-4 (Arlington County Detail R-2.0), includes curb &amp; gutter for Transit Station</t>
  </si>
  <si>
    <t>10" Thick Reinforced Rigid Concrete Road Pavement, Per Plan Detail</t>
  </si>
  <si>
    <t>02750-C2-SP100</t>
  </si>
  <si>
    <t>03100-C2-SP200</t>
  </si>
  <si>
    <t>13161-C9-SP020</t>
  </si>
  <si>
    <t>13161-C9-SP010</t>
  </si>
  <si>
    <t>Furnish and Install Junction Box and Lid LARGE (Detail 61-04 Type 4)</t>
  </si>
  <si>
    <t>Furnish and Install Junction Box and Lid LARGE (Detail 61-04 Type 5)</t>
  </si>
  <si>
    <t>Removal of Existing Sign and Post</t>
  </si>
  <si>
    <t>02619-C10-SP010</t>
  </si>
  <si>
    <t>02900-C10-SP100</t>
  </si>
  <si>
    <t>Colorized Transit Lane Coatings (per Specification 02900)</t>
  </si>
  <si>
    <t xml:space="preserve">Furinish and Install Rectangular Rapid Flashing Beacon with Foundation, per 72-01 detail </t>
  </si>
  <si>
    <t>13183-C10-SP200</t>
  </si>
  <si>
    <t>Install Modified Bicycle Rack per plans</t>
  </si>
  <si>
    <t>10530-C12-SP010</t>
  </si>
  <si>
    <t>Install 4' Free-standing Bench</t>
  </si>
  <si>
    <t>10530-C12-SP020</t>
  </si>
  <si>
    <t>Install Bus Shelter Unit, 5' x 20' Shelter per plans</t>
  </si>
  <si>
    <t>10530-C12-SP030</t>
  </si>
  <si>
    <t>Furnish and install Electrical and Communication Station Utility System per the Approved Station Design Plan Set (including but not limited to: conduit, wiring, junction boxes, etc.)</t>
  </si>
  <si>
    <t>16020-C12-SP100</t>
  </si>
  <si>
    <t>10425-C12-SP110</t>
  </si>
  <si>
    <t>10425-C12-SP120</t>
  </si>
  <si>
    <t>10425-C12-SP130</t>
  </si>
  <si>
    <t>Install Transit Station Rub Rail</t>
  </si>
  <si>
    <t>10531-C12-SP200</t>
  </si>
  <si>
    <t>Furinish and Install Shelter Name Box and all components to shelter</t>
  </si>
  <si>
    <t>10425-C12-SP140</t>
  </si>
  <si>
    <t>Furinish and Install Bolt Down LCD Monitor Stanchion per Approved Station Design Plan Set</t>
  </si>
  <si>
    <t>Furnish and Install Station Flag Sign per Aproved Station Design Plan Set</t>
  </si>
  <si>
    <t>Install Station Flag Sign Foundation, per Approved Station Design Plan Set</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</si>
  <si>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</si>
  <si>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Trees, Deciduous - 2.0 to 2.5" caliper</t>
  </si>
  <si>
    <t>02800-C11-00603</t>
  </si>
  <si>
    <t>Topsoil for Street Trees, Purchased Mixture (per Arlington County DPR Specification)</t>
  </si>
  <si>
    <t>02800-C11-00030</t>
  </si>
  <si>
    <t>Detectable Directional Wayfinding Centerline</t>
  </si>
  <si>
    <t>Eight (8) Inch Yellow Gore Markings, Ten (10) Foot Spacing @ 45 Degree</t>
  </si>
  <si>
    <t>Traffic Control Sign (Typical Stop, Yield, No Parking, Speed Limit, or Similar), Relocate with Existing Post</t>
  </si>
  <si>
    <t>Six (6) Foot Bicycle Lane Arrow (Only for Multi-Use or Bikes Opposing Traffic)</t>
  </si>
  <si>
    <t>02900-C10-00320</t>
  </si>
  <si>
    <t>Standard Bicycle Symbols (MUTCD, Chapter 9C, Figure 9C-9), "Shared Lane Marking"</t>
  </si>
  <si>
    <t>02900-C10-00300</t>
  </si>
  <si>
    <t>Standard Bicycle Symbols (MUTCD, Chapter 9C, Figure 9C-3), "Bike Symbol", "Helmeted Bicyclist Symbol"</t>
  </si>
  <si>
    <t>02900-C10-00290</t>
  </si>
  <si>
    <t>Combination Arrows</t>
  </si>
  <si>
    <t>02900-C10-00250</t>
  </si>
  <si>
    <t>Twelve (12) Inch Yellow Longitudinal Centerline, Two - Four (4) Inch Yellow Lines with Four (4) Inch Separation</t>
  </si>
  <si>
    <t>02900-C10-00170</t>
  </si>
  <si>
    <t>Six (6) Inch Longitudinal Skip Line (Two (2) Foot Line/ Four (4) Foot Spacing), Note: Twelve (12) LF Consists of Two (2) LF of Marking and Four (4) LF of Space</t>
  </si>
  <si>
    <t>02900-C10-00160</t>
  </si>
  <si>
    <t>Four (4) Inch Longitudinal Skip Line (Ten (10) Foot Line/Thirty (30) Foot Spacing), Note: Forty (40) LF Consists of Ten (10) LF of Marking and Thirty (30) LF of Space</t>
  </si>
  <si>
    <t>02900-C10-00080</t>
  </si>
  <si>
    <t>Eighteen (18) Inch Transverse Markings</t>
  </si>
  <si>
    <t>02900-C10-00040</t>
  </si>
  <si>
    <t>Install Streetlight Pole Foundation (Detail 14060-01)</t>
  </si>
  <si>
    <t>Furnish &amp; Install # 6 TNNH Copper Cable</t>
  </si>
  <si>
    <t>Furnish and Install Junction Box and Lid LARGE (Detail 14040-02)</t>
  </si>
  <si>
    <t>14040-C9-00180</t>
  </si>
  <si>
    <t>Furnish and Install 2 inch SCH 80 HDPE Direct Bore Conduit (Detail 14030-01)</t>
  </si>
  <si>
    <t>14030-C9-00030</t>
  </si>
  <si>
    <t>Traffic Signal Cost</t>
  </si>
  <si>
    <t>13160-C8-03000</t>
  </si>
  <si>
    <t>Abandon Existing Water Main (All sizes and depths)</t>
  </si>
  <si>
    <t>02550-C6-00540</t>
  </si>
  <si>
    <t>12-Inch Water Main, DIP CL-52, Upto 6' Deep</t>
  </si>
  <si>
    <t>02550-C6-00030</t>
  </si>
  <si>
    <t>Cut &amp; Cap 12-Inch Water Main</t>
  </si>
  <si>
    <t>02550-C6-00300</t>
  </si>
  <si>
    <t>Install New Fire Hydrant (includes Fire Hydrant, Gate Valve with Valve Box and up to 20 LF 6-inch DIP CL-52)</t>
  </si>
  <si>
    <t>02550-C6-00270</t>
  </si>
  <si>
    <t>Remove Existing Fire Hydrant</t>
  </si>
  <si>
    <t>02550-C6-00250</t>
  </si>
  <si>
    <t>Connect To Existing 12-Inch Water Main</t>
  </si>
  <si>
    <t>02550-C6-00190</t>
  </si>
  <si>
    <t>Storm Manhole, Catch Basin, Drop Inlet, Yard Inlet, or Grate Inlet, Remove</t>
  </si>
  <si>
    <t>02505-C4-00600</t>
  </si>
  <si>
    <t>Convert Catch Basin to Manhole</t>
  </si>
  <si>
    <t>02505-C4-00520</t>
  </si>
  <si>
    <t>Catch Basin Structure Top, Remove &amp; Replace</t>
  </si>
  <si>
    <t>02505-C4-00470</t>
  </si>
  <si>
    <t>PCB-2, In Place Up to 6' Deep, Arlington County Standards</t>
  </si>
  <si>
    <t>02505-C4-00120</t>
  </si>
  <si>
    <t>Storm Manhole MH-2 (Arlington County Detail D-3.3), In Place, DEPTH   8'</t>
  </si>
  <si>
    <t>02500-C4-00030</t>
  </si>
  <si>
    <t>18" Pipe, RCP Class IV, In Place Up to 6' Deep</t>
  </si>
  <si>
    <t>02500-C4-00850</t>
  </si>
  <si>
    <t>15" Pipe, RCP Class IV, In Place Up to 6' Deep</t>
  </si>
  <si>
    <t>02500-C4-00820</t>
  </si>
  <si>
    <t>Concrete Driveway Entrance, 9" Thick Commercial (Arlington County Details R-2.4A, R-2.4B, R-2.4C, R-2.4D)</t>
  </si>
  <si>
    <t>02611-C2-00180</t>
  </si>
  <si>
    <t>Concrete Curb, Standard Header Curb C-3 (Arlington County Detail R-2.0), includes curb for aprons, ramps, etc.</t>
  </si>
  <si>
    <t>02750-C2-00020</t>
  </si>
  <si>
    <t>CATEGORY TITLE</t>
  </si>
  <si>
    <t>MA13 Bid</t>
  </si>
  <si>
    <t>CC16 Bid</t>
  </si>
  <si>
    <t>Total Bid Amount</t>
  </si>
  <si>
    <t>GRAND TOTAL</t>
  </si>
  <si>
    <t>SUB TOTAL</t>
  </si>
  <si>
    <t>BIDDERS SHALL PROVIDE PRICES ON BOTH PROJECTS TO BE DEEMED RESPONSIVE. UNIT PRICES SHALL BE ENTERED FOR EACH PROJECT INDIVDUIALLY ON THERE RESPECTIVE TABS</t>
  </si>
  <si>
    <t>PROJECT TOTAL :</t>
  </si>
  <si>
    <t>14100-C9-00630</t>
  </si>
  <si>
    <t>Furnish and Install Meter Pan, Pedestal, Control Box and Components (Detail 14100-01)</t>
  </si>
  <si>
    <t>Furnish and Install LCD Monitor per Approved Station Design Plan Set</t>
  </si>
  <si>
    <t>02900-C10-SP001</t>
  </si>
  <si>
    <t>02900-C10-SP002</t>
  </si>
  <si>
    <t>10530-C12-SP040</t>
  </si>
  <si>
    <t>Decorative Post-Top Aluminum Streetlight Pole with Single Post-Top Luminaire per Arlington Lighting Standard 14112-01</t>
  </si>
  <si>
    <t>14112-C9-00910</t>
  </si>
  <si>
    <t>02619-C10-00420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</si>
</sst>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Tahoma"/>
      <family val="2"/>
    </font>
    <font>
      <sz val="10"/>
      <color theme="1"/>
      <name val="Tahoma"/>
      <family val="2"/>
    </font>
    <font>
      <b/>
      <sz val="10"/>
      <color theme="1"/>
      <name val="Tahoma"/>
      <family val="2"/>
    </font>
    <font>
      <sz val="10"/>
      <color indexed="8"/>
      <name val="Arial"/>
      <family val="2"/>
    </font>
    <font>
      <b/>
      <sz val="10"/>
      <name val="Tahoma"/>
      <family val="2"/>
    </font>
    <font>
      <b/>
      <sz val="9"/>
      <color theme="1"/>
      <name val="Tahoma"/>
      <family val="2"/>
    </font>
    <font>
      <sz val="7"/>
      <color theme="1"/>
      <name val="Calibri"/>
      <family val="2"/>
      <scheme val="minor"/>
    </font>
    <font>
      <sz val="8"/>
      <name val="Tahoma"/>
      <family val="2"/>
    </font>
    <font>
      <b/>
      <sz val="12"/>
      <color rgb="FF993300"/>
      <name val="Arial"/>
      <family val="2"/>
    </font>
    <font>
      <sz val="9"/>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xf numFmtId="9" fontId="1" fillId="0" borderId="0" applyFont="0" applyFill="0" applyBorder="0" applyAlignment="0" applyProtection="0"/>
    <xf numFmtId="0" fontId="3" fillId="0" borderId="0"/>
    <xf numFmtId="0" fontId="1" fillId="0" borderId="0"/>
    <xf numFmtId="0" fontId="7" fillId="0" borderId="0"/>
    <xf numFmtId="4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49" fontId="0" fillId="0" borderId="0" xfId="0" applyNumberFormat="1" applyAlignment="1"/>
    <xf numFmtId="0" fontId="0" fillId="0" borderId="0" xfId="0" applyAlignment="1">
      <alignment wrapText="1"/>
    </xf>
    <xf numFmtId="0" fontId="0" fillId="0" borderId="0" xfId="0" applyNumberFormat="1"/>
    <xf numFmtId="0" fontId="8" fillId="0" borderId="0" xfId="0" applyFont="1" applyAlignment="1" applyProtection="1">
      <alignment horizontal="right" vertical="center"/>
      <protection locked="0"/>
    </xf>
    <xf numFmtId="14" fontId="4" fillId="0" borderId="5" xfId="0" applyNumberFormat="1" applyFont="1" applyFill="1" applyBorder="1" applyAlignment="1" applyProtection="1">
      <alignment horizontal="left" vertical="center"/>
      <protection locked="0"/>
    </xf>
    <xf numFmtId="0" fontId="0" fillId="0" borderId="6" xfId="0" applyBorder="1"/>
    <xf numFmtId="7" fontId="6" fillId="0" borderId="6" xfId="2" applyNumberFormat="1" applyFont="1" applyBorder="1" applyAlignment="1" applyProtection="1">
      <alignment horizontal="right" vertical="center"/>
    </xf>
    <xf numFmtId="7" fontId="6" fillId="0" borderId="0" xfId="2" applyNumberFormat="1" applyFont="1" applyBorder="1" applyAlignment="1" applyProtection="1">
      <alignment horizontal="right" vertical="center"/>
    </xf>
    <xf numFmtId="7" fontId="6" fillId="0" borderId="0" xfId="2" applyNumberFormat="1" applyFont="1" applyBorder="1" applyAlignment="1" applyProtection="1">
      <alignment vertical="center"/>
    </xf>
    <xf numFmtId="0" fontId="5" fillId="0" borderId="0" xfId="2" applyFont="1" applyFill="1" applyAlignment="1" applyProtection="1">
      <alignment vertical="center"/>
      <protection locked="0"/>
    </xf>
    <xf numFmtId="0" fontId="5" fillId="0" borderId="0" xfId="2" applyFont="1" applyFill="1" applyAlignment="1" applyProtection="1">
      <alignment vertical="center"/>
    </xf>
    <xf numFmtId="0" fontId="6" fillId="0" borderId="0" xfId="2" applyFont="1" applyFill="1" applyAlignment="1" applyProtection="1">
      <alignment horizontal="right" vertical="center"/>
    </xf>
    <xf numFmtId="7" fontId="9" fillId="0" borderId="1" xfId="2" applyNumberFormat="1" applyFont="1" applyFill="1" applyBorder="1" applyAlignment="1" applyProtection="1">
      <alignment vertical="center"/>
    </xf>
    <xf numFmtId="0" fontId="0" fillId="0" borderId="0" xfId="0" applyNumberFormat="1" applyAlignment="1">
      <alignment wrapText="1"/>
    </xf>
    <xf numFmtId="164" fontId="0" fillId="0" borderId="0" xfId="0" applyNumberFormat="1"/>
    <xf numFmtId="0" fontId="2" fillId="0" borderId="0" xfId="0" applyFont="1"/>
    <xf numFmtId="0" fontId="2" fillId="2" borderId="2" xfId="0" applyFont="1" applyFill="1" applyBorder="1"/>
    <xf numFmtId="164" fontId="2" fillId="2" borderId="2" xfId="0" applyNumberFormat="1" applyFont="1" applyFill="1" applyBorder="1"/>
    <xf numFmtId="0" fontId="2" fillId="2" borderId="2" xfId="0" applyFont="1" applyFill="1" applyBorder="1" applyAlignment="1">
      <alignment wrapText="1"/>
    </xf>
    <xf numFmtId="0" fontId="0" fillId="0" borderId="6" xfId="0" applyBorder="1" applyAlignment="1">
      <alignment wrapText="1"/>
    </xf>
    <xf numFmtId="0" fontId="2" fillId="0" borderId="0" xfId="0" applyFont="1" applyAlignment="1">
      <alignment wrapText="1"/>
    </xf>
    <xf numFmtId="0" fontId="4" fillId="0" borderId="0" xfId="2" applyFont="1" applyAlignment="1">
      <alignment vertical="center" wrapText="1"/>
    </xf>
    <xf numFmtId="164" fontId="2" fillId="0" borderId="0" xfId="0" applyNumberFormat="1" applyFont="1"/>
    <xf numFmtId="7" fontId="6" fillId="0" borderId="8" xfId="2" applyNumberFormat="1" applyFont="1" applyBorder="1" applyAlignment="1" applyProtection="1">
      <alignment vertical="center"/>
    </xf>
    <xf numFmtId="0" fontId="0" fillId="0" borderId="4" xfId="0" applyBorder="1"/>
    <xf numFmtId="0" fontId="2" fillId="2" borderId="4" xfId="0" applyFont="1" applyFill="1" applyBorder="1" applyAlignment="1">
      <alignment wrapText="1"/>
    </xf>
    <xf numFmtId="0" fontId="2" fillId="2" borderId="4" xfId="0" applyFont="1" applyFill="1" applyBorder="1"/>
    <xf numFmtId="164" fontId="2" fillId="2" borderId="4" xfId="0" applyNumberFormat="1" applyFont="1" applyFill="1" applyBorder="1"/>
    <xf numFmtId="0" fontId="10" fillId="0" borderId="4" xfId="0" applyFont="1" applyBorder="1"/>
    <xf numFmtId="0" fontId="0" fillId="0" borderId="4" xfId="0" applyBorder="1" applyAlignment="1">
      <alignment wrapText="1"/>
    </xf>
    <xf numFmtId="0" fontId="0" fillId="3" borderId="4" xfId="0" applyFill="1" applyBorder="1"/>
    <xf numFmtId="164" fontId="0" fillId="0" borderId="4" xfId="0" applyNumberFormat="1" applyBorder="1"/>
    <xf numFmtId="0" fontId="0" fillId="0" borderId="7" xfId="0" applyBorder="1"/>
    <xf numFmtId="0" fontId="0" fillId="0" borderId="7" xfId="0" applyBorder="1" applyAlignment="1">
      <alignment wrapText="1"/>
    </xf>
    <xf numFmtId="0" fontId="0" fillId="3" borderId="7" xfId="0" applyFill="1" applyBorder="1"/>
    <xf numFmtId="0" fontId="2" fillId="0" borderId="7" xfId="0" applyFont="1" applyBorder="1"/>
    <xf numFmtId="164" fontId="2" fillId="0" borderId="7" xfId="0" applyNumberFormat="1" applyFont="1" applyBorder="1"/>
    <xf numFmtId="0" fontId="0" fillId="0" borderId="3" xfId="0" applyBorder="1"/>
    <xf numFmtId="164" fontId="2" fillId="2" borderId="4" xfId="0" applyNumberFormat="1" applyFont="1" applyFill="1" applyBorder="1" applyAlignment="1">
      <alignment wrapText="1"/>
    </xf>
    <xf numFmtId="0" fontId="10" fillId="0" borderId="7" xfId="0" applyFont="1" applyBorder="1"/>
    <xf numFmtId="0" fontId="0" fillId="0" borderId="3" xfId="0" applyBorder="1" applyAlignment="1">
      <alignment wrapText="1"/>
    </xf>
    <xf numFmtId="0" fontId="0" fillId="3" borderId="3" xfId="0" applyFill="1" applyBorder="1"/>
    <xf numFmtId="0" fontId="2" fillId="0" borderId="3" xfId="0" applyFont="1" applyBorder="1"/>
    <xf numFmtId="164" fontId="2" fillId="0" borderId="3" xfId="0" applyNumberFormat="1" applyFont="1" applyBorder="1"/>
    <xf numFmtId="10" fontId="0" fillId="0" borderId="4" xfId="1" applyNumberFormat="1" applyFont="1" applyBorder="1"/>
    <xf numFmtId="164" fontId="2" fillId="0" borderId="4"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3" xfId="0" applyFont="1" applyBorder="1"/>
    <xf numFmtId="7" fontId="9" fillId="0" borderId="1" xfId="2" applyNumberFormat="1" applyFont="1" applyBorder="1" applyAlignment="1">
      <alignment vertical="center"/>
    </xf>
    <xf numFmtId="0" fontId="6" fillId="0" borderId="0" xfId="2" applyFont="1" applyAlignment="1">
      <alignment horizontal="right" vertical="center"/>
    </xf>
    <xf numFmtId="0" fontId="5" fillId="0" borderId="0" xfId="2" applyFont="1" applyAlignment="1">
      <alignment vertical="center"/>
    </xf>
    <xf numFmtId="0" fontId="5" fillId="0" borderId="0" xfId="2" applyFont="1" applyAlignment="1" applyProtection="1">
      <alignment vertical="center"/>
      <protection locked="0"/>
    </xf>
    <xf numFmtId="7" fontId="6" fillId="0" borderId="0" xfId="2" applyNumberFormat="1" applyFont="1" applyAlignment="1">
      <alignment vertical="center"/>
    </xf>
    <xf numFmtId="7" fontId="6" fillId="0" borderId="0" xfId="2" applyNumberFormat="1" applyFont="1" applyAlignment="1">
      <alignment horizontal="right" vertical="center"/>
    </xf>
    <xf numFmtId="7" fontId="6" fillId="0" borderId="8" xfId="2" applyNumberFormat="1" applyFont="1" applyBorder="1" applyAlignment="1">
      <alignment vertical="center"/>
    </xf>
    <xf numFmtId="7" fontId="6" fillId="0" borderId="6" xfId="2" applyNumberFormat="1" applyFont="1" applyBorder="1" applyAlignment="1">
      <alignment horizontal="right" vertical="center"/>
    </xf>
    <xf numFmtId="14" fontId="4" fillId="0" borderId="5" xfId="0" applyNumberFormat="1" applyFont="1" applyBorder="1" applyAlignment="1" applyProtection="1">
      <alignment horizontal="left" vertical="center"/>
      <protection locked="0"/>
    </xf>
    <xf numFmtId="14" fontId="4" fillId="0" borderId="0" xfId="0" applyNumberFormat="1" applyFont="1" applyFill="1" applyBorder="1" applyAlignment="1" applyProtection="1">
      <alignment horizontal="left" vertical="center"/>
      <protection locked="0"/>
    </xf>
    <xf numFmtId="0" fontId="0" fillId="0" borderId="0" xfId="0"/>
    <xf numFmtId="0" fontId="0" fillId="0" borderId="0" xfId="0" applyAlignment="1">
      <alignment wrapText="1"/>
    </xf>
    <xf numFmtId="0" fontId="13" fillId="0" borderId="2" xfId="0" applyFont="1" applyBorder="1"/>
    <xf numFmtId="49" fontId="0" fillId="0" borderId="2" xfId="0" applyNumberFormat="1" applyBorder="1"/>
    <xf numFmtId="44" fontId="0" fillId="0" borderId="2" xfId="7" applyFont="1" applyBorder="1"/>
    <xf numFmtId="44" fontId="0" fillId="0" borderId="2" xfId="0" applyNumberFormat="1" applyBorder="1"/>
    <xf numFmtId="0" fontId="0" fillId="0" borderId="2" xfId="0" applyBorder="1"/>
    <xf numFmtId="0" fontId="2" fillId="0" borderId="2" xfId="0" applyFont="1" applyBorder="1"/>
    <xf numFmtId="44" fontId="2" fillId="0" borderId="2" xfId="0" applyNumberFormat="1" applyFont="1" applyBorder="1"/>
    <xf numFmtId="0" fontId="11" fillId="0" borderId="0" xfId="0" applyFont="1" applyAlignment="1">
      <alignment vertical="center"/>
    </xf>
    <xf numFmtId="164" fontId="0" fillId="0" borderId="4" xfId="1" applyNumberFormat="1" applyFont="1" applyBorder="1"/>
    <xf numFmtId="0" fontId="11" fillId="0" borderId="0" xfId="0" applyFont="1" applyAlignment="1">
      <alignment horizontal="left" vertical="center" wrapText="1"/>
    </xf>
    <xf numFmtId="0" fontId="11" fillId="0" borderId="0" xfId="0" applyFont="1" applyAlignment="1">
      <alignment horizontal="left" vertical="center"/>
    </xf>
  </cellXfs>
  <cellStyles count="8">
    <cellStyle name="Currency" xfId="7" builtinId="4"/>
    <cellStyle name="Currency 2" xfId="5" xr:uid="{00000000-0005-0000-0000-000001000000}"/>
    <cellStyle name="Normal" xfId="0" builtinId="0"/>
    <cellStyle name="Normal 2" xfId="2" xr:uid="{00000000-0005-0000-0000-000003000000}"/>
    <cellStyle name="Normal 3" xfId="4" xr:uid="{00000000-0005-0000-0000-000004000000}"/>
    <cellStyle name="Normal 9" xfId="3" xr:uid="{00000000-0005-0000-0000-000005000000}"/>
    <cellStyle name="Percent" xfId="1" builtinId="5"/>
    <cellStyle name="Percent 3" xfId="6" xr:uid="{00000000-0005-0000-0000-000007000000}"/>
  </cellStyles>
  <dxfs count="18">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ill>
        <patternFill>
          <bgColor rgb="FFCCFFCC"/>
        </patternFill>
      </fill>
    </dxf>
    <dxf>
      <fill>
        <patternFill>
          <bgColor theme="5" tint="0.39994506668294322"/>
        </patternFill>
      </fill>
    </dxf>
    <dxf>
      <fill>
        <patternFill>
          <bgColor rgb="FFCCFFCC"/>
        </patternFill>
      </fill>
    </dxf>
    <dxf>
      <fill>
        <patternFill>
          <bgColor rgb="FFCCFFCC"/>
        </patternFill>
      </fill>
    </dxf>
    <dxf>
      <font>
        <color rgb="FFFF0000"/>
      </font>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EB_Cost Sections" defaultPivotStyle="PivotStyleLight16">
    <tableStyle name="EB_Cost Sections" pivot="0" count="1" xr9:uid="{00000000-0011-0000-FFFF-FFFF00000000}">
      <tableStyleElement type="wholeTable" dxfId="17"/>
    </tableStyle>
  </tableStyles>
  <colors>
    <mruColors>
      <color rgb="FF009900"/>
      <color rgb="FFCC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31745" name="Button 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31746" name="Button 2" hidden="1">
              <a:extLst>
                <a:ext uri="{63B3BB69-23CF-44E3-9099-C40C66FF867C}">
                  <a14:compatExt spid="_x0000_s31746"/>
                </a:ext>
                <a:ext uri="{FF2B5EF4-FFF2-40B4-BE49-F238E27FC236}">
                  <a16:creationId xmlns:a16="http://schemas.microsoft.com/office/drawing/2014/main" id="{00000000-0008-0000-0000-0000027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28677" name="Button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28678" name="Button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30722" name="Button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idItem_CategoryClassification" connectionId="37" xr16:uid="{00000000-0016-0000-0500-000012000000}" autoFormatId="16" applyNumberFormats="0" applyBorderFormats="0" applyFontFormats="0" applyPatternFormats="0" applyAlignmentFormats="0" applyWidthHeightFormats="0">
  <queryTableRefresh nextId="6">
    <queryTableFields count="5">
      <queryTableField id="1" name="CategoryNum" tableColumnId="1"/>
      <queryTableField id="2" name="Category_Title" tableColumnId="2"/>
      <queryTableField id="4" name="Item Type" tableColumnId="3"/>
      <queryTableField id="3" name="Path" tableColumnId="4"/>
      <queryTableField id="5" name="CategorySort"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C000000}" name="Table_BidItem_CategoryClassification" displayName="Table_BidItem_CategoryClassification" ref="A1:E24" tableType="queryTable" totalsRowShown="0">
  <autoFilter ref="A1:E24" xr:uid="{343F15B3-953C-4B9A-8AD9-C4BE7F4A64F5}"/>
  <tableColumns count="5">
    <tableColumn id="1" xr3:uid="{00000000-0010-0000-1C00-000001000000}" uniqueName="Title" name="CategoryNum" queryTableFieldId="1" dataDxfId="4"/>
    <tableColumn id="2" xr3:uid="{00000000-0010-0000-1C00-000002000000}" uniqueName="Category_Title" name="Category_Title" queryTableFieldId="2" dataDxfId="3"/>
    <tableColumn id="3" xr3:uid="{00000000-0010-0000-1C00-000003000000}" uniqueName="FSObjType" name="Item Type" queryTableFieldId="4" dataDxfId="2"/>
    <tableColumn id="4" xr3:uid="{00000000-0010-0000-1C00-000004000000}" uniqueName="FileDirRef" name="Path" queryTableFieldId="3" dataDxfId="1"/>
    <tableColumn id="5" xr3:uid="{00000000-0010-0000-1C00-000005000000}" uniqueName="CategorySort" name="CategorySort" queryTableFieldId="5"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BE2A-3764-46BD-906C-4DC3E44843DF}">
  <dimension ref="A1:F28"/>
  <sheetViews>
    <sheetView tabSelected="1" view="pageBreakPreview" zoomScaleNormal="100" zoomScaleSheetLayoutView="100" workbookViewId="0">
      <selection activeCell="C6" sqref="C6"/>
    </sheetView>
  </sheetViews>
  <sheetFormatPr defaultRowHeight="14.5" x14ac:dyDescent="0.35"/>
  <cols>
    <col min="1" max="1" width="15" customWidth="1"/>
    <col min="2" max="2" width="38.81640625" customWidth="1"/>
    <col min="3" max="3" width="13.81640625" customWidth="1"/>
    <col min="4" max="4" width="14.26953125" customWidth="1"/>
    <col min="5" max="5" width="16.81640625" customWidth="1"/>
    <col min="6" max="6" width="11.7265625" customWidth="1"/>
  </cols>
  <sheetData>
    <row r="1" spans="1:6" x14ac:dyDescent="0.35">
      <c r="B1" s="2"/>
      <c r="D1" s="4" t="s">
        <v>105</v>
      </c>
      <c r="E1" s="5"/>
      <c r="F1" s="15"/>
    </row>
    <row r="2" spans="1:6" ht="71.25" customHeight="1" x14ac:dyDescent="0.35">
      <c r="A2" s="71" t="s">
        <v>180</v>
      </c>
      <c r="B2" s="71"/>
      <c r="C2" s="71"/>
      <c r="D2" s="71"/>
      <c r="E2" s="71"/>
      <c r="F2" s="69"/>
    </row>
    <row r="3" spans="1:6" x14ac:dyDescent="0.35">
      <c r="B3" s="2"/>
      <c r="D3" s="4" t="s">
        <v>106</v>
      </c>
      <c r="E3" s="5"/>
      <c r="F3" s="15"/>
    </row>
    <row r="4" spans="1:6" s="60" customFormat="1" x14ac:dyDescent="0.35">
      <c r="B4" s="61"/>
      <c r="D4" s="4"/>
      <c r="E4" s="59"/>
      <c r="F4" s="15"/>
    </row>
    <row r="5" spans="1:6" s="60" customFormat="1" ht="30" customHeight="1" x14ac:dyDescent="0.35">
      <c r="A5" s="71" t="s">
        <v>248</v>
      </c>
      <c r="B5" s="71"/>
      <c r="C5" s="71"/>
      <c r="D5" s="71"/>
      <c r="E5" s="71"/>
      <c r="F5" s="15"/>
    </row>
    <row r="6" spans="1:6" x14ac:dyDescent="0.35">
      <c r="B6" s="2"/>
      <c r="F6" s="15"/>
    </row>
    <row r="7" spans="1:6" x14ac:dyDescent="0.35">
      <c r="A7" s="19" t="s">
        <v>98</v>
      </c>
      <c r="B7" s="19" t="s">
        <v>242</v>
      </c>
      <c r="C7" s="19" t="s">
        <v>243</v>
      </c>
      <c r="D7" s="19" t="s">
        <v>244</v>
      </c>
      <c r="E7" s="19" t="s">
        <v>245</v>
      </c>
    </row>
    <row r="8" spans="1:6" x14ac:dyDescent="0.35">
      <c r="A8" s="63" t="s">
        <v>13</v>
      </c>
      <c r="B8" s="62" t="s">
        <v>14</v>
      </c>
      <c r="C8" s="64">
        <f>MA13_Unit_Price_Tab!F10</f>
        <v>0</v>
      </c>
      <c r="D8" s="64">
        <f>CC16_Unit_Price_Tab!F9</f>
        <v>0</v>
      </c>
      <c r="E8" s="65">
        <f>C8+D8</f>
        <v>0</v>
      </c>
    </row>
    <row r="9" spans="1:6" x14ac:dyDescent="0.35">
      <c r="A9" s="63" t="s">
        <v>49</v>
      </c>
      <c r="B9" s="62" t="s">
        <v>50</v>
      </c>
      <c r="C9" s="64">
        <f>MA13_Unit_Price_Tab!F20</f>
        <v>0</v>
      </c>
      <c r="D9" s="64">
        <f>CC16_Unit_Price_Tab!F18</f>
        <v>0</v>
      </c>
      <c r="E9" s="65">
        <f t="shared" ref="E9:E25" si="0">C9+D9</f>
        <v>0</v>
      </c>
    </row>
    <row r="10" spans="1:6" x14ac:dyDescent="0.35">
      <c r="A10" s="63" t="s">
        <v>41</v>
      </c>
      <c r="B10" s="62" t="s">
        <v>42</v>
      </c>
      <c r="C10" s="64">
        <f>MA13_Unit_Price_Tab!F27</f>
        <v>0</v>
      </c>
      <c r="D10" s="64">
        <f>CC16_Unit_Price_Tab!F25</f>
        <v>0</v>
      </c>
      <c r="E10" s="65">
        <f t="shared" si="0"/>
        <v>0</v>
      </c>
    </row>
    <row r="11" spans="1:6" x14ac:dyDescent="0.35">
      <c r="A11" s="63" t="s">
        <v>29</v>
      </c>
      <c r="B11" s="62" t="s">
        <v>30</v>
      </c>
      <c r="C11" s="64">
        <f>MA13_Unit_Price_Tab!F32</f>
        <v>0</v>
      </c>
      <c r="D11" s="64">
        <f>CC16_Unit_Price_Tab!F36</f>
        <v>0</v>
      </c>
      <c r="E11" s="65">
        <f t="shared" si="0"/>
        <v>0</v>
      </c>
    </row>
    <row r="12" spans="1:6" x14ac:dyDescent="0.35">
      <c r="A12" s="63" t="s">
        <v>81</v>
      </c>
      <c r="B12" s="62" t="s">
        <v>82</v>
      </c>
      <c r="C12" s="64">
        <f>MA13_Unit_Price_Tab!F36</f>
        <v>0</v>
      </c>
      <c r="D12" s="64">
        <f>CC16_Unit_Price_Tab!F40</f>
        <v>0</v>
      </c>
      <c r="E12" s="65">
        <f t="shared" si="0"/>
        <v>0</v>
      </c>
    </row>
    <row r="13" spans="1:6" x14ac:dyDescent="0.35">
      <c r="A13" s="63" t="s">
        <v>37</v>
      </c>
      <c r="B13" s="62" t="s">
        <v>38</v>
      </c>
      <c r="C13" s="64">
        <f>MA13_Unit_Price_Tab!F40</f>
        <v>0</v>
      </c>
      <c r="D13" s="64">
        <f>CC16_Unit_Price_Tab!F50</f>
        <v>0</v>
      </c>
      <c r="E13" s="65">
        <f t="shared" si="0"/>
        <v>0</v>
      </c>
    </row>
    <row r="14" spans="1:6" x14ac:dyDescent="0.35">
      <c r="A14" s="63" t="s">
        <v>33</v>
      </c>
      <c r="B14" s="62" t="s">
        <v>34</v>
      </c>
      <c r="C14" s="64">
        <f>MA13_Unit_Price_Tab!F44</f>
        <v>0</v>
      </c>
      <c r="D14" s="64">
        <f>CC16_Unit_Price_Tab!F54</f>
        <v>0</v>
      </c>
      <c r="E14" s="65">
        <f t="shared" si="0"/>
        <v>0</v>
      </c>
    </row>
    <row r="15" spans="1:6" x14ac:dyDescent="0.35">
      <c r="A15" s="63" t="s">
        <v>86</v>
      </c>
      <c r="B15" s="62" t="s">
        <v>87</v>
      </c>
      <c r="C15" s="64">
        <f>MA13_Unit_Price_Tab!F48</f>
        <v>0</v>
      </c>
      <c r="D15" s="64">
        <f>CC16_Unit_Price_Tab!F59</f>
        <v>0</v>
      </c>
      <c r="E15" s="65">
        <f t="shared" si="0"/>
        <v>0</v>
      </c>
    </row>
    <row r="16" spans="1:6" x14ac:dyDescent="0.35">
      <c r="A16" s="63" t="s">
        <v>88</v>
      </c>
      <c r="B16" s="62" t="s">
        <v>89</v>
      </c>
      <c r="C16" s="64">
        <f>MA13_Unit_Price_Tab!F61</f>
        <v>0</v>
      </c>
      <c r="D16" s="64">
        <f>CC16_Unit_Price_Tab!F68</f>
        <v>0</v>
      </c>
      <c r="E16" s="65">
        <f t="shared" si="0"/>
        <v>0</v>
      </c>
    </row>
    <row r="17" spans="1:5" x14ac:dyDescent="0.35">
      <c r="A17" s="63" t="s">
        <v>65</v>
      </c>
      <c r="B17" s="62" t="s">
        <v>66</v>
      </c>
      <c r="C17" s="64">
        <f>MA13_Unit_Price_Tab!F77</f>
        <v>0</v>
      </c>
      <c r="D17" s="64">
        <f>CC16_Unit_Price_Tab!F87</f>
        <v>0</v>
      </c>
      <c r="E17" s="65">
        <f t="shared" si="0"/>
        <v>0</v>
      </c>
    </row>
    <row r="18" spans="1:5" x14ac:dyDescent="0.35">
      <c r="A18" s="63" t="s">
        <v>26</v>
      </c>
      <c r="B18" s="62" t="s">
        <v>27</v>
      </c>
      <c r="C18" s="64">
        <f>MA13_Unit_Price_Tab!F85</f>
        <v>0</v>
      </c>
      <c r="D18" s="64">
        <f>CC16_Unit_Price_Tab!F95</f>
        <v>0</v>
      </c>
      <c r="E18" s="65">
        <f t="shared" si="0"/>
        <v>0</v>
      </c>
    </row>
    <row r="19" spans="1:5" x14ac:dyDescent="0.35">
      <c r="A19" s="63" t="s">
        <v>83</v>
      </c>
      <c r="B19" s="62" t="s">
        <v>84</v>
      </c>
      <c r="C19" s="64">
        <f>MA13_Unit_Price_Tab!F104</f>
        <v>0</v>
      </c>
      <c r="D19" s="64">
        <f>CC16_Unit_Price_Tab!F99</f>
        <v>0</v>
      </c>
      <c r="E19" s="65">
        <f t="shared" si="0"/>
        <v>0</v>
      </c>
    </row>
    <row r="20" spans="1:5" x14ac:dyDescent="0.35">
      <c r="A20" s="63" t="s">
        <v>16</v>
      </c>
      <c r="B20" s="62" t="s">
        <v>17</v>
      </c>
      <c r="C20" s="64">
        <f>MA13_Unit_Price_Tab!F108</f>
        <v>0</v>
      </c>
      <c r="D20" s="64">
        <f>CC16_Unit_Price_Tab!F103</f>
        <v>0</v>
      </c>
      <c r="E20" s="65">
        <f t="shared" si="0"/>
        <v>0</v>
      </c>
    </row>
    <row r="21" spans="1:5" x14ac:dyDescent="0.35">
      <c r="A21" s="63" t="s">
        <v>2</v>
      </c>
      <c r="B21" s="62" t="s">
        <v>3</v>
      </c>
      <c r="C21" s="64">
        <f>MA13_Unit_Price_Tab!F112</f>
        <v>0</v>
      </c>
      <c r="D21" s="64">
        <f>CC16_Unit_Price_Tab!F107</f>
        <v>0</v>
      </c>
      <c r="E21" s="65">
        <f t="shared" si="0"/>
        <v>0</v>
      </c>
    </row>
    <row r="22" spans="1:5" x14ac:dyDescent="0.35">
      <c r="A22" s="63" t="s">
        <v>7</v>
      </c>
      <c r="B22" s="62" t="s">
        <v>8</v>
      </c>
      <c r="C22" s="64">
        <f>MA13_Unit_Price_Tab!F116</f>
        <v>0</v>
      </c>
      <c r="D22" s="64">
        <f>CC16_Unit_Price_Tab!F111</f>
        <v>0</v>
      </c>
      <c r="E22" s="65">
        <f t="shared" si="0"/>
        <v>0</v>
      </c>
    </row>
    <row r="23" spans="1:5" x14ac:dyDescent="0.35">
      <c r="A23" s="63" t="s">
        <v>57</v>
      </c>
      <c r="B23" s="62" t="s">
        <v>58</v>
      </c>
      <c r="C23" s="64">
        <f>MA13_Unit_Price_Tab!F120</f>
        <v>0</v>
      </c>
      <c r="D23" s="64">
        <f>CC16_Unit_Price_Tab!F115</f>
        <v>0</v>
      </c>
      <c r="E23" s="65">
        <f t="shared" si="0"/>
        <v>0</v>
      </c>
    </row>
    <row r="24" spans="1:5" x14ac:dyDescent="0.35">
      <c r="A24" s="63" t="s">
        <v>114</v>
      </c>
      <c r="B24" s="62" t="s">
        <v>115</v>
      </c>
      <c r="C24" s="64">
        <f>MA13_Unit_Price_Tab!F124</f>
        <v>0</v>
      </c>
      <c r="D24" s="64">
        <f>CC16_Unit_Price_Tab!F119</f>
        <v>0</v>
      </c>
      <c r="E24" s="65">
        <f t="shared" si="0"/>
        <v>0</v>
      </c>
    </row>
    <row r="25" spans="1:5" x14ac:dyDescent="0.35">
      <c r="A25" s="63" t="s">
        <v>117</v>
      </c>
      <c r="B25" s="62" t="s">
        <v>118</v>
      </c>
      <c r="C25" s="64">
        <f>MA13_Unit_Price_Tab!F135</f>
        <v>0</v>
      </c>
      <c r="D25" s="64">
        <f>CC16_Unit_Price_Tab!F130</f>
        <v>0</v>
      </c>
      <c r="E25" s="65">
        <f t="shared" si="0"/>
        <v>0</v>
      </c>
    </row>
    <row r="26" spans="1:5" x14ac:dyDescent="0.35">
      <c r="A26" s="63"/>
      <c r="B26" s="62"/>
      <c r="C26" s="64"/>
      <c r="D26" s="66"/>
      <c r="E26" s="66"/>
    </row>
    <row r="27" spans="1:5" x14ac:dyDescent="0.35">
      <c r="A27" s="63"/>
      <c r="B27" s="62" t="s">
        <v>247</v>
      </c>
      <c r="C27" s="64">
        <f>SUM(C8:C25)</f>
        <v>0</v>
      </c>
      <c r="D27" s="65">
        <f>SUM(D8:D25)</f>
        <v>0</v>
      </c>
      <c r="E27" s="66"/>
    </row>
    <row r="28" spans="1:5" x14ac:dyDescent="0.35">
      <c r="A28" s="67" t="s">
        <v>246</v>
      </c>
      <c r="B28" s="66"/>
      <c r="C28" s="64"/>
      <c r="D28" s="66"/>
      <c r="E28" s="68">
        <f>SUM(E8:E25)</f>
        <v>0</v>
      </c>
    </row>
  </sheetData>
  <mergeCells count="2">
    <mergeCell ref="A2:E2"/>
    <mergeCell ref="A5:E5"/>
  </mergeCells>
  <pageMargins left="0.7" right="0.7" top="0.75" bottom="0.75" header="0.3" footer="0.3"/>
  <pageSetup scale="93" orientation="portrait" r:id="rId1"/>
  <headerFooter>
    <oddHeader xml:space="preserve">&amp;C&amp;"Tahoma,Bold"&amp;12&amp;UCONSTRUCTION COST ESTIMATE DETAIL&amp;"-,Regular"&amp;11&amp;U
</oddHeader>
  </headerFooter>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Button 1">
              <controlPr defaultSize="0" print="0" autoFill="0" autoPict="0" macro="[0]!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31746" r:id="rId5" name="Button 2">
              <controlPr defaultSize="0" print="0" autoFill="0" autoPict="0" macro="[0]!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B8B5-0205-4C82-80CC-41FBE2532876}">
  <sheetPr codeName="Sheet9">
    <pageSetUpPr fitToPage="1"/>
  </sheetPr>
  <dimension ref="A1:F139"/>
  <sheetViews>
    <sheetView view="pageBreakPreview" topLeftCell="A115" zoomScaleNormal="100" zoomScaleSheetLayoutView="100" workbookViewId="0">
      <selection activeCell="A98" sqref="A98"/>
    </sheetView>
  </sheetViews>
  <sheetFormatPr defaultRowHeight="14.5" x14ac:dyDescent="0.35"/>
  <cols>
    <col min="1" max="1" width="17.7265625" bestFit="1" customWidth="1"/>
    <col min="2" max="2" width="36.7265625" style="2" bestFit="1" customWidth="1"/>
    <col min="3" max="3" width="7" bestFit="1" customWidth="1"/>
    <col min="4" max="4" width="7.7265625" bestFit="1" customWidth="1"/>
    <col min="5" max="5" width="16.1796875" customWidth="1"/>
    <col min="6" max="6" width="16" style="15" customWidth="1"/>
  </cols>
  <sheetData>
    <row r="1" spans="1:6" x14ac:dyDescent="0.35">
      <c r="D1" s="4" t="s">
        <v>105</v>
      </c>
      <c r="E1" s="5"/>
    </row>
    <row r="2" spans="1:6" ht="80.150000000000006" customHeight="1" x14ac:dyDescent="0.35">
      <c r="A2" s="71" t="s">
        <v>180</v>
      </c>
      <c r="B2" s="72"/>
      <c r="C2" s="72"/>
      <c r="D2" s="72"/>
      <c r="E2" s="72"/>
      <c r="F2" s="72"/>
    </row>
    <row r="3" spans="1:6" x14ac:dyDescent="0.35">
      <c r="D3" s="4" t="s">
        <v>106</v>
      </c>
      <c r="E3" s="5"/>
    </row>
    <row r="5" spans="1:6" x14ac:dyDescent="0.35">
      <c r="A5" s="19" t="s">
        <v>120</v>
      </c>
      <c r="B5" s="19" t="s">
        <v>121</v>
      </c>
      <c r="C5" s="17" t="s">
        <v>107</v>
      </c>
      <c r="D5" s="17" t="s">
        <v>108</v>
      </c>
      <c r="E5" s="19" t="s">
        <v>122</v>
      </c>
      <c r="F5" s="18" t="s">
        <v>110</v>
      </c>
    </row>
    <row r="6" spans="1:6" x14ac:dyDescent="0.35">
      <c r="A6" s="16" t="s">
        <v>13</v>
      </c>
      <c r="B6" s="21" t="str">
        <f>VLOOKUP(A6,Table_BidItem_CategoryClassification[#All],2,FALSE)</f>
        <v>GENERAL EARTH WORK</v>
      </c>
      <c r="F6"/>
    </row>
    <row r="7" spans="1:6" x14ac:dyDescent="0.35">
      <c r="A7" s="26" t="s">
        <v>120</v>
      </c>
      <c r="B7" s="26" t="s">
        <v>121</v>
      </c>
      <c r="C7" s="27" t="s">
        <v>107</v>
      </c>
      <c r="D7" s="27" t="s">
        <v>108</v>
      </c>
      <c r="E7" s="26" t="s">
        <v>122</v>
      </c>
      <c r="F7" s="28" t="s">
        <v>110</v>
      </c>
    </row>
    <row r="8" spans="1:6" ht="29" x14ac:dyDescent="0.35">
      <c r="A8" s="29" t="s">
        <v>24</v>
      </c>
      <c r="B8" s="30" t="s">
        <v>25</v>
      </c>
      <c r="C8" s="31">
        <f>ROUNDUP((1821+2070)*0.5/27,0)</f>
        <v>73</v>
      </c>
      <c r="D8" s="25" t="s">
        <v>19</v>
      </c>
      <c r="E8" s="32"/>
      <c r="F8" s="32">
        <f t="shared" ref="F8" si="0">IFERROR($C8*$E8, "")</f>
        <v>0</v>
      </c>
    </row>
    <row r="9" spans="1:6" ht="58.5" thickBot="1" x14ac:dyDescent="0.4">
      <c r="A9" s="29" t="s">
        <v>144</v>
      </c>
      <c r="B9" s="30" t="s">
        <v>145</v>
      </c>
      <c r="C9" s="31">
        <v>200</v>
      </c>
      <c r="D9" s="25" t="s">
        <v>36</v>
      </c>
      <c r="E9" s="32"/>
      <c r="F9" s="32">
        <f>IFERROR($C9*$E9, "")</f>
        <v>0</v>
      </c>
    </row>
    <row r="10" spans="1:6" ht="15" thickTop="1" x14ac:dyDescent="0.35">
      <c r="A10" s="33"/>
      <c r="B10" s="34"/>
      <c r="C10" s="35"/>
      <c r="D10" s="33"/>
      <c r="E10" s="36" t="s">
        <v>111</v>
      </c>
      <c r="F10" s="37">
        <f>SUBTOTAL(109,MA13_Unit_Price_Tab!$F$8:$F$9)</f>
        <v>0</v>
      </c>
    </row>
    <row r="11" spans="1:6" x14ac:dyDescent="0.35">
      <c r="A11" s="3"/>
      <c r="B11" s="14"/>
      <c r="D11" s="3"/>
    </row>
    <row r="12" spans="1:6" ht="28.9" customHeight="1" x14ac:dyDescent="0.35">
      <c r="A12" s="16" t="s">
        <v>49</v>
      </c>
      <c r="B12" s="21" t="str">
        <f>VLOOKUP(A12,Table_BidItem_CategoryClassification[#All],2,FALSE)</f>
        <v>CONCRETE WORK</v>
      </c>
    </row>
    <row r="13" spans="1:6" x14ac:dyDescent="0.35">
      <c r="A13" s="26" t="s">
        <v>120</v>
      </c>
      <c r="B13" s="26" t="s">
        <v>121</v>
      </c>
      <c r="C13" s="27" t="s">
        <v>107</v>
      </c>
      <c r="D13" s="27" t="s">
        <v>108</v>
      </c>
      <c r="E13" s="39" t="s">
        <v>122</v>
      </c>
      <c r="F13" s="28" t="s">
        <v>110</v>
      </c>
    </row>
    <row r="14" spans="1:6" ht="58" x14ac:dyDescent="0.35">
      <c r="A14" s="29" t="s">
        <v>53</v>
      </c>
      <c r="B14" s="30" t="s">
        <v>54</v>
      </c>
      <c r="C14" s="31">
        <f>ROUNDUP(120+22+130+128-160,0)</f>
        <v>240</v>
      </c>
      <c r="D14" s="25" t="s">
        <v>18</v>
      </c>
      <c r="E14" s="32"/>
      <c r="F14" s="32">
        <f t="shared" ref="F14:F16" si="1">IFERROR($C14*$E14, "")</f>
        <v>0</v>
      </c>
    </row>
    <row r="15" spans="1:6" ht="29" x14ac:dyDescent="0.35">
      <c r="A15" s="29" t="s">
        <v>47</v>
      </c>
      <c r="B15" s="30" t="s">
        <v>48</v>
      </c>
      <c r="C15" s="31">
        <f>ROUNDUP((1211+333+1783+1440)/9,0)</f>
        <v>530</v>
      </c>
      <c r="D15" s="25" t="s">
        <v>21</v>
      </c>
      <c r="E15" s="32"/>
      <c r="F15" s="32">
        <f t="shared" si="1"/>
        <v>0</v>
      </c>
    </row>
    <row r="16" spans="1:6" ht="29" x14ac:dyDescent="0.35">
      <c r="A16" s="29" t="s">
        <v>51</v>
      </c>
      <c r="B16" s="30" t="s">
        <v>52</v>
      </c>
      <c r="C16" s="31">
        <f>ROUNDUP(20.54+21.56+10.35/9,0)</f>
        <v>44</v>
      </c>
      <c r="D16" s="25" t="s">
        <v>21</v>
      </c>
      <c r="E16" s="32"/>
      <c r="F16" s="32">
        <f t="shared" si="1"/>
        <v>0</v>
      </c>
    </row>
    <row r="17" spans="1:6" ht="29" x14ac:dyDescent="0.35">
      <c r="A17" s="29" t="s">
        <v>146</v>
      </c>
      <c r="B17" s="30" t="s">
        <v>147</v>
      </c>
      <c r="C17" s="31">
        <f>ROUNDUP((146+167)/9,0)</f>
        <v>35</v>
      </c>
      <c r="D17" s="25" t="s">
        <v>21</v>
      </c>
      <c r="E17" s="32"/>
      <c r="F17" s="32">
        <f>IFERROR($C17*$E17, "")</f>
        <v>0</v>
      </c>
    </row>
    <row r="18" spans="1:6" ht="43.5" x14ac:dyDescent="0.35">
      <c r="A18" s="29" t="s">
        <v>150</v>
      </c>
      <c r="B18" s="30" t="s">
        <v>148</v>
      </c>
      <c r="C18" s="31">
        <f>ROUNDUP(34+42+90,0)</f>
        <v>166</v>
      </c>
      <c r="D18" s="25" t="s">
        <v>18</v>
      </c>
      <c r="E18" s="32"/>
      <c r="F18" s="32">
        <f>IFERROR($C18*$E18, "")</f>
        <v>0</v>
      </c>
    </row>
    <row r="19" spans="1:6" ht="29.5" thickBot="1" x14ac:dyDescent="0.4">
      <c r="A19" s="29" t="s">
        <v>151</v>
      </c>
      <c r="B19" s="30" t="s">
        <v>149</v>
      </c>
      <c r="C19" s="31">
        <f>ROUNDUP(1000+1070/9,0)</f>
        <v>1119</v>
      </c>
      <c r="D19" s="25" t="s">
        <v>21</v>
      </c>
      <c r="E19" s="32"/>
      <c r="F19" s="32">
        <f>IFERROR($C19*$E19, "")</f>
        <v>0</v>
      </c>
    </row>
    <row r="20" spans="1:6" ht="15" thickTop="1" x14ac:dyDescent="0.35">
      <c r="A20" s="33"/>
      <c r="B20" s="34"/>
      <c r="C20" s="35"/>
      <c r="D20" s="33"/>
      <c r="E20" s="36" t="s">
        <v>111</v>
      </c>
      <c r="F20" s="37">
        <f>SUBTOTAL(109,MA13_Unit_Price_Tab!$F$14:$F$19)</f>
        <v>0</v>
      </c>
    </row>
    <row r="22" spans="1:6" ht="28.9" customHeight="1" x14ac:dyDescent="0.35">
      <c r="A22" s="16" t="s">
        <v>41</v>
      </c>
      <c r="B22" s="21" t="str">
        <f>VLOOKUP(A22,Table_BidItem_CategoryClassification[#All],2,FALSE)</f>
        <v>ASPHALT WORK</v>
      </c>
    </row>
    <row r="23" spans="1:6" x14ac:dyDescent="0.35">
      <c r="A23" s="26" t="s">
        <v>120</v>
      </c>
      <c r="B23" s="26" t="s">
        <v>121</v>
      </c>
      <c r="C23" s="27" t="s">
        <v>107</v>
      </c>
      <c r="D23" s="27" t="s">
        <v>108</v>
      </c>
      <c r="E23" s="27" t="s">
        <v>109</v>
      </c>
      <c r="F23" s="28" t="s">
        <v>110</v>
      </c>
    </row>
    <row r="24" spans="1:6" ht="29" x14ac:dyDescent="0.35">
      <c r="A24" s="29" t="s">
        <v>39</v>
      </c>
      <c r="B24" s="30" t="s">
        <v>40</v>
      </c>
      <c r="C24" s="31">
        <f>ROUNDUP((324+6486+305)/9,0)</f>
        <v>791</v>
      </c>
      <c r="D24" s="25" t="s">
        <v>21</v>
      </c>
      <c r="E24" s="32"/>
      <c r="F24" s="32">
        <f t="shared" ref="F24:F26" si="2">IFERROR($C24*$E24, "")</f>
        <v>0</v>
      </c>
    </row>
    <row r="25" spans="1:6" ht="29" x14ac:dyDescent="0.35">
      <c r="A25" s="29" t="s">
        <v>43</v>
      </c>
      <c r="B25" s="30" t="s">
        <v>44</v>
      </c>
      <c r="C25" s="31">
        <f>ROUNDUP((438+1052+43+288)*6/9*120/2000,0)</f>
        <v>73</v>
      </c>
      <c r="D25" s="25" t="s">
        <v>28</v>
      </c>
      <c r="E25" s="32"/>
      <c r="F25" s="32">
        <f t="shared" si="2"/>
        <v>0</v>
      </c>
    </row>
    <row r="26" spans="1:6" ht="29.5" thickBot="1" x14ac:dyDescent="0.4">
      <c r="A26" s="29" t="s">
        <v>45</v>
      </c>
      <c r="B26" s="30" t="s">
        <v>46</v>
      </c>
      <c r="C26" s="31">
        <f>ROUNDUP((438+1052+43+288)*2/9*120/2000,0)</f>
        <v>25</v>
      </c>
      <c r="D26" s="25" t="s">
        <v>28</v>
      </c>
      <c r="E26" s="32"/>
      <c r="F26" s="32">
        <f t="shared" si="2"/>
        <v>0</v>
      </c>
    </row>
    <row r="27" spans="1:6" ht="15" thickTop="1" x14ac:dyDescent="0.35">
      <c r="A27" s="40"/>
      <c r="B27" s="34"/>
      <c r="C27" s="35"/>
      <c r="D27" s="33"/>
      <c r="E27" s="36" t="s">
        <v>111</v>
      </c>
      <c r="F27" s="37">
        <f>SUBTOTAL(109,MA13_Unit_Price_Tab!$F$24:$F$26)</f>
        <v>0</v>
      </c>
    </row>
    <row r="29" spans="1:6" x14ac:dyDescent="0.35">
      <c r="A29" s="16" t="s">
        <v>29</v>
      </c>
      <c r="B29" s="21" t="str">
        <f>VLOOKUP(A29,Table_BidItem_CategoryClassification[#All],2,FALSE)</f>
        <v>STORM SEWER UTILITY WORK</v>
      </c>
    </row>
    <row r="30" spans="1:6" x14ac:dyDescent="0.35">
      <c r="A30" s="26" t="s">
        <v>120</v>
      </c>
      <c r="B30" s="26" t="s">
        <v>121</v>
      </c>
      <c r="C30" s="27" t="s">
        <v>107</v>
      </c>
      <c r="D30" s="27" t="s">
        <v>108</v>
      </c>
      <c r="E30" s="27" t="s">
        <v>109</v>
      </c>
      <c r="F30" s="28" t="s">
        <v>110</v>
      </c>
    </row>
    <row r="31" spans="1:6" ht="44" thickBot="1" x14ac:dyDescent="0.4">
      <c r="A31" s="29" t="s">
        <v>124</v>
      </c>
      <c r="B31" s="30" t="s">
        <v>35</v>
      </c>
      <c r="C31" s="31">
        <v>1</v>
      </c>
      <c r="D31" s="25" t="s">
        <v>12</v>
      </c>
      <c r="E31" s="32"/>
      <c r="F31" s="32">
        <f t="shared" ref="F31" si="3">IFERROR($C31*$E31, "")</f>
        <v>0</v>
      </c>
    </row>
    <row r="32" spans="1:6" ht="15" thickTop="1" x14ac:dyDescent="0.35">
      <c r="A32" s="33"/>
      <c r="B32" s="34"/>
      <c r="C32" s="35"/>
      <c r="D32" s="33"/>
      <c r="E32" s="36" t="s">
        <v>111</v>
      </c>
      <c r="F32" s="37">
        <f>SUBTOTAL(109,MA13_Unit_Price_Tab!$F$31:$F$31)</f>
        <v>0</v>
      </c>
    </row>
    <row r="34" spans="1:6" x14ac:dyDescent="0.35">
      <c r="A34" s="16" t="s">
        <v>81</v>
      </c>
      <c r="B34" s="21" t="str">
        <f>VLOOKUP(A34,Table_BidItem_CategoryClassification[#All],2,FALSE)</f>
        <v>GUARDRAIL</v>
      </c>
    </row>
    <row r="35" spans="1:6" ht="15" thickBot="1" x14ac:dyDescent="0.4">
      <c r="A35" s="26" t="s">
        <v>120</v>
      </c>
      <c r="B35" s="26" t="s">
        <v>121</v>
      </c>
      <c r="C35" s="27" t="s">
        <v>107</v>
      </c>
      <c r="D35" s="27" t="s">
        <v>108</v>
      </c>
      <c r="E35" s="27" t="s">
        <v>109</v>
      </c>
      <c r="F35" s="28" t="s">
        <v>110</v>
      </c>
    </row>
    <row r="36" spans="1:6" ht="15" thickTop="1" x14ac:dyDescent="0.35">
      <c r="A36" s="33"/>
      <c r="B36" s="34"/>
      <c r="C36" s="35"/>
      <c r="D36" s="33"/>
      <c r="E36" s="36" t="s">
        <v>111</v>
      </c>
      <c r="F36" s="37">
        <v>0</v>
      </c>
    </row>
    <row r="38" spans="1:6" x14ac:dyDescent="0.35">
      <c r="A38" s="16" t="s">
        <v>37</v>
      </c>
      <c r="B38" s="21" t="str">
        <f>VLOOKUP(A38,Table_BidItem_CategoryClassification[#All],2,FALSE)</f>
        <v>WATERMAIN WORK</v>
      </c>
    </row>
    <row r="39" spans="1:6" ht="15" thickBot="1" x14ac:dyDescent="0.4">
      <c r="A39" s="26" t="s">
        <v>120</v>
      </c>
      <c r="B39" s="26" t="s">
        <v>121</v>
      </c>
      <c r="C39" s="27" t="s">
        <v>107</v>
      </c>
      <c r="D39" s="27" t="s">
        <v>108</v>
      </c>
      <c r="E39" s="27" t="s">
        <v>109</v>
      </c>
      <c r="F39" s="28" t="s">
        <v>110</v>
      </c>
    </row>
    <row r="40" spans="1:6" ht="15" thickTop="1" x14ac:dyDescent="0.35">
      <c r="A40" s="33"/>
      <c r="B40" s="34"/>
      <c r="C40" s="35"/>
      <c r="D40" s="33"/>
      <c r="E40" s="36" t="s">
        <v>111</v>
      </c>
      <c r="F40" s="37">
        <v>0</v>
      </c>
    </row>
    <row r="42" spans="1:6" x14ac:dyDescent="0.35">
      <c r="A42" s="16" t="s">
        <v>33</v>
      </c>
      <c r="B42" s="21" t="str">
        <f>VLOOKUP(A42,Table_BidItem_CategoryClassification[#All],2,FALSE)</f>
        <v>SANITARY SEWER WORK</v>
      </c>
    </row>
    <row r="43" spans="1:6" ht="15" thickBot="1" x14ac:dyDescent="0.4">
      <c r="A43" s="26" t="s">
        <v>120</v>
      </c>
      <c r="B43" s="26" t="s">
        <v>121</v>
      </c>
      <c r="C43" s="27" t="s">
        <v>107</v>
      </c>
      <c r="D43" s="27" t="s">
        <v>108</v>
      </c>
      <c r="E43" s="27" t="s">
        <v>109</v>
      </c>
      <c r="F43" s="28" t="s">
        <v>110</v>
      </c>
    </row>
    <row r="44" spans="1:6" ht="15" thickTop="1" x14ac:dyDescent="0.35">
      <c r="A44" s="33"/>
      <c r="B44" s="34"/>
      <c r="C44" s="35"/>
      <c r="D44" s="33"/>
      <c r="E44" s="36" t="s">
        <v>111</v>
      </c>
      <c r="F44" s="37">
        <v>0</v>
      </c>
    </row>
    <row r="46" spans="1:6" x14ac:dyDescent="0.35">
      <c r="A46" s="16" t="s">
        <v>86</v>
      </c>
      <c r="B46" s="21" t="str">
        <f>VLOOKUP(A46,Table_BidItem_CategoryClassification[#All],2,FALSE)</f>
        <v>TRAFFIC SIGNAL WORK</v>
      </c>
    </row>
    <row r="47" spans="1:6" ht="15" thickBot="1" x14ac:dyDescent="0.4">
      <c r="A47" s="26" t="s">
        <v>120</v>
      </c>
      <c r="B47" s="26" t="s">
        <v>121</v>
      </c>
      <c r="C47" s="27" t="s">
        <v>107</v>
      </c>
      <c r="D47" s="27" t="s">
        <v>108</v>
      </c>
      <c r="E47" s="27" t="s">
        <v>109</v>
      </c>
      <c r="F47" s="28" t="s">
        <v>110</v>
      </c>
    </row>
    <row r="48" spans="1:6" ht="15" thickTop="1" x14ac:dyDescent="0.35">
      <c r="A48" s="33"/>
      <c r="B48" s="34"/>
      <c r="C48" s="35"/>
      <c r="D48" s="33"/>
      <c r="E48" s="36" t="s">
        <v>111</v>
      </c>
      <c r="F48" s="37">
        <v>0</v>
      </c>
    </row>
    <row r="50" spans="1:6" x14ac:dyDescent="0.35">
      <c r="A50" s="16" t="s">
        <v>88</v>
      </c>
      <c r="B50" s="21" t="str">
        <f>VLOOKUP(A50,Table_BidItem_CategoryClassification[#All],2,FALSE)</f>
        <v>STREET LIGHTING WORK</v>
      </c>
    </row>
    <row r="51" spans="1:6" x14ac:dyDescent="0.35">
      <c r="A51" s="26" t="s">
        <v>120</v>
      </c>
      <c r="B51" s="26" t="s">
        <v>121</v>
      </c>
      <c r="C51" s="27" t="s">
        <v>107</v>
      </c>
      <c r="D51" s="27" t="s">
        <v>108</v>
      </c>
      <c r="E51" s="27" t="s">
        <v>109</v>
      </c>
      <c r="F51" s="28" t="s">
        <v>110</v>
      </c>
    </row>
    <row r="52" spans="1:6" ht="29" x14ac:dyDescent="0.35">
      <c r="A52" s="29" t="s">
        <v>90</v>
      </c>
      <c r="B52" s="30" t="s">
        <v>91</v>
      </c>
      <c r="C52" s="31">
        <f>ROUNDUP(34+142+28+43*4+88*4+184*4+64*4,0)</f>
        <v>1720</v>
      </c>
      <c r="D52" s="25" t="s">
        <v>18</v>
      </c>
      <c r="E52" s="32"/>
      <c r="F52" s="32">
        <f t="shared" ref="F52:F58" si="4">IFERROR($C52*$E52, "")</f>
        <v>0</v>
      </c>
    </row>
    <row r="53" spans="1:6" ht="29" x14ac:dyDescent="0.35">
      <c r="A53" s="29" t="s">
        <v>92</v>
      </c>
      <c r="B53" s="30" t="s">
        <v>93</v>
      </c>
      <c r="C53" s="31">
        <v>3</v>
      </c>
      <c r="D53" s="25" t="s">
        <v>12</v>
      </c>
      <c r="E53" s="32"/>
      <c r="F53" s="32">
        <f t="shared" si="4"/>
        <v>0</v>
      </c>
    </row>
    <row r="54" spans="1:6" x14ac:dyDescent="0.35">
      <c r="A54" s="29" t="s">
        <v>94</v>
      </c>
      <c r="B54" s="30" t="s">
        <v>95</v>
      </c>
      <c r="C54" s="31">
        <v>3</v>
      </c>
      <c r="D54" s="25" t="s">
        <v>12</v>
      </c>
      <c r="E54" s="32"/>
      <c r="F54" s="32">
        <f t="shared" si="4"/>
        <v>0</v>
      </c>
    </row>
    <row r="55" spans="1:6" x14ac:dyDescent="0.35">
      <c r="A55" s="29" t="s">
        <v>96</v>
      </c>
      <c r="B55" s="30" t="s">
        <v>127</v>
      </c>
      <c r="C55" s="31">
        <f>ROUNDUP(34+142+28,0)</f>
        <v>204</v>
      </c>
      <c r="D55" s="25" t="s">
        <v>18</v>
      </c>
      <c r="E55" s="32"/>
      <c r="F55" s="32">
        <f t="shared" si="4"/>
        <v>0</v>
      </c>
    </row>
    <row r="56" spans="1:6" ht="29" x14ac:dyDescent="0.35">
      <c r="A56" s="29" t="s">
        <v>97</v>
      </c>
      <c r="B56" s="30" t="s">
        <v>128</v>
      </c>
      <c r="C56" s="31">
        <v>2</v>
      </c>
      <c r="D56" s="25" t="s">
        <v>12</v>
      </c>
      <c r="E56" s="32"/>
      <c r="F56" s="32">
        <f t="shared" si="4"/>
        <v>0</v>
      </c>
    </row>
    <row r="57" spans="1:6" s="60" customFormat="1" ht="43.5" x14ac:dyDescent="0.35">
      <c r="A57" s="29" t="s">
        <v>250</v>
      </c>
      <c r="B57" s="30" t="s">
        <v>251</v>
      </c>
      <c r="C57" s="31">
        <v>2</v>
      </c>
      <c r="D57" s="25" t="s">
        <v>12</v>
      </c>
      <c r="E57" s="32"/>
      <c r="F57" s="32">
        <f t="shared" si="4"/>
        <v>0</v>
      </c>
    </row>
    <row r="58" spans="1:6" ht="43.5" x14ac:dyDescent="0.35">
      <c r="A58" s="29" t="s">
        <v>141</v>
      </c>
      <c r="B58" s="30" t="s">
        <v>142</v>
      </c>
      <c r="C58" s="31">
        <v>2</v>
      </c>
      <c r="D58" s="25" t="s">
        <v>12</v>
      </c>
      <c r="E58" s="32"/>
      <c r="F58" s="32">
        <f t="shared" si="4"/>
        <v>0</v>
      </c>
    </row>
    <row r="59" spans="1:6" ht="29" x14ac:dyDescent="0.35">
      <c r="A59" s="29" t="s">
        <v>153</v>
      </c>
      <c r="B59" s="30" t="s">
        <v>154</v>
      </c>
      <c r="C59" s="31">
        <v>2</v>
      </c>
      <c r="D59" s="25" t="s">
        <v>12</v>
      </c>
      <c r="E59" s="32"/>
      <c r="F59" s="32">
        <f>IFERROR($C59*$E59, "")</f>
        <v>0</v>
      </c>
    </row>
    <row r="60" spans="1:6" ht="29.5" thickBot="1" x14ac:dyDescent="0.4">
      <c r="A60" s="29" t="s">
        <v>152</v>
      </c>
      <c r="B60" s="30" t="s">
        <v>155</v>
      </c>
      <c r="C60" s="31">
        <v>2</v>
      </c>
      <c r="D60" s="25" t="s">
        <v>12</v>
      </c>
      <c r="E60" s="32"/>
      <c r="F60" s="32">
        <f>IFERROR($C60*$E60, "")</f>
        <v>0</v>
      </c>
    </row>
    <row r="61" spans="1:6" ht="15" thickTop="1" x14ac:dyDescent="0.35">
      <c r="A61" s="33"/>
      <c r="B61" s="34"/>
      <c r="C61" s="35"/>
      <c r="D61" s="33"/>
      <c r="E61" s="36" t="s">
        <v>111</v>
      </c>
      <c r="F61" s="37">
        <f>SUBTOTAL(109,MA13_Unit_Price_Tab!$F$52:$F$60)</f>
        <v>0</v>
      </c>
    </row>
    <row r="63" spans="1:6" ht="29" x14ac:dyDescent="0.35">
      <c r="A63" s="16" t="s">
        <v>65</v>
      </c>
      <c r="B63" s="21" t="str">
        <f>VLOOKUP(A63,Table_BidItem_CategoryClassification[#All],2,FALSE)</f>
        <v>PAVEMENT MARKING AND SIGNAGE WORK</v>
      </c>
    </row>
    <row r="64" spans="1:6" x14ac:dyDescent="0.35">
      <c r="A64" s="26" t="s">
        <v>120</v>
      </c>
      <c r="B64" s="26" t="s">
        <v>121</v>
      </c>
      <c r="C64" s="27" t="s">
        <v>107</v>
      </c>
      <c r="D64" s="27" t="s">
        <v>108</v>
      </c>
      <c r="E64" s="27" t="s">
        <v>109</v>
      </c>
      <c r="F64" s="28" t="s">
        <v>110</v>
      </c>
    </row>
    <row r="65" spans="1:6" ht="43.5" x14ac:dyDescent="0.35">
      <c r="A65" s="29" t="s">
        <v>67</v>
      </c>
      <c r="B65" s="30" t="s">
        <v>68</v>
      </c>
      <c r="C65" s="31">
        <v>213</v>
      </c>
      <c r="D65" s="25" t="s">
        <v>18</v>
      </c>
      <c r="E65" s="32"/>
      <c r="F65" s="32">
        <f t="shared" ref="F65:F73" si="5">IFERROR($C65*$E65, "")</f>
        <v>0</v>
      </c>
    </row>
    <row r="66" spans="1:6" ht="43.5" x14ac:dyDescent="0.35">
      <c r="A66" s="29" t="s">
        <v>69</v>
      </c>
      <c r="B66" s="30" t="s">
        <v>70</v>
      </c>
      <c r="C66" s="31">
        <f>26+17</f>
        <v>43</v>
      </c>
      <c r="D66" s="25" t="s">
        <v>18</v>
      </c>
      <c r="E66" s="32"/>
      <c r="F66" s="32">
        <f t="shared" si="5"/>
        <v>0</v>
      </c>
    </row>
    <row r="67" spans="1:6" x14ac:dyDescent="0.35">
      <c r="A67" s="29" t="s">
        <v>71</v>
      </c>
      <c r="B67" s="30" t="s">
        <v>72</v>
      </c>
      <c r="C67" s="31">
        <f>ROUNDUP(88+61+29+27+79+80+78+78,0)</f>
        <v>520</v>
      </c>
      <c r="D67" s="25" t="s">
        <v>18</v>
      </c>
      <c r="E67" s="32"/>
      <c r="F67" s="32">
        <f t="shared" si="5"/>
        <v>0</v>
      </c>
    </row>
    <row r="68" spans="1:6" x14ac:dyDescent="0.35">
      <c r="A68" s="29" t="s">
        <v>73</v>
      </c>
      <c r="B68" s="30" t="s">
        <v>74</v>
      </c>
      <c r="C68" s="31">
        <f>ROUNDUP(10+10+10+10+10+81+380+84+91+720,-1)</f>
        <v>1410</v>
      </c>
      <c r="D68" s="25" t="s">
        <v>18</v>
      </c>
      <c r="E68" s="32"/>
      <c r="F68" s="32">
        <f t="shared" si="5"/>
        <v>0</v>
      </c>
    </row>
    <row r="69" spans="1:6" ht="29" x14ac:dyDescent="0.35">
      <c r="A69" s="29" t="s">
        <v>75</v>
      </c>
      <c r="B69" s="30" t="s">
        <v>76</v>
      </c>
      <c r="C69" s="31">
        <f>6*7</f>
        <v>42</v>
      </c>
      <c r="D69" s="25" t="s">
        <v>12</v>
      </c>
      <c r="E69" s="32"/>
      <c r="F69" s="32">
        <f t="shared" si="5"/>
        <v>0</v>
      </c>
    </row>
    <row r="70" spans="1:6" x14ac:dyDescent="0.35">
      <c r="A70" s="29" t="s">
        <v>77</v>
      </c>
      <c r="B70" s="30" t="s">
        <v>78</v>
      </c>
      <c r="C70" s="31">
        <v>2</v>
      </c>
      <c r="D70" s="25" t="s">
        <v>12</v>
      </c>
      <c r="E70" s="32"/>
      <c r="F70" s="32">
        <f t="shared" si="5"/>
        <v>0</v>
      </c>
    </row>
    <row r="71" spans="1:6" ht="29" x14ac:dyDescent="0.35">
      <c r="A71" s="29" t="s">
        <v>79</v>
      </c>
      <c r="B71" s="30" t="s">
        <v>129</v>
      </c>
      <c r="C71" s="31">
        <f>ROUNDUP(351/9,-1)</f>
        <v>40</v>
      </c>
      <c r="D71" s="25" t="s">
        <v>21</v>
      </c>
      <c r="E71" s="32"/>
      <c r="F71" s="32">
        <f t="shared" si="5"/>
        <v>0</v>
      </c>
    </row>
    <row r="72" spans="1:6" ht="29" x14ac:dyDescent="0.35">
      <c r="A72" s="29" t="s">
        <v>130</v>
      </c>
      <c r="B72" s="30" t="s">
        <v>131</v>
      </c>
      <c r="C72" s="31">
        <v>8</v>
      </c>
      <c r="D72" s="25" t="s">
        <v>12</v>
      </c>
      <c r="E72" s="32"/>
      <c r="F72" s="32">
        <f t="shared" si="5"/>
        <v>0</v>
      </c>
    </row>
    <row r="73" spans="1:6" ht="43.5" x14ac:dyDescent="0.35">
      <c r="A73" s="29" t="s">
        <v>132</v>
      </c>
      <c r="B73" s="30" t="s">
        <v>80</v>
      </c>
      <c r="C73" s="31">
        <v>1</v>
      </c>
      <c r="D73" s="25" t="s">
        <v>12</v>
      </c>
      <c r="E73" s="32"/>
      <c r="F73" s="32">
        <f t="shared" si="5"/>
        <v>0</v>
      </c>
    </row>
    <row r="74" spans="1:6" x14ac:dyDescent="0.35">
      <c r="A74" s="29" t="s">
        <v>157</v>
      </c>
      <c r="B74" s="30" t="s">
        <v>156</v>
      </c>
      <c r="C74" s="31">
        <v>13</v>
      </c>
      <c r="D74" s="25" t="s">
        <v>12</v>
      </c>
      <c r="E74" s="32"/>
      <c r="F74" s="32">
        <f>IFERROR($C74*$E74, "")</f>
        <v>0</v>
      </c>
    </row>
    <row r="75" spans="1:6" ht="29" x14ac:dyDescent="0.35">
      <c r="A75" s="29" t="s">
        <v>158</v>
      </c>
      <c r="B75" s="30" t="s">
        <v>159</v>
      </c>
      <c r="C75" s="31">
        <f>ROUNDUP(2945/9,-1)</f>
        <v>330</v>
      </c>
      <c r="D75" s="25" t="s">
        <v>21</v>
      </c>
      <c r="E75" s="32"/>
      <c r="F75" s="32">
        <f>IFERROR($C75*$E75, "")</f>
        <v>0</v>
      </c>
    </row>
    <row r="76" spans="1:6" ht="44" thickBot="1" x14ac:dyDescent="0.4">
      <c r="A76" s="29" t="s">
        <v>161</v>
      </c>
      <c r="B76" s="30" t="s">
        <v>160</v>
      </c>
      <c r="C76" s="31">
        <v>2</v>
      </c>
      <c r="D76" s="25" t="s">
        <v>12</v>
      </c>
      <c r="E76" s="32"/>
      <c r="F76" s="32">
        <f>IFERROR($C76*$E76, "")</f>
        <v>0</v>
      </c>
    </row>
    <row r="77" spans="1:6" ht="15" thickTop="1" x14ac:dyDescent="0.35">
      <c r="A77" s="38"/>
      <c r="B77" s="34"/>
      <c r="C77" s="35"/>
      <c r="D77" s="33"/>
      <c r="E77" s="36" t="s">
        <v>111</v>
      </c>
      <c r="F77" s="37">
        <f>SUBTOTAL(109,MA13_Unit_Price_Tab!$F$65:$F$76)</f>
        <v>0</v>
      </c>
    </row>
    <row r="79" spans="1:6" ht="29" x14ac:dyDescent="0.35">
      <c r="A79" s="16" t="s">
        <v>26</v>
      </c>
      <c r="B79" s="21" t="str">
        <f>VLOOKUP(A79,Table_BidItem_CategoryClassification[#All],2,FALSE)</f>
        <v>LANDSCAPE AND HARDSCAPE RESTORATION WORK</v>
      </c>
    </row>
    <row r="80" spans="1:6" x14ac:dyDescent="0.35">
      <c r="A80" s="26" t="s">
        <v>120</v>
      </c>
      <c r="B80" s="26" t="s">
        <v>121</v>
      </c>
      <c r="C80" s="27" t="s">
        <v>107</v>
      </c>
      <c r="D80" s="27" t="s">
        <v>108</v>
      </c>
      <c r="E80" s="27" t="s">
        <v>109</v>
      </c>
      <c r="F80" s="28" t="s">
        <v>110</v>
      </c>
    </row>
    <row r="81" spans="1:6" ht="29" x14ac:dyDescent="0.35">
      <c r="A81" s="29" t="s">
        <v>61</v>
      </c>
      <c r="B81" s="30" t="s">
        <v>62</v>
      </c>
      <c r="C81" s="31">
        <f>ROUNDUP(161*0.5/27,0)</f>
        <v>3</v>
      </c>
      <c r="D81" s="25" t="s">
        <v>19</v>
      </c>
      <c r="E81" s="32"/>
      <c r="F81" s="32">
        <f t="shared" ref="F81:F84" si="6">IFERROR($C81*$E81, "")</f>
        <v>0</v>
      </c>
    </row>
    <row r="82" spans="1:6" x14ac:dyDescent="0.35">
      <c r="A82" s="29" t="s">
        <v>63</v>
      </c>
      <c r="B82" s="30" t="s">
        <v>64</v>
      </c>
      <c r="C82" s="31">
        <f>ROUNDUP(555/9,0)</f>
        <v>62</v>
      </c>
      <c r="D82" s="25" t="s">
        <v>21</v>
      </c>
      <c r="E82" s="32"/>
      <c r="F82" s="32">
        <f t="shared" si="6"/>
        <v>0</v>
      </c>
    </row>
    <row r="83" spans="1:6" ht="43.5" x14ac:dyDescent="0.35">
      <c r="A83" s="29" t="s">
        <v>59</v>
      </c>
      <c r="B83" s="30" t="s">
        <v>60</v>
      </c>
      <c r="C83" s="31">
        <v>6</v>
      </c>
      <c r="D83" s="25" t="s">
        <v>12</v>
      </c>
      <c r="E83" s="32"/>
      <c r="F83" s="32">
        <f t="shared" si="6"/>
        <v>0</v>
      </c>
    </row>
    <row r="84" spans="1:6" ht="29.5" thickBot="1" x14ac:dyDescent="0.4">
      <c r="A84" s="29" t="s">
        <v>55</v>
      </c>
      <c r="B84" s="30" t="s">
        <v>56</v>
      </c>
      <c r="C84" s="31">
        <f>ROUNDUP((33+47+220)/9,0)</f>
        <v>34</v>
      </c>
      <c r="D84" s="25" t="s">
        <v>21</v>
      </c>
      <c r="E84" s="32"/>
      <c r="F84" s="32">
        <f t="shared" si="6"/>
        <v>0</v>
      </c>
    </row>
    <row r="85" spans="1:6" ht="15" thickTop="1" x14ac:dyDescent="0.35">
      <c r="A85" s="33"/>
      <c r="B85" s="34"/>
      <c r="C85" s="35"/>
      <c r="D85" s="33"/>
      <c r="E85" s="36" t="s">
        <v>111</v>
      </c>
      <c r="F85" s="37">
        <f>SUBTOTAL(109,MA13_Unit_Price_Tab!$F$81:$F$84)</f>
        <v>0</v>
      </c>
    </row>
    <row r="86" spans="1:6" x14ac:dyDescent="0.35">
      <c r="F86"/>
    </row>
    <row r="87" spans="1:6" x14ac:dyDescent="0.35">
      <c r="A87" s="16" t="s">
        <v>83</v>
      </c>
      <c r="B87" s="21" t="str">
        <f>VLOOKUP(A87,Table_BidItem_CategoryClassification[#All],2,FALSE)</f>
        <v>BUS STOP SHELTER AND FURNISHINGS</v>
      </c>
    </row>
    <row r="88" spans="1:6" x14ac:dyDescent="0.35">
      <c r="A88" s="26" t="s">
        <v>120</v>
      </c>
      <c r="B88" s="26" t="s">
        <v>121</v>
      </c>
      <c r="C88" s="27" t="s">
        <v>107</v>
      </c>
      <c r="D88" s="27" t="s">
        <v>108</v>
      </c>
      <c r="E88" s="27" t="s">
        <v>109</v>
      </c>
      <c r="F88" s="28" t="s">
        <v>110</v>
      </c>
    </row>
    <row r="89" spans="1:6" x14ac:dyDescent="0.35">
      <c r="A89" s="29" t="s">
        <v>133</v>
      </c>
      <c r="B89" s="30" t="s">
        <v>134</v>
      </c>
      <c r="C89" s="31">
        <f>ROUNDUP((256+327)/9,0)</f>
        <v>65</v>
      </c>
      <c r="D89" s="25" t="s">
        <v>21</v>
      </c>
      <c r="E89" s="32"/>
      <c r="F89" s="32">
        <f t="shared" ref="F89:F103" si="7">IFERROR($C89*$E89, "")</f>
        <v>0</v>
      </c>
    </row>
    <row r="90" spans="1:6" x14ac:dyDescent="0.35">
      <c r="A90" s="29" t="s">
        <v>135</v>
      </c>
      <c r="B90" s="30" t="s">
        <v>136</v>
      </c>
      <c r="C90" s="31">
        <v>4</v>
      </c>
      <c r="D90" s="25" t="s">
        <v>12</v>
      </c>
      <c r="E90" s="32"/>
      <c r="F90" s="32">
        <f t="shared" si="7"/>
        <v>0</v>
      </c>
    </row>
    <row r="91" spans="1:6" x14ac:dyDescent="0.35">
      <c r="A91" s="29" t="s">
        <v>137</v>
      </c>
      <c r="B91" s="30" t="s">
        <v>138</v>
      </c>
      <c r="C91" s="31">
        <v>2</v>
      </c>
      <c r="D91" s="25" t="s">
        <v>12</v>
      </c>
      <c r="E91" s="32"/>
      <c r="F91" s="32">
        <f t="shared" si="7"/>
        <v>0</v>
      </c>
    </row>
    <row r="92" spans="1:6" x14ac:dyDescent="0.35">
      <c r="A92" s="29" t="s">
        <v>139</v>
      </c>
      <c r="B92" s="30" t="s">
        <v>143</v>
      </c>
      <c r="C92" s="31">
        <v>2</v>
      </c>
      <c r="D92" s="25" t="s">
        <v>12</v>
      </c>
      <c r="E92" s="32"/>
      <c r="F92" s="32">
        <f t="shared" si="7"/>
        <v>0</v>
      </c>
    </row>
    <row r="93" spans="1:6" x14ac:dyDescent="0.35">
      <c r="A93" s="29" t="s">
        <v>140</v>
      </c>
      <c r="B93" s="30" t="s">
        <v>85</v>
      </c>
      <c r="C93" s="31">
        <v>4</v>
      </c>
      <c r="D93" s="25" t="s">
        <v>12</v>
      </c>
      <c r="E93" s="32"/>
      <c r="F93" s="32">
        <f t="shared" si="7"/>
        <v>0</v>
      </c>
    </row>
    <row r="94" spans="1:6" x14ac:dyDescent="0.35">
      <c r="A94" s="29" t="s">
        <v>163</v>
      </c>
      <c r="B94" s="30" t="s">
        <v>162</v>
      </c>
      <c r="C94" s="31">
        <v>6</v>
      </c>
      <c r="D94" s="25" t="s">
        <v>12</v>
      </c>
      <c r="E94" s="32"/>
      <c r="F94" s="32">
        <f t="shared" si="7"/>
        <v>0</v>
      </c>
    </row>
    <row r="95" spans="1:6" x14ac:dyDescent="0.35">
      <c r="A95" s="29" t="s">
        <v>165</v>
      </c>
      <c r="B95" s="30" t="s">
        <v>164</v>
      </c>
      <c r="C95" s="31">
        <v>6</v>
      </c>
      <c r="D95" s="25" t="s">
        <v>12</v>
      </c>
      <c r="E95" s="32"/>
      <c r="F95" s="32">
        <f t="shared" si="7"/>
        <v>0</v>
      </c>
    </row>
    <row r="96" spans="1:6" ht="29" x14ac:dyDescent="0.35">
      <c r="A96" s="29" t="s">
        <v>167</v>
      </c>
      <c r="B96" s="30" t="s">
        <v>166</v>
      </c>
      <c r="C96" s="31">
        <v>4</v>
      </c>
      <c r="D96" s="25" t="s">
        <v>12</v>
      </c>
      <c r="E96" s="32"/>
      <c r="F96" s="32">
        <f t="shared" si="7"/>
        <v>0</v>
      </c>
    </row>
    <row r="97" spans="1:6" ht="29" x14ac:dyDescent="0.35">
      <c r="A97" s="29" t="s">
        <v>255</v>
      </c>
      <c r="B97" s="30" t="s">
        <v>175</v>
      </c>
      <c r="C97" s="31">
        <v>2</v>
      </c>
      <c r="D97" s="25" t="s">
        <v>12</v>
      </c>
      <c r="E97" s="32"/>
      <c r="F97" s="32">
        <f>IFERROR($C97*$E97, "")</f>
        <v>0</v>
      </c>
    </row>
    <row r="98" spans="1:6" ht="72.5" x14ac:dyDescent="0.35">
      <c r="A98" s="29" t="s">
        <v>169</v>
      </c>
      <c r="B98" s="30" t="s">
        <v>168</v>
      </c>
      <c r="C98" s="31">
        <v>1</v>
      </c>
      <c r="D98" s="25" t="s">
        <v>11</v>
      </c>
      <c r="E98" s="32"/>
      <c r="F98" s="32">
        <f t="shared" si="7"/>
        <v>0</v>
      </c>
    </row>
    <row r="99" spans="1:6" ht="29" x14ac:dyDescent="0.35">
      <c r="A99" s="29" t="s">
        <v>170</v>
      </c>
      <c r="B99" s="30" t="s">
        <v>178</v>
      </c>
      <c r="C99" s="31">
        <v>2</v>
      </c>
      <c r="D99" s="25" t="s">
        <v>12</v>
      </c>
      <c r="E99" s="32"/>
      <c r="F99" s="32">
        <f t="shared" si="7"/>
        <v>0</v>
      </c>
    </row>
    <row r="100" spans="1:6" ht="43.5" x14ac:dyDescent="0.35">
      <c r="A100" s="29" t="s">
        <v>171</v>
      </c>
      <c r="B100" s="30" t="s">
        <v>177</v>
      </c>
      <c r="C100" s="31">
        <v>2</v>
      </c>
      <c r="D100" s="25" t="s">
        <v>12</v>
      </c>
      <c r="E100" s="32"/>
      <c r="F100" s="32">
        <f>IFERROR($C100*$E100, "")</f>
        <v>0</v>
      </c>
    </row>
    <row r="101" spans="1:6" ht="29" x14ac:dyDescent="0.35">
      <c r="A101" s="29" t="s">
        <v>172</v>
      </c>
      <c r="B101" s="30" t="s">
        <v>252</v>
      </c>
      <c r="C101" s="31">
        <v>2</v>
      </c>
      <c r="D101" s="25" t="s">
        <v>12</v>
      </c>
      <c r="E101" s="32"/>
      <c r="F101" s="32">
        <f t="shared" si="7"/>
        <v>0</v>
      </c>
    </row>
    <row r="102" spans="1:6" ht="29" x14ac:dyDescent="0.35">
      <c r="A102" s="29" t="s">
        <v>176</v>
      </c>
      <c r="B102" s="30" t="s">
        <v>179</v>
      </c>
      <c r="C102" s="31">
        <v>3</v>
      </c>
      <c r="D102" s="25" t="s">
        <v>19</v>
      </c>
      <c r="E102" s="32"/>
      <c r="F102" s="32">
        <f t="shared" si="7"/>
        <v>0</v>
      </c>
    </row>
    <row r="103" spans="1:6" ht="15" thickBot="1" x14ac:dyDescent="0.4">
      <c r="A103" s="29" t="s">
        <v>174</v>
      </c>
      <c r="B103" s="30" t="s">
        <v>173</v>
      </c>
      <c r="C103" s="31">
        <v>1</v>
      </c>
      <c r="D103" s="25" t="s">
        <v>11</v>
      </c>
      <c r="E103" s="32"/>
      <c r="F103" s="32">
        <f t="shared" si="7"/>
        <v>0</v>
      </c>
    </row>
    <row r="104" spans="1:6" ht="15" thickTop="1" x14ac:dyDescent="0.35">
      <c r="A104" s="33"/>
      <c r="B104" s="34"/>
      <c r="C104" s="35"/>
      <c r="D104" s="33"/>
      <c r="E104" s="36" t="s">
        <v>111</v>
      </c>
      <c r="F104" s="37">
        <f>SUBTOTAL(109,MA13_Unit_Price_Tab!$F$89:$F$103)</f>
        <v>0</v>
      </c>
    </row>
    <row r="106" spans="1:6" x14ac:dyDescent="0.35">
      <c r="A106" s="16" t="s">
        <v>16</v>
      </c>
      <c r="B106" s="21" t="str">
        <f>VLOOKUP(A106,Table_BidItem_CategoryClassification[#All],2,FALSE)</f>
        <v>EROSION AND SEDIMENT CONTROL WORK</v>
      </c>
    </row>
    <row r="107" spans="1:6" ht="15" thickBot="1" x14ac:dyDescent="0.4">
      <c r="A107" s="26" t="s">
        <v>120</v>
      </c>
      <c r="B107" s="26" t="s">
        <v>121</v>
      </c>
      <c r="C107" s="27" t="s">
        <v>107</v>
      </c>
      <c r="D107" s="27" t="s">
        <v>108</v>
      </c>
      <c r="E107" s="27" t="s">
        <v>109</v>
      </c>
      <c r="F107" s="28" t="s">
        <v>110</v>
      </c>
    </row>
    <row r="108" spans="1:6" ht="15" thickTop="1" x14ac:dyDescent="0.35">
      <c r="A108" s="33"/>
      <c r="B108" s="34"/>
      <c r="C108" s="35"/>
      <c r="D108" s="33"/>
      <c r="E108" s="36" t="s">
        <v>111</v>
      </c>
      <c r="F108" s="37">
        <v>0</v>
      </c>
    </row>
    <row r="110" spans="1:6" x14ac:dyDescent="0.35">
      <c r="A110" s="16" t="s">
        <v>2</v>
      </c>
      <c r="B110" s="21" t="str">
        <f>VLOOKUP(A110,Table_BidItem_CategoryClassification[#All],2,FALSE)</f>
        <v>UNLISTED WORK</v>
      </c>
    </row>
    <row r="111" spans="1:6" ht="15" thickBot="1" x14ac:dyDescent="0.4">
      <c r="A111" s="26" t="s">
        <v>120</v>
      </c>
      <c r="B111" s="26" t="s">
        <v>121</v>
      </c>
      <c r="C111" s="27" t="s">
        <v>107</v>
      </c>
      <c r="D111" s="27" t="s">
        <v>108</v>
      </c>
      <c r="E111" s="27" t="s">
        <v>109</v>
      </c>
      <c r="F111" s="28" t="s">
        <v>110</v>
      </c>
    </row>
    <row r="112" spans="1:6" ht="15" thickTop="1" x14ac:dyDescent="0.35">
      <c r="A112" s="33"/>
      <c r="B112" s="34"/>
      <c r="C112" s="35"/>
      <c r="D112" s="33"/>
      <c r="E112" s="36" t="s">
        <v>111</v>
      </c>
      <c r="F112" s="37">
        <v>0</v>
      </c>
    </row>
    <row r="114" spans="1:6" x14ac:dyDescent="0.35">
      <c r="A114" s="16" t="s">
        <v>7</v>
      </c>
      <c r="B114" s="21" t="str">
        <f>VLOOKUP(A114,Table_BidItem_CategoryClassification[#All],2,FALSE)</f>
        <v>MOT AND RE-MOBILIZATION WORK</v>
      </c>
    </row>
    <row r="115" spans="1:6" x14ac:dyDescent="0.35">
      <c r="A115" s="26" t="s">
        <v>120</v>
      </c>
      <c r="B115" s="26" t="s">
        <v>121</v>
      </c>
      <c r="C115" s="27" t="s">
        <v>107</v>
      </c>
      <c r="D115" s="27" t="s">
        <v>108</v>
      </c>
      <c r="E115" s="27" t="s">
        <v>109</v>
      </c>
      <c r="F115" s="28" t="s">
        <v>110</v>
      </c>
    </row>
    <row r="116" spans="1:6" x14ac:dyDescent="0.35">
      <c r="A116" s="38"/>
      <c r="B116" s="41"/>
      <c r="C116" s="42"/>
      <c r="D116" s="38"/>
      <c r="E116" s="43" t="s">
        <v>111</v>
      </c>
      <c r="F116" s="44">
        <v>0</v>
      </c>
    </row>
    <row r="117" spans="1:6" x14ac:dyDescent="0.35">
      <c r="F117"/>
    </row>
    <row r="118" spans="1:6" x14ac:dyDescent="0.35">
      <c r="A118" s="16" t="s">
        <v>57</v>
      </c>
      <c r="B118" s="21" t="str">
        <f>VLOOKUP(A118,Table_BidItem_CategoryClassification[#All],2,FALSE)</f>
        <v>STORMWATER WORK</v>
      </c>
    </row>
    <row r="119" spans="1:6" x14ac:dyDescent="0.35">
      <c r="A119" s="26" t="s">
        <v>120</v>
      </c>
      <c r="B119" s="26" t="s">
        <v>121</v>
      </c>
      <c r="C119" s="27" t="s">
        <v>107</v>
      </c>
      <c r="D119" s="27" t="s">
        <v>108</v>
      </c>
      <c r="E119" s="27" t="s">
        <v>109</v>
      </c>
      <c r="F119" s="28" t="s">
        <v>110</v>
      </c>
    </row>
    <row r="120" spans="1:6" x14ac:dyDescent="0.35">
      <c r="A120" s="38"/>
      <c r="B120" s="41"/>
      <c r="C120" s="42"/>
      <c r="D120" s="38"/>
      <c r="E120" s="43" t="s">
        <v>111</v>
      </c>
      <c r="F120" s="44">
        <v>0</v>
      </c>
    </row>
    <row r="121" spans="1:6" x14ac:dyDescent="0.35">
      <c r="E121" s="16"/>
      <c r="F121" s="23"/>
    </row>
    <row r="122" spans="1:6" x14ac:dyDescent="0.35">
      <c r="A122" s="16" t="s">
        <v>114</v>
      </c>
      <c r="B122" s="21" t="str">
        <f>VLOOKUP(A122,Table_BidItem_CategoryClassification[#All],2,FALSE)</f>
        <v>NON COUNTY UTILITIES</v>
      </c>
      <c r="E122" s="16"/>
      <c r="F122" s="23"/>
    </row>
    <row r="123" spans="1:6" x14ac:dyDescent="0.35">
      <c r="A123" s="27" t="s">
        <v>120</v>
      </c>
      <c r="B123" s="27" t="s">
        <v>121</v>
      </c>
      <c r="C123" s="27" t="s">
        <v>107</v>
      </c>
      <c r="D123" s="27" t="s">
        <v>108</v>
      </c>
      <c r="E123" s="27" t="s">
        <v>109</v>
      </c>
      <c r="F123" s="28" t="s">
        <v>110</v>
      </c>
    </row>
    <row r="124" spans="1:6" x14ac:dyDescent="0.35">
      <c r="A124" s="49"/>
      <c r="B124" s="41"/>
      <c r="C124" s="42"/>
      <c r="D124" s="38"/>
      <c r="E124" s="43" t="s">
        <v>111</v>
      </c>
      <c r="F124" s="44">
        <v>0</v>
      </c>
    </row>
    <row r="125" spans="1:6" x14ac:dyDescent="0.35">
      <c r="E125" s="16"/>
      <c r="F125" s="23"/>
    </row>
    <row r="126" spans="1:6" ht="15" thickBot="1" x14ac:dyDescent="0.4">
      <c r="E126" s="16"/>
      <c r="F126" s="23"/>
    </row>
    <row r="127" spans="1:6" ht="15" thickTop="1" x14ac:dyDescent="0.35">
      <c r="A127" s="6"/>
      <c r="B127" s="20"/>
      <c r="C127" s="6"/>
      <c r="D127" s="6"/>
      <c r="E127" s="7" t="s">
        <v>112</v>
      </c>
      <c r="F127" s="24">
        <f>SUMIF(E:E,"SUBTOTAL",F:F)</f>
        <v>0</v>
      </c>
    </row>
    <row r="128" spans="1:6" x14ac:dyDescent="0.35">
      <c r="E128" s="8"/>
      <c r="F128" s="9"/>
    </row>
    <row r="129" spans="1:6" x14ac:dyDescent="0.35">
      <c r="A129" s="16" t="s">
        <v>117</v>
      </c>
      <c r="B129" s="21" t="str">
        <f>VLOOKUP(A129,Table_BidItem_CategoryClassification[#All],2,FALSE)</f>
        <v>PERCENTAGE LINE ITEMS</v>
      </c>
    </row>
    <row r="130" spans="1:6" x14ac:dyDescent="0.35">
      <c r="A130" s="26" t="s">
        <v>120</v>
      </c>
      <c r="B130" s="26" t="s">
        <v>121</v>
      </c>
      <c r="C130" s="27" t="s">
        <v>107</v>
      </c>
      <c r="D130" s="27" t="s">
        <v>108</v>
      </c>
      <c r="E130" s="27" t="s">
        <v>109</v>
      </c>
      <c r="F130" s="28" t="s">
        <v>110</v>
      </c>
    </row>
    <row r="131" spans="1:6" x14ac:dyDescent="0.35">
      <c r="A131" s="29" t="s">
        <v>125</v>
      </c>
      <c r="B131" s="30" t="s">
        <v>126</v>
      </c>
      <c r="C131" s="31">
        <v>1</v>
      </c>
      <c r="D131" s="25" t="s">
        <v>11</v>
      </c>
      <c r="E131" s="70"/>
      <c r="F131" s="46">
        <f>IFERROR($C131*$E131, "")</f>
        <v>0</v>
      </c>
    </row>
    <row r="132" spans="1:6" x14ac:dyDescent="0.35">
      <c r="A132" s="29" t="s">
        <v>5</v>
      </c>
      <c r="B132" s="30" t="s">
        <v>6</v>
      </c>
      <c r="C132" s="31">
        <v>1</v>
      </c>
      <c r="D132" s="25" t="s">
        <v>11</v>
      </c>
      <c r="E132" s="70"/>
      <c r="F132" s="46">
        <f>IFERROR($C132*$E132, "")</f>
        <v>0</v>
      </c>
    </row>
    <row r="133" spans="1:6" x14ac:dyDescent="0.35">
      <c r="A133" s="29" t="s">
        <v>9</v>
      </c>
      <c r="B133" s="30" t="s">
        <v>10</v>
      </c>
      <c r="C133" s="31">
        <v>1</v>
      </c>
      <c r="D133" s="25" t="s">
        <v>11</v>
      </c>
      <c r="E133" s="70"/>
      <c r="F133" s="46">
        <f>IFERROR($C133*$E133, "")</f>
        <v>0</v>
      </c>
    </row>
    <row r="134" spans="1:6" x14ac:dyDescent="0.35">
      <c r="A134" s="29" t="s">
        <v>104</v>
      </c>
      <c r="B134" s="30" t="s">
        <v>20</v>
      </c>
      <c r="C134" s="31">
        <v>1</v>
      </c>
      <c r="D134" s="25" t="s">
        <v>11</v>
      </c>
      <c r="E134" s="70"/>
      <c r="F134" s="46">
        <f>IFERROR($C134*$E134, "")</f>
        <v>0</v>
      </c>
    </row>
    <row r="135" spans="1:6" x14ac:dyDescent="0.35">
      <c r="A135" s="38"/>
      <c r="B135" s="41"/>
      <c r="C135" s="38"/>
      <c r="D135" s="38"/>
      <c r="E135" s="47" t="s">
        <v>123</v>
      </c>
      <c r="F135" s="48">
        <f>SUBTOTAL(109,MA13_Unit_Price_Tab!$F$131:$F$134)</f>
        <v>0</v>
      </c>
    </row>
    <row r="139" spans="1:6" x14ac:dyDescent="0.35">
      <c r="B139" s="22"/>
      <c r="C139" s="10"/>
      <c r="D139" s="11"/>
      <c r="E139" s="12" t="s">
        <v>249</v>
      </c>
      <c r="F139" s="13">
        <f>$F$135+F127</f>
        <v>0</v>
      </c>
    </row>
  </sheetData>
  <mergeCells count="1">
    <mergeCell ref="A2:F2"/>
  </mergeCells>
  <conditionalFormatting sqref="A113:F113 A131:F134 A89:F103 A81:F84 A31:F31 A24:F26 C14:F19 A8:F9 A65:F76 A52:F56 A44:F44 A58:F60">
    <cfRule type="expression" dxfId="16" priority="27">
      <formula>$C8&gt;0</formula>
    </cfRule>
  </conditionalFormatting>
  <conditionalFormatting sqref="C113 C131:C134 C89:C103 C81:C84 C31 C24:C26 C14:C19 C8:C9 C65:C76 C52:C56 C44 C58:C60">
    <cfRule type="expression" dxfId="15" priority="26">
      <formula>$C8&gt;0</formula>
    </cfRule>
  </conditionalFormatting>
  <conditionalFormatting sqref="G41:EY43">
    <cfRule type="expression" dxfId="14" priority="75">
      <formula>#REF!&gt;0</formula>
    </cfRule>
  </conditionalFormatting>
  <conditionalFormatting sqref="A131:F134 A8:F9 A65:F76 A52:F56 A58:F60">
    <cfRule type="expression" dxfId="13" priority="76">
      <formula>#REF!&gt;0</formula>
    </cfRule>
  </conditionalFormatting>
  <conditionalFormatting sqref="A57:F57">
    <cfRule type="expression" dxfId="12" priority="2">
      <formula>$C57&gt;0</formula>
    </cfRule>
  </conditionalFormatting>
  <conditionalFormatting sqref="C57">
    <cfRule type="expression" dxfId="11" priority="1">
      <formula>$C57&gt;0</formula>
    </cfRule>
  </conditionalFormatting>
  <conditionalFormatting sqref="A57:F57">
    <cfRule type="expression" dxfId="10" priority="3">
      <formula>#REF!&gt;0</formula>
    </cfRule>
  </conditionalFormatting>
  <pageMargins left="0.5" right="0.5" top="0.75" bottom="0.75" header="0.3" footer="0.3"/>
  <pageSetup scale="94"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7" r:id="rId4" name="Button 5">
              <controlPr defaultSize="0" print="0" autoFill="0" autoPict="0" macro="[0]!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28678" r:id="rId5" name="Button 6">
              <controlPr defaultSize="0" print="0" autoFill="0" autoPict="0" macro="[0]!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441F-BAEC-4B2F-B9CE-39484F35FDB0}">
  <sheetPr codeName="Sheet10">
    <pageSetUpPr fitToPage="1"/>
  </sheetPr>
  <dimension ref="A1:F134"/>
  <sheetViews>
    <sheetView view="pageBreakPreview" topLeftCell="A106" zoomScaleNormal="100" zoomScaleSheetLayoutView="100" workbookViewId="0">
      <selection activeCell="B82" sqref="B82"/>
    </sheetView>
  </sheetViews>
  <sheetFormatPr defaultRowHeight="14.5" x14ac:dyDescent="0.35"/>
  <cols>
    <col min="1" max="1" width="17.7265625" bestFit="1" customWidth="1"/>
    <col min="2" max="2" width="36.7265625" style="2" bestFit="1" customWidth="1"/>
    <col min="3" max="3" width="7" bestFit="1" customWidth="1"/>
    <col min="4" max="4" width="7.7265625" bestFit="1" customWidth="1"/>
    <col min="5" max="5" width="16.1796875" customWidth="1"/>
    <col min="6" max="6" width="15.1796875" style="15" bestFit="1" customWidth="1"/>
  </cols>
  <sheetData>
    <row r="1" spans="1:6" x14ac:dyDescent="0.35">
      <c r="D1" s="4" t="s">
        <v>105</v>
      </c>
      <c r="E1" s="58"/>
    </row>
    <row r="2" spans="1:6" ht="80.150000000000006" customHeight="1" x14ac:dyDescent="0.35">
      <c r="A2" s="71" t="s">
        <v>180</v>
      </c>
      <c r="B2" s="72"/>
      <c r="C2" s="72"/>
      <c r="D2" s="72"/>
      <c r="E2" s="72"/>
      <c r="F2" s="72"/>
    </row>
    <row r="3" spans="1:6" x14ac:dyDescent="0.35">
      <c r="D3" s="4" t="s">
        <v>106</v>
      </c>
      <c r="E3" s="58"/>
    </row>
    <row r="5" spans="1:6" x14ac:dyDescent="0.35">
      <c r="A5" s="19" t="s">
        <v>120</v>
      </c>
      <c r="B5" s="19" t="s">
        <v>121</v>
      </c>
      <c r="C5" s="17" t="s">
        <v>107</v>
      </c>
      <c r="D5" s="17" t="s">
        <v>108</v>
      </c>
      <c r="E5" s="19" t="s">
        <v>122</v>
      </c>
      <c r="F5" s="18" t="s">
        <v>110</v>
      </c>
    </row>
    <row r="6" spans="1:6" x14ac:dyDescent="0.35">
      <c r="A6" s="16" t="s">
        <v>13</v>
      </c>
      <c r="B6" s="21" t="str">
        <f>VLOOKUP(A6,Table_BidItem_CategoryClassification[#All],2,FALSE)</f>
        <v>GENERAL EARTH WORK</v>
      </c>
      <c r="F6"/>
    </row>
    <row r="7" spans="1:6" x14ac:dyDescent="0.35">
      <c r="A7" s="26" t="s">
        <v>120</v>
      </c>
      <c r="B7" s="26" t="s">
        <v>121</v>
      </c>
      <c r="C7" s="27" t="s">
        <v>107</v>
      </c>
      <c r="D7" s="27" t="s">
        <v>108</v>
      </c>
      <c r="E7" s="26" t="s">
        <v>122</v>
      </c>
      <c r="F7" s="28" t="s">
        <v>110</v>
      </c>
    </row>
    <row r="8" spans="1:6" ht="29.5" thickBot="1" x14ac:dyDescent="0.4">
      <c r="A8" s="29" t="s">
        <v>24</v>
      </c>
      <c r="B8" s="30" t="s">
        <v>25</v>
      </c>
      <c r="C8" s="31">
        <v>440</v>
      </c>
      <c r="D8" s="25" t="s">
        <v>19</v>
      </c>
      <c r="E8" s="32"/>
      <c r="F8" s="32">
        <f>IFERROR($C8*$E8, "")</f>
        <v>0</v>
      </c>
    </row>
    <row r="9" spans="1:6" ht="15" thickTop="1" x14ac:dyDescent="0.35">
      <c r="A9" s="33"/>
      <c r="B9" s="34"/>
      <c r="C9" s="35"/>
      <c r="D9" s="33"/>
      <c r="E9" s="36" t="s">
        <v>111</v>
      </c>
      <c r="F9" s="37">
        <f>SUBTOTAL(109,CC16_Unit_Price_Tab!$F$8:$F$8)</f>
        <v>0</v>
      </c>
    </row>
    <row r="11" spans="1:6" ht="28.9" customHeight="1" x14ac:dyDescent="0.35">
      <c r="A11" s="16" t="s">
        <v>49</v>
      </c>
      <c r="B11" s="21" t="str">
        <f>VLOOKUP(A11,Table_BidItem_CategoryClassification[#All],2,FALSE)</f>
        <v>CONCRETE WORK</v>
      </c>
    </row>
    <row r="12" spans="1:6" x14ac:dyDescent="0.35">
      <c r="A12" s="26" t="s">
        <v>120</v>
      </c>
      <c r="B12" s="26" t="s">
        <v>121</v>
      </c>
      <c r="C12" s="27" t="s">
        <v>107</v>
      </c>
      <c r="D12" s="27" t="s">
        <v>108</v>
      </c>
      <c r="E12" s="39" t="s">
        <v>122</v>
      </c>
      <c r="F12" s="28" t="s">
        <v>110</v>
      </c>
    </row>
    <row r="13" spans="1:6" ht="43.5" x14ac:dyDescent="0.35">
      <c r="A13" s="29" t="s">
        <v>241</v>
      </c>
      <c r="B13" s="30" t="s">
        <v>240</v>
      </c>
      <c r="C13" s="31">
        <v>115</v>
      </c>
      <c r="D13" s="25" t="s">
        <v>18</v>
      </c>
      <c r="E13" s="32"/>
      <c r="F13" s="32">
        <f>IFERROR($C13*$E13, "")</f>
        <v>0</v>
      </c>
    </row>
    <row r="14" spans="1:6" ht="58" x14ac:dyDescent="0.35">
      <c r="A14" s="29" t="s">
        <v>53</v>
      </c>
      <c r="B14" s="30" t="s">
        <v>54</v>
      </c>
      <c r="C14" s="31">
        <v>1339</v>
      </c>
      <c r="D14" s="25" t="s">
        <v>18</v>
      </c>
      <c r="E14" s="32"/>
      <c r="F14" s="32">
        <f>IFERROR($C14*$E14, "")</f>
        <v>0</v>
      </c>
    </row>
    <row r="15" spans="1:6" ht="29" x14ac:dyDescent="0.35">
      <c r="A15" s="29" t="s">
        <v>47</v>
      </c>
      <c r="B15" s="30" t="s">
        <v>48</v>
      </c>
      <c r="C15" s="31">
        <v>1301</v>
      </c>
      <c r="D15" s="25" t="s">
        <v>21</v>
      </c>
      <c r="E15" s="32"/>
      <c r="F15" s="32">
        <f>IFERROR($C15*$E15, "")</f>
        <v>0</v>
      </c>
    </row>
    <row r="16" spans="1:6" ht="29" x14ac:dyDescent="0.35">
      <c r="A16" s="29" t="s">
        <v>51</v>
      </c>
      <c r="B16" s="30" t="s">
        <v>52</v>
      </c>
      <c r="C16" s="31">
        <v>18</v>
      </c>
      <c r="D16" s="25" t="s">
        <v>21</v>
      </c>
      <c r="E16" s="32"/>
      <c r="F16" s="32">
        <f>IFERROR($C16*$E16, "")</f>
        <v>0</v>
      </c>
    </row>
    <row r="17" spans="1:6" ht="44" thickBot="1" x14ac:dyDescent="0.4">
      <c r="A17" s="29" t="s">
        <v>239</v>
      </c>
      <c r="B17" s="30" t="s">
        <v>238</v>
      </c>
      <c r="C17" s="31">
        <v>188</v>
      </c>
      <c r="D17" s="25" t="s">
        <v>21</v>
      </c>
      <c r="E17" s="32"/>
      <c r="F17" s="32">
        <f>IFERROR($C17*$E17, "")</f>
        <v>0</v>
      </c>
    </row>
    <row r="18" spans="1:6" ht="15" thickTop="1" x14ac:dyDescent="0.35">
      <c r="A18" s="33"/>
      <c r="B18" s="34"/>
      <c r="C18" s="35"/>
      <c r="D18" s="33"/>
      <c r="E18" s="36" t="s">
        <v>111</v>
      </c>
      <c r="F18" s="37">
        <f>SUBTOTAL(109,CC16_Unit_Price_Tab!$F$13:$F$17)</f>
        <v>0</v>
      </c>
    </row>
    <row r="20" spans="1:6" x14ac:dyDescent="0.35">
      <c r="A20" s="16" t="s">
        <v>41</v>
      </c>
      <c r="B20" s="21" t="str">
        <f>VLOOKUP(A20,Table_BidItem_CategoryClassification[#All],2,FALSE)</f>
        <v>ASPHALT WORK</v>
      </c>
    </row>
    <row r="21" spans="1:6" ht="28.9" customHeight="1" x14ac:dyDescent="0.35">
      <c r="A21" s="26" t="s">
        <v>120</v>
      </c>
      <c r="B21" s="26" t="s">
        <v>121</v>
      </c>
      <c r="C21" s="27" t="s">
        <v>107</v>
      </c>
      <c r="D21" s="27" t="s">
        <v>108</v>
      </c>
      <c r="E21" s="27" t="s">
        <v>109</v>
      </c>
      <c r="F21" s="28" t="s">
        <v>110</v>
      </c>
    </row>
    <row r="22" spans="1:6" ht="29" x14ac:dyDescent="0.35">
      <c r="A22" s="29" t="s">
        <v>39</v>
      </c>
      <c r="B22" s="30" t="s">
        <v>40</v>
      </c>
      <c r="C22" s="31">
        <v>4344</v>
      </c>
      <c r="D22" s="25" t="s">
        <v>21</v>
      </c>
      <c r="E22" s="32"/>
      <c r="F22" s="32">
        <f>IFERROR($C22*$E22, "")</f>
        <v>0</v>
      </c>
    </row>
    <row r="23" spans="1:6" ht="29" x14ac:dyDescent="0.35">
      <c r="A23" s="29" t="s">
        <v>43</v>
      </c>
      <c r="B23" s="30" t="s">
        <v>44</v>
      </c>
      <c r="C23" s="31">
        <v>553</v>
      </c>
      <c r="D23" s="25" t="s">
        <v>28</v>
      </c>
      <c r="E23" s="32"/>
      <c r="F23" s="32">
        <f>IFERROR($C23*$E23, "")</f>
        <v>0</v>
      </c>
    </row>
    <row r="24" spans="1:6" ht="29.5" thickBot="1" x14ac:dyDescent="0.4">
      <c r="A24" s="29" t="s">
        <v>45</v>
      </c>
      <c r="B24" s="30" t="s">
        <v>46</v>
      </c>
      <c r="C24" s="31">
        <v>705</v>
      </c>
      <c r="D24" s="25" t="s">
        <v>28</v>
      </c>
      <c r="E24" s="32"/>
      <c r="F24" s="32">
        <f>IFERROR($C24*$E24, "")</f>
        <v>0</v>
      </c>
    </row>
    <row r="25" spans="1:6" ht="15" thickTop="1" x14ac:dyDescent="0.35">
      <c r="A25" s="40"/>
      <c r="B25" s="34"/>
      <c r="C25" s="35"/>
      <c r="D25" s="33"/>
      <c r="E25" s="36" t="s">
        <v>111</v>
      </c>
      <c r="F25" s="37">
        <f>SUBTOTAL(109,CC16_Unit_Price_Tab!$F$22:$F$24)</f>
        <v>0</v>
      </c>
    </row>
    <row r="27" spans="1:6" x14ac:dyDescent="0.35">
      <c r="A27" s="16" t="s">
        <v>29</v>
      </c>
      <c r="B27" s="21" t="str">
        <f>VLOOKUP(A27,Table_BidItem_CategoryClassification[#All],2,FALSE)</f>
        <v>STORM SEWER UTILITY WORK</v>
      </c>
    </row>
    <row r="28" spans="1:6" x14ac:dyDescent="0.35">
      <c r="A28" s="26" t="s">
        <v>120</v>
      </c>
      <c r="B28" s="26" t="s">
        <v>121</v>
      </c>
      <c r="C28" s="27" t="s">
        <v>107</v>
      </c>
      <c r="D28" s="27" t="s">
        <v>108</v>
      </c>
      <c r="E28" s="27" t="s">
        <v>109</v>
      </c>
      <c r="F28" s="28" t="s">
        <v>110</v>
      </c>
    </row>
    <row r="29" spans="1:6" ht="29" x14ac:dyDescent="0.35">
      <c r="A29" s="29" t="s">
        <v>237</v>
      </c>
      <c r="B29" s="30" t="s">
        <v>236</v>
      </c>
      <c r="C29" s="31">
        <v>196</v>
      </c>
      <c r="D29" s="25" t="s">
        <v>18</v>
      </c>
      <c r="E29" s="32"/>
      <c r="F29" s="32">
        <f t="shared" ref="F29:F35" si="0">IFERROR($C29*$E29, "")</f>
        <v>0</v>
      </c>
    </row>
    <row r="30" spans="1:6" ht="29" x14ac:dyDescent="0.35">
      <c r="A30" s="29" t="s">
        <v>235</v>
      </c>
      <c r="B30" s="30" t="s">
        <v>234</v>
      </c>
      <c r="C30" s="31">
        <v>83</v>
      </c>
      <c r="D30" s="25" t="s">
        <v>18</v>
      </c>
      <c r="E30" s="32"/>
      <c r="F30" s="32">
        <f t="shared" si="0"/>
        <v>0</v>
      </c>
    </row>
    <row r="31" spans="1:6" ht="29" x14ac:dyDescent="0.35">
      <c r="A31" s="29" t="s">
        <v>233</v>
      </c>
      <c r="B31" s="30" t="s">
        <v>232</v>
      </c>
      <c r="C31" s="31">
        <v>2</v>
      </c>
      <c r="D31" s="25" t="s">
        <v>12</v>
      </c>
      <c r="E31" s="32"/>
      <c r="F31" s="32">
        <f t="shared" si="0"/>
        <v>0</v>
      </c>
    </row>
    <row r="32" spans="1:6" ht="29" x14ac:dyDescent="0.35">
      <c r="A32" s="29" t="s">
        <v>231</v>
      </c>
      <c r="B32" s="30" t="s">
        <v>230</v>
      </c>
      <c r="C32" s="31">
        <v>5</v>
      </c>
      <c r="D32" s="25" t="s">
        <v>12</v>
      </c>
      <c r="E32" s="32"/>
      <c r="F32" s="32">
        <f t="shared" si="0"/>
        <v>0</v>
      </c>
    </row>
    <row r="33" spans="1:6" ht="29" x14ac:dyDescent="0.35">
      <c r="A33" s="29" t="s">
        <v>229</v>
      </c>
      <c r="B33" s="30" t="s">
        <v>228</v>
      </c>
      <c r="C33" s="31">
        <v>1</v>
      </c>
      <c r="D33" s="25" t="s">
        <v>12</v>
      </c>
      <c r="E33" s="32"/>
      <c r="F33" s="32">
        <f t="shared" si="0"/>
        <v>0</v>
      </c>
    </row>
    <row r="34" spans="1:6" x14ac:dyDescent="0.35">
      <c r="A34" s="29" t="s">
        <v>227</v>
      </c>
      <c r="B34" s="30" t="s">
        <v>226</v>
      </c>
      <c r="C34" s="31">
        <v>1</v>
      </c>
      <c r="D34" s="25" t="s">
        <v>12</v>
      </c>
      <c r="E34" s="32"/>
      <c r="F34" s="32">
        <f t="shared" si="0"/>
        <v>0</v>
      </c>
    </row>
    <row r="35" spans="1:6" ht="29.5" thickBot="1" x14ac:dyDescent="0.4">
      <c r="A35" s="29" t="s">
        <v>225</v>
      </c>
      <c r="B35" s="30" t="s">
        <v>224</v>
      </c>
      <c r="C35" s="31">
        <v>1</v>
      </c>
      <c r="D35" s="25" t="s">
        <v>12</v>
      </c>
      <c r="E35" s="32"/>
      <c r="F35" s="32">
        <f t="shared" si="0"/>
        <v>0</v>
      </c>
    </row>
    <row r="36" spans="1:6" ht="15" thickTop="1" x14ac:dyDescent="0.35">
      <c r="A36" s="33"/>
      <c r="B36" s="34"/>
      <c r="C36" s="35"/>
      <c r="D36" s="33"/>
      <c r="E36" s="36" t="s">
        <v>111</v>
      </c>
      <c r="F36" s="37">
        <f>SUBTOTAL(109,CC16_Unit_Price_Tab!$F$29:$F$35)</f>
        <v>0</v>
      </c>
    </row>
    <row r="38" spans="1:6" x14ac:dyDescent="0.35">
      <c r="A38" s="16" t="s">
        <v>81</v>
      </c>
      <c r="B38" s="21" t="str">
        <f>VLOOKUP(A38,Table_BidItem_CategoryClassification[#All],2,FALSE)</f>
        <v>GUARDRAIL</v>
      </c>
    </row>
    <row r="39" spans="1:6" ht="15" thickBot="1" x14ac:dyDescent="0.4">
      <c r="A39" s="26" t="s">
        <v>120</v>
      </c>
      <c r="B39" s="26" t="s">
        <v>121</v>
      </c>
      <c r="C39" s="27" t="s">
        <v>107</v>
      </c>
      <c r="D39" s="27" t="s">
        <v>108</v>
      </c>
      <c r="E39" s="27" t="s">
        <v>109</v>
      </c>
      <c r="F39" s="28" t="s">
        <v>110</v>
      </c>
    </row>
    <row r="40" spans="1:6" ht="15" thickTop="1" x14ac:dyDescent="0.35">
      <c r="A40" s="33"/>
      <c r="B40" s="34"/>
      <c r="C40" s="35"/>
      <c r="D40" s="33"/>
      <c r="E40" s="36" t="s">
        <v>111</v>
      </c>
      <c r="F40" s="37">
        <v>0</v>
      </c>
    </row>
    <row r="42" spans="1:6" x14ac:dyDescent="0.35">
      <c r="A42" s="16" t="s">
        <v>37</v>
      </c>
      <c r="B42" s="21" t="str">
        <f>VLOOKUP(A42,Table_BidItem_CategoryClassification[#All],2,FALSE)</f>
        <v>WATERMAIN WORK</v>
      </c>
    </row>
    <row r="43" spans="1:6" x14ac:dyDescent="0.35">
      <c r="A43" s="26" t="s">
        <v>120</v>
      </c>
      <c r="B43" s="26" t="s">
        <v>121</v>
      </c>
      <c r="C43" s="27" t="s">
        <v>107</v>
      </c>
      <c r="D43" s="27" t="s">
        <v>108</v>
      </c>
      <c r="E43" s="27" t="s">
        <v>109</v>
      </c>
      <c r="F43" s="28" t="s">
        <v>110</v>
      </c>
    </row>
    <row r="44" spans="1:6" x14ac:dyDescent="0.35">
      <c r="A44" s="29" t="s">
        <v>223</v>
      </c>
      <c r="B44" s="30" t="s">
        <v>222</v>
      </c>
      <c r="C44" s="31">
        <v>2</v>
      </c>
      <c r="D44" s="25" t="s">
        <v>12</v>
      </c>
      <c r="E44" s="32"/>
      <c r="F44" s="32">
        <f t="shared" ref="F44:F49" si="1">IFERROR($C44*$E44, "")</f>
        <v>0</v>
      </c>
    </row>
    <row r="45" spans="1:6" x14ac:dyDescent="0.35">
      <c r="A45" s="29" t="s">
        <v>221</v>
      </c>
      <c r="B45" s="30" t="s">
        <v>220</v>
      </c>
      <c r="C45" s="31">
        <v>2</v>
      </c>
      <c r="D45" s="25" t="s">
        <v>12</v>
      </c>
      <c r="E45" s="32"/>
      <c r="F45" s="32">
        <f t="shared" si="1"/>
        <v>0</v>
      </c>
    </row>
    <row r="46" spans="1:6" ht="43.5" x14ac:dyDescent="0.35">
      <c r="A46" s="29" t="s">
        <v>219</v>
      </c>
      <c r="B46" s="30" t="s">
        <v>218</v>
      </c>
      <c r="C46" s="31">
        <v>2</v>
      </c>
      <c r="D46" s="25" t="s">
        <v>12</v>
      </c>
      <c r="E46" s="32"/>
      <c r="F46" s="32">
        <f t="shared" si="1"/>
        <v>0</v>
      </c>
    </row>
    <row r="47" spans="1:6" x14ac:dyDescent="0.35">
      <c r="A47" s="29" t="s">
        <v>217</v>
      </c>
      <c r="B47" s="30" t="s">
        <v>216</v>
      </c>
      <c r="C47" s="31">
        <v>2</v>
      </c>
      <c r="D47" s="25" t="s">
        <v>12</v>
      </c>
      <c r="E47" s="32"/>
      <c r="F47" s="32">
        <f t="shared" si="1"/>
        <v>0</v>
      </c>
    </row>
    <row r="48" spans="1:6" ht="29" x14ac:dyDescent="0.35">
      <c r="A48" s="29" t="s">
        <v>215</v>
      </c>
      <c r="B48" s="30" t="s">
        <v>214</v>
      </c>
      <c r="C48" s="31">
        <v>48</v>
      </c>
      <c r="D48" s="25" t="s">
        <v>18</v>
      </c>
      <c r="E48" s="32"/>
      <c r="F48" s="32">
        <f t="shared" si="1"/>
        <v>0</v>
      </c>
    </row>
    <row r="49" spans="1:6" ht="29.5" thickBot="1" x14ac:dyDescent="0.4">
      <c r="A49" s="29" t="s">
        <v>213</v>
      </c>
      <c r="B49" s="30" t="s">
        <v>212</v>
      </c>
      <c r="C49" s="31">
        <v>20</v>
      </c>
      <c r="D49" s="25" t="s">
        <v>18</v>
      </c>
      <c r="E49" s="32"/>
      <c r="F49" s="32">
        <f t="shared" si="1"/>
        <v>0</v>
      </c>
    </row>
    <row r="50" spans="1:6" ht="15" thickTop="1" x14ac:dyDescent="0.35">
      <c r="A50" s="33"/>
      <c r="B50" s="34"/>
      <c r="C50" s="35"/>
      <c r="D50" s="33"/>
      <c r="E50" s="36" t="s">
        <v>111</v>
      </c>
      <c r="F50" s="37">
        <f>SUBTOTAL(109,CC16_Unit_Price_Tab!$F$44:$F$49)</f>
        <v>0</v>
      </c>
    </row>
    <row r="52" spans="1:6" x14ac:dyDescent="0.35">
      <c r="A52" s="16" t="s">
        <v>33</v>
      </c>
      <c r="B52" s="21" t="str">
        <f>VLOOKUP(A52,Table_BidItem_CategoryClassification[#All],2,FALSE)</f>
        <v>SANITARY SEWER WORK</v>
      </c>
    </row>
    <row r="53" spans="1:6" ht="15" thickBot="1" x14ac:dyDescent="0.4">
      <c r="A53" s="26" t="s">
        <v>120</v>
      </c>
      <c r="B53" s="26" t="s">
        <v>121</v>
      </c>
      <c r="C53" s="27" t="s">
        <v>107</v>
      </c>
      <c r="D53" s="27" t="s">
        <v>108</v>
      </c>
      <c r="E53" s="27" t="s">
        <v>109</v>
      </c>
      <c r="F53" s="28" t="s">
        <v>110</v>
      </c>
    </row>
    <row r="54" spans="1:6" ht="15" thickTop="1" x14ac:dyDescent="0.35">
      <c r="A54" s="33"/>
      <c r="B54" s="34"/>
      <c r="C54" s="35"/>
      <c r="D54" s="33"/>
      <c r="E54" s="36" t="s">
        <v>111</v>
      </c>
      <c r="F54" s="37">
        <v>0</v>
      </c>
    </row>
    <row r="56" spans="1:6" x14ac:dyDescent="0.35">
      <c r="A56" s="16" t="s">
        <v>86</v>
      </c>
      <c r="B56" s="21" t="str">
        <f>VLOOKUP(A56,Table_BidItem_CategoryClassification[#All],2,FALSE)</f>
        <v>TRAFFIC SIGNAL WORK</v>
      </c>
    </row>
    <row r="57" spans="1:6" x14ac:dyDescent="0.35">
      <c r="A57" s="26" t="s">
        <v>120</v>
      </c>
      <c r="B57" s="26" t="s">
        <v>121</v>
      </c>
      <c r="C57" s="27" t="s">
        <v>107</v>
      </c>
      <c r="D57" s="27" t="s">
        <v>108</v>
      </c>
      <c r="E57" s="27" t="s">
        <v>109</v>
      </c>
      <c r="F57" s="28" t="s">
        <v>110</v>
      </c>
    </row>
    <row r="58" spans="1:6" ht="15" thickBot="1" x14ac:dyDescent="0.4">
      <c r="A58" s="29" t="s">
        <v>211</v>
      </c>
      <c r="B58" s="30" t="s">
        <v>210</v>
      </c>
      <c r="C58" s="31">
        <v>1</v>
      </c>
      <c r="D58" s="25" t="s">
        <v>11</v>
      </c>
      <c r="E58" s="32"/>
      <c r="F58" s="32">
        <f>IFERROR($C58*$E58, "")</f>
        <v>0</v>
      </c>
    </row>
    <row r="59" spans="1:6" ht="15" thickTop="1" x14ac:dyDescent="0.35">
      <c r="A59" s="33"/>
      <c r="B59" s="34"/>
      <c r="C59" s="35"/>
      <c r="D59" s="33"/>
      <c r="E59" s="36" t="s">
        <v>111</v>
      </c>
      <c r="F59" s="37">
        <f>SUBTOTAL(109,CC16_Unit_Price_Tab!$F$58:$F$58)</f>
        <v>0</v>
      </c>
    </row>
    <row r="61" spans="1:6" x14ac:dyDescent="0.35">
      <c r="A61" s="16" t="s">
        <v>88</v>
      </c>
      <c r="B61" s="21" t="str">
        <f>VLOOKUP(A61,Table_BidItem_CategoryClassification[#All],2,FALSE)</f>
        <v>STREET LIGHTING WORK</v>
      </c>
    </row>
    <row r="62" spans="1:6" x14ac:dyDescent="0.35">
      <c r="A62" s="26" t="s">
        <v>120</v>
      </c>
      <c r="B62" s="26" t="s">
        <v>121</v>
      </c>
      <c r="C62" s="27" t="s">
        <v>107</v>
      </c>
      <c r="D62" s="27" t="s">
        <v>108</v>
      </c>
      <c r="E62" s="27" t="s">
        <v>109</v>
      </c>
      <c r="F62" s="28" t="s">
        <v>110</v>
      </c>
    </row>
    <row r="63" spans="1:6" ht="29" x14ac:dyDescent="0.35">
      <c r="A63" s="29" t="s">
        <v>209</v>
      </c>
      <c r="B63" s="30" t="s">
        <v>208</v>
      </c>
      <c r="C63" s="31">
        <v>915</v>
      </c>
      <c r="D63" s="25" t="s">
        <v>18</v>
      </c>
      <c r="E63" s="32"/>
      <c r="F63" s="32">
        <f t="shared" ref="F63:F67" si="2">IFERROR($C63*$E63, "")</f>
        <v>0</v>
      </c>
    </row>
    <row r="64" spans="1:6" ht="29" x14ac:dyDescent="0.35">
      <c r="A64" s="29" t="s">
        <v>207</v>
      </c>
      <c r="B64" s="30" t="s">
        <v>206</v>
      </c>
      <c r="C64" s="31">
        <v>2</v>
      </c>
      <c r="D64" s="25" t="s">
        <v>12</v>
      </c>
      <c r="E64" s="32"/>
      <c r="F64" s="32">
        <f t="shared" si="2"/>
        <v>0</v>
      </c>
    </row>
    <row r="65" spans="1:6" x14ac:dyDescent="0.35">
      <c r="A65" s="29" t="s">
        <v>96</v>
      </c>
      <c r="B65" s="30" t="s">
        <v>205</v>
      </c>
      <c r="C65" s="31">
        <v>5000</v>
      </c>
      <c r="D65" s="25" t="s">
        <v>18</v>
      </c>
      <c r="E65" s="32"/>
      <c r="F65" s="32">
        <f t="shared" si="2"/>
        <v>0</v>
      </c>
    </row>
    <row r="66" spans="1:6" ht="29" x14ac:dyDescent="0.35">
      <c r="A66" s="29" t="s">
        <v>97</v>
      </c>
      <c r="B66" s="30" t="s">
        <v>204</v>
      </c>
      <c r="C66" s="31">
        <v>11</v>
      </c>
      <c r="D66" s="25" t="s">
        <v>12</v>
      </c>
      <c r="E66" s="32"/>
      <c r="F66" s="32">
        <f t="shared" si="2"/>
        <v>0</v>
      </c>
    </row>
    <row r="67" spans="1:6" ht="44" thickBot="1" x14ac:dyDescent="0.4">
      <c r="A67" s="29" t="s">
        <v>257</v>
      </c>
      <c r="B67" s="30" t="s">
        <v>256</v>
      </c>
      <c r="C67" s="31">
        <v>11</v>
      </c>
      <c r="D67" s="25" t="s">
        <v>12</v>
      </c>
      <c r="E67" s="32"/>
      <c r="F67" s="32">
        <f t="shared" si="2"/>
        <v>0</v>
      </c>
    </row>
    <row r="68" spans="1:6" ht="15" thickTop="1" x14ac:dyDescent="0.35">
      <c r="A68" s="33"/>
      <c r="B68" s="34"/>
      <c r="C68" s="35"/>
      <c r="D68" s="33"/>
      <c r="E68" s="36" t="s">
        <v>111</v>
      </c>
      <c r="F68" s="37">
        <f>SUBTOTAL(109,CC16_Unit_Price_Tab!$F$63:$F$67)</f>
        <v>0</v>
      </c>
    </row>
    <row r="70" spans="1:6" ht="29" x14ac:dyDescent="0.35">
      <c r="A70" s="16" t="s">
        <v>65</v>
      </c>
      <c r="B70" s="21" t="str">
        <f>VLOOKUP(A70,Table_BidItem_CategoryClassification[#All],2,FALSE)</f>
        <v>PAVEMENT MARKING AND SIGNAGE WORK</v>
      </c>
    </row>
    <row r="71" spans="1:6" x14ac:dyDescent="0.35">
      <c r="A71" s="26" t="s">
        <v>120</v>
      </c>
      <c r="B71" s="26" t="s">
        <v>121</v>
      </c>
      <c r="C71" s="27" t="s">
        <v>107</v>
      </c>
      <c r="D71" s="27" t="s">
        <v>108</v>
      </c>
      <c r="E71" s="27" t="s">
        <v>109</v>
      </c>
      <c r="F71" s="28" t="s">
        <v>110</v>
      </c>
    </row>
    <row r="72" spans="1:6" x14ac:dyDescent="0.35">
      <c r="A72" s="29" t="s">
        <v>203</v>
      </c>
      <c r="B72" s="30" t="s">
        <v>202</v>
      </c>
      <c r="C72" s="31">
        <v>240</v>
      </c>
      <c r="D72" s="25" t="s">
        <v>18</v>
      </c>
      <c r="E72" s="32"/>
      <c r="F72" s="32">
        <f t="shared" ref="F72:F86" si="3">IFERROR($C72*$E72, "")</f>
        <v>0</v>
      </c>
    </row>
    <row r="73" spans="1:6" ht="43.5" x14ac:dyDescent="0.35">
      <c r="A73" s="29" t="s">
        <v>67</v>
      </c>
      <c r="B73" s="30" t="s">
        <v>68</v>
      </c>
      <c r="C73" s="31">
        <v>1005</v>
      </c>
      <c r="D73" s="25" t="s">
        <v>18</v>
      </c>
      <c r="E73" s="32"/>
      <c r="F73" s="32">
        <f t="shared" si="3"/>
        <v>0</v>
      </c>
    </row>
    <row r="74" spans="1:6" x14ac:dyDescent="0.35">
      <c r="A74" s="29" t="s">
        <v>71</v>
      </c>
      <c r="B74" s="30" t="s">
        <v>72</v>
      </c>
      <c r="C74" s="31">
        <v>1565</v>
      </c>
      <c r="D74" s="25" t="s">
        <v>18</v>
      </c>
      <c r="E74" s="32"/>
      <c r="F74" s="32">
        <f t="shared" si="3"/>
        <v>0</v>
      </c>
    </row>
    <row r="75" spans="1:6" ht="58" x14ac:dyDescent="0.35">
      <c r="A75" s="29" t="s">
        <v>201</v>
      </c>
      <c r="B75" s="30" t="s">
        <v>200</v>
      </c>
      <c r="C75" s="31">
        <v>975</v>
      </c>
      <c r="D75" s="25" t="s">
        <v>18</v>
      </c>
      <c r="E75" s="32"/>
      <c r="F75" s="32">
        <f t="shared" si="3"/>
        <v>0</v>
      </c>
    </row>
    <row r="76" spans="1:6" ht="58" x14ac:dyDescent="0.35">
      <c r="A76" s="29" t="s">
        <v>199</v>
      </c>
      <c r="B76" s="30" t="s">
        <v>198</v>
      </c>
      <c r="C76" s="31">
        <v>955</v>
      </c>
      <c r="D76" s="25" t="s">
        <v>18</v>
      </c>
      <c r="E76" s="32"/>
      <c r="F76" s="32">
        <f t="shared" si="3"/>
        <v>0</v>
      </c>
    </row>
    <row r="77" spans="1:6" ht="43.5" x14ac:dyDescent="0.35">
      <c r="A77" s="29" t="s">
        <v>197</v>
      </c>
      <c r="B77" s="30" t="s">
        <v>196</v>
      </c>
      <c r="C77" s="31">
        <v>310</v>
      </c>
      <c r="D77" s="25" t="s">
        <v>18</v>
      </c>
      <c r="E77" s="32"/>
      <c r="F77" s="32">
        <f t="shared" si="3"/>
        <v>0</v>
      </c>
    </row>
    <row r="78" spans="1:6" x14ac:dyDescent="0.35">
      <c r="A78" s="29" t="s">
        <v>77</v>
      </c>
      <c r="B78" s="30" t="s">
        <v>78</v>
      </c>
      <c r="C78" s="31">
        <v>13</v>
      </c>
      <c r="D78" s="25" t="s">
        <v>12</v>
      </c>
      <c r="E78" s="32"/>
      <c r="F78" s="32">
        <f t="shared" si="3"/>
        <v>0</v>
      </c>
    </row>
    <row r="79" spans="1:6" x14ac:dyDescent="0.35">
      <c r="A79" s="29" t="s">
        <v>195</v>
      </c>
      <c r="B79" s="30" t="s">
        <v>194</v>
      </c>
      <c r="C79" s="31">
        <v>5</v>
      </c>
      <c r="D79" s="25" t="s">
        <v>12</v>
      </c>
      <c r="E79" s="32"/>
      <c r="F79" s="32">
        <f t="shared" si="3"/>
        <v>0</v>
      </c>
    </row>
    <row r="80" spans="1:6" ht="43.5" x14ac:dyDescent="0.35">
      <c r="A80" s="29" t="s">
        <v>193</v>
      </c>
      <c r="B80" s="30" t="s">
        <v>192</v>
      </c>
      <c r="C80" s="31">
        <v>2</v>
      </c>
      <c r="D80" s="25" t="s">
        <v>12</v>
      </c>
      <c r="E80" s="32"/>
      <c r="F80" s="32">
        <f t="shared" si="3"/>
        <v>0</v>
      </c>
    </row>
    <row r="81" spans="1:6" ht="43.5" x14ac:dyDescent="0.35">
      <c r="A81" s="29" t="s">
        <v>191</v>
      </c>
      <c r="B81" s="30" t="s">
        <v>190</v>
      </c>
      <c r="C81" s="31">
        <v>8</v>
      </c>
      <c r="D81" s="25" t="s">
        <v>12</v>
      </c>
      <c r="E81" s="32"/>
      <c r="F81" s="32">
        <f t="shared" si="3"/>
        <v>0</v>
      </c>
    </row>
    <row r="82" spans="1:6" ht="29" x14ac:dyDescent="0.35">
      <c r="A82" s="29" t="s">
        <v>189</v>
      </c>
      <c r="B82" s="30" t="s">
        <v>188</v>
      </c>
      <c r="C82" s="31">
        <v>2</v>
      </c>
      <c r="D82" s="25" t="s">
        <v>12</v>
      </c>
      <c r="E82" s="32"/>
      <c r="F82" s="32">
        <f t="shared" si="3"/>
        <v>0</v>
      </c>
    </row>
    <row r="83" spans="1:6" ht="29" x14ac:dyDescent="0.35">
      <c r="A83" s="29" t="s">
        <v>130</v>
      </c>
      <c r="B83" s="30" t="s">
        <v>131</v>
      </c>
      <c r="C83" s="31">
        <v>8</v>
      </c>
      <c r="D83" s="25" t="s">
        <v>12</v>
      </c>
      <c r="E83" s="32"/>
      <c r="F83" s="32">
        <f t="shared" si="3"/>
        <v>0</v>
      </c>
    </row>
    <row r="84" spans="1:6" ht="43.5" x14ac:dyDescent="0.35">
      <c r="A84" s="29" t="s">
        <v>258</v>
      </c>
      <c r="B84" s="30" t="s">
        <v>187</v>
      </c>
      <c r="C84" s="31">
        <v>6</v>
      </c>
      <c r="D84" s="25" t="s">
        <v>12</v>
      </c>
      <c r="E84" s="32"/>
      <c r="F84" s="32">
        <f t="shared" si="3"/>
        <v>0</v>
      </c>
    </row>
    <row r="85" spans="1:6" ht="29" x14ac:dyDescent="0.35">
      <c r="A85" s="29" t="s">
        <v>253</v>
      </c>
      <c r="B85" s="30" t="s">
        <v>186</v>
      </c>
      <c r="C85" s="31">
        <v>370</v>
      </c>
      <c r="D85" s="25" t="s">
        <v>18</v>
      </c>
      <c r="E85" s="32"/>
      <c r="F85" s="32">
        <f t="shared" si="3"/>
        <v>0</v>
      </c>
    </row>
    <row r="86" spans="1:6" ht="29.5" thickBot="1" x14ac:dyDescent="0.4">
      <c r="A86" s="29" t="s">
        <v>254</v>
      </c>
      <c r="B86" s="30" t="s">
        <v>185</v>
      </c>
      <c r="C86" s="31">
        <v>112</v>
      </c>
      <c r="D86" s="25" t="s">
        <v>18</v>
      </c>
      <c r="E86" s="32"/>
      <c r="F86" s="32">
        <f t="shared" si="3"/>
        <v>0</v>
      </c>
    </row>
    <row r="87" spans="1:6" ht="15" thickTop="1" x14ac:dyDescent="0.35">
      <c r="A87" s="38"/>
      <c r="B87" s="34"/>
      <c r="C87" s="35"/>
      <c r="D87" s="33"/>
      <c r="E87" s="36" t="s">
        <v>111</v>
      </c>
      <c r="F87" s="37">
        <f>SUBTOTAL(109,CC16_Unit_Price_Tab!$F$72:$F$86)</f>
        <v>0</v>
      </c>
    </row>
    <row r="89" spans="1:6" ht="29" x14ac:dyDescent="0.35">
      <c r="A89" s="16" t="s">
        <v>26</v>
      </c>
      <c r="B89" s="21" t="str">
        <f>VLOOKUP(A89,Table_BidItem_CategoryClassification[#All],2,FALSE)</f>
        <v>LANDSCAPE AND HARDSCAPE RESTORATION WORK</v>
      </c>
    </row>
    <row r="90" spans="1:6" x14ac:dyDescent="0.35">
      <c r="A90" s="26" t="s">
        <v>120</v>
      </c>
      <c r="B90" s="26" t="s">
        <v>121</v>
      </c>
      <c r="C90" s="27" t="s">
        <v>107</v>
      </c>
      <c r="D90" s="27" t="s">
        <v>108</v>
      </c>
      <c r="E90" s="27" t="s">
        <v>109</v>
      </c>
      <c r="F90" s="28" t="s">
        <v>110</v>
      </c>
    </row>
    <row r="91" spans="1:6" ht="43.5" x14ac:dyDescent="0.35">
      <c r="A91" s="29" t="s">
        <v>184</v>
      </c>
      <c r="B91" s="30" t="s">
        <v>183</v>
      </c>
      <c r="C91" s="31">
        <v>214</v>
      </c>
      <c r="D91" s="25" t="s">
        <v>19</v>
      </c>
      <c r="E91" s="32"/>
      <c r="F91" s="32">
        <f>IFERROR($C91*$E91, "")</f>
        <v>0</v>
      </c>
    </row>
    <row r="92" spans="1:6" x14ac:dyDescent="0.35">
      <c r="A92" s="29" t="s">
        <v>63</v>
      </c>
      <c r="B92" s="30" t="s">
        <v>64</v>
      </c>
      <c r="C92" s="31">
        <v>385</v>
      </c>
      <c r="D92" s="25" t="s">
        <v>21</v>
      </c>
      <c r="E92" s="32"/>
      <c r="F92" s="32">
        <f>IFERROR($C92*$E92, "")</f>
        <v>0</v>
      </c>
    </row>
    <row r="93" spans="1:6" ht="43.5" x14ac:dyDescent="0.35">
      <c r="A93" s="29" t="s">
        <v>59</v>
      </c>
      <c r="B93" s="30" t="s">
        <v>60</v>
      </c>
      <c r="C93" s="31">
        <v>3</v>
      </c>
      <c r="D93" s="25" t="s">
        <v>12</v>
      </c>
      <c r="E93" s="32"/>
      <c r="F93" s="32">
        <f>IFERROR($C93*$E93, "")</f>
        <v>0</v>
      </c>
    </row>
    <row r="94" spans="1:6" ht="15" thickBot="1" x14ac:dyDescent="0.4">
      <c r="A94" s="29" t="s">
        <v>182</v>
      </c>
      <c r="B94" s="30" t="s">
        <v>181</v>
      </c>
      <c r="C94" s="31">
        <v>15</v>
      </c>
      <c r="D94" s="25" t="s">
        <v>12</v>
      </c>
      <c r="E94" s="32"/>
      <c r="F94" s="32">
        <f>IFERROR($C94*$E94, "")</f>
        <v>0</v>
      </c>
    </row>
    <row r="95" spans="1:6" ht="15" thickTop="1" x14ac:dyDescent="0.35">
      <c r="A95" s="33"/>
      <c r="B95" s="34"/>
      <c r="C95" s="35"/>
      <c r="D95" s="33"/>
      <c r="E95" s="36" t="s">
        <v>111</v>
      </c>
      <c r="F95" s="37">
        <f>SUBTOTAL(109,CC16_Unit_Price_Tab!$F$91:$F$94)</f>
        <v>0</v>
      </c>
    </row>
    <row r="96" spans="1:6" x14ac:dyDescent="0.35">
      <c r="F96"/>
    </row>
    <row r="97" spans="1:6" x14ac:dyDescent="0.35">
      <c r="A97" s="16" t="s">
        <v>83</v>
      </c>
      <c r="B97" s="21" t="str">
        <f>VLOOKUP(A97,Table_BidItem_CategoryClassification[#All],2,FALSE)</f>
        <v>BUS STOP SHELTER AND FURNISHINGS</v>
      </c>
    </row>
    <row r="98" spans="1:6" ht="15" thickBot="1" x14ac:dyDescent="0.4">
      <c r="A98" s="26" t="s">
        <v>120</v>
      </c>
      <c r="B98" s="26" t="s">
        <v>121</v>
      </c>
      <c r="C98" s="27" t="s">
        <v>107</v>
      </c>
      <c r="D98" s="27" t="s">
        <v>108</v>
      </c>
      <c r="E98" s="27" t="s">
        <v>109</v>
      </c>
      <c r="F98" s="28" t="s">
        <v>110</v>
      </c>
    </row>
    <row r="99" spans="1:6" ht="15" thickTop="1" x14ac:dyDescent="0.35">
      <c r="A99" s="33"/>
      <c r="B99" s="34"/>
      <c r="C99" s="35"/>
      <c r="D99" s="33"/>
      <c r="E99" s="36" t="s">
        <v>111</v>
      </c>
      <c r="F99" s="37">
        <v>0</v>
      </c>
    </row>
    <row r="101" spans="1:6" x14ac:dyDescent="0.35">
      <c r="A101" s="16" t="s">
        <v>16</v>
      </c>
      <c r="B101" s="21" t="str">
        <f>VLOOKUP(A101,Table_BidItem_CategoryClassification[#All],2,FALSE)</f>
        <v>EROSION AND SEDIMENT CONTROL WORK</v>
      </c>
    </row>
    <row r="102" spans="1:6" ht="15" thickBot="1" x14ac:dyDescent="0.4">
      <c r="A102" s="26" t="s">
        <v>120</v>
      </c>
      <c r="B102" s="26" t="s">
        <v>121</v>
      </c>
      <c r="C102" s="27" t="s">
        <v>107</v>
      </c>
      <c r="D102" s="27" t="s">
        <v>108</v>
      </c>
      <c r="E102" s="27" t="s">
        <v>109</v>
      </c>
      <c r="F102" s="28" t="s">
        <v>110</v>
      </c>
    </row>
    <row r="103" spans="1:6" ht="15" thickTop="1" x14ac:dyDescent="0.35">
      <c r="A103" s="33"/>
      <c r="B103" s="34"/>
      <c r="C103" s="35"/>
      <c r="D103" s="33"/>
      <c r="E103" s="36" t="s">
        <v>111</v>
      </c>
      <c r="F103" s="37">
        <v>0</v>
      </c>
    </row>
    <row r="105" spans="1:6" x14ac:dyDescent="0.35">
      <c r="A105" s="16" t="s">
        <v>2</v>
      </c>
      <c r="B105" s="21" t="str">
        <f>VLOOKUP(A105,Table_BidItem_CategoryClassification[#All],2,FALSE)</f>
        <v>UNLISTED WORK</v>
      </c>
    </row>
    <row r="106" spans="1:6" ht="15" thickBot="1" x14ac:dyDescent="0.4">
      <c r="A106" s="26" t="s">
        <v>120</v>
      </c>
      <c r="B106" s="26" t="s">
        <v>121</v>
      </c>
      <c r="C106" s="27" t="s">
        <v>107</v>
      </c>
      <c r="D106" s="27" t="s">
        <v>108</v>
      </c>
      <c r="E106" s="27" t="s">
        <v>109</v>
      </c>
      <c r="F106" s="28" t="s">
        <v>110</v>
      </c>
    </row>
    <row r="107" spans="1:6" ht="15" thickTop="1" x14ac:dyDescent="0.35">
      <c r="A107" s="33"/>
      <c r="B107" s="34"/>
      <c r="C107" s="35"/>
      <c r="D107" s="33"/>
      <c r="E107" s="36" t="s">
        <v>111</v>
      </c>
      <c r="F107" s="37">
        <v>0</v>
      </c>
    </row>
    <row r="109" spans="1:6" x14ac:dyDescent="0.35">
      <c r="A109" s="16" t="s">
        <v>7</v>
      </c>
      <c r="B109" s="21" t="str">
        <f>VLOOKUP(A109,Table_BidItem_CategoryClassification[#All],2,FALSE)</f>
        <v>MOT AND RE-MOBILIZATION WORK</v>
      </c>
    </row>
    <row r="110" spans="1:6" x14ac:dyDescent="0.35">
      <c r="A110" s="26" t="s">
        <v>120</v>
      </c>
      <c r="B110" s="26" t="s">
        <v>121</v>
      </c>
      <c r="C110" s="27" t="s">
        <v>107</v>
      </c>
      <c r="D110" s="27" t="s">
        <v>108</v>
      </c>
      <c r="E110" s="27" t="s">
        <v>109</v>
      </c>
      <c r="F110" s="28" t="s">
        <v>110</v>
      </c>
    </row>
    <row r="111" spans="1:6" x14ac:dyDescent="0.35">
      <c r="A111" s="38"/>
      <c r="B111" s="41"/>
      <c r="C111" s="42"/>
      <c r="D111" s="38"/>
      <c r="E111" s="43" t="s">
        <v>111</v>
      </c>
      <c r="F111" s="44">
        <v>0</v>
      </c>
    </row>
    <row r="112" spans="1:6" x14ac:dyDescent="0.35">
      <c r="F112"/>
    </row>
    <row r="113" spans="1:6" x14ac:dyDescent="0.35">
      <c r="A113" s="16" t="s">
        <v>57</v>
      </c>
      <c r="B113" s="21" t="str">
        <f>VLOOKUP(A113,Table_BidItem_CategoryClassification[#All],2,FALSE)</f>
        <v>STORMWATER WORK</v>
      </c>
    </row>
    <row r="114" spans="1:6" x14ac:dyDescent="0.35">
      <c r="A114" s="26" t="s">
        <v>120</v>
      </c>
      <c r="B114" s="26" t="s">
        <v>121</v>
      </c>
      <c r="C114" s="27" t="s">
        <v>107</v>
      </c>
      <c r="D114" s="27" t="s">
        <v>108</v>
      </c>
      <c r="E114" s="27" t="s">
        <v>109</v>
      </c>
      <c r="F114" s="28" t="s">
        <v>110</v>
      </c>
    </row>
    <row r="115" spans="1:6" x14ac:dyDescent="0.35">
      <c r="A115" s="38"/>
      <c r="B115" s="41"/>
      <c r="C115" s="42"/>
      <c r="D115" s="38"/>
      <c r="E115" s="43" t="s">
        <v>111</v>
      </c>
      <c r="F115" s="44">
        <v>0</v>
      </c>
    </row>
    <row r="116" spans="1:6" x14ac:dyDescent="0.35">
      <c r="E116" s="16"/>
      <c r="F116" s="23"/>
    </row>
    <row r="117" spans="1:6" x14ac:dyDescent="0.35">
      <c r="A117" s="16" t="s">
        <v>114</v>
      </c>
      <c r="B117" s="21" t="str">
        <f>VLOOKUP(A117,Table_BidItem_CategoryClassification[#All],2,FALSE)</f>
        <v>NON COUNTY UTILITIES</v>
      </c>
      <c r="E117" s="16"/>
      <c r="F117" s="23"/>
    </row>
    <row r="118" spans="1:6" x14ac:dyDescent="0.35">
      <c r="A118" s="27" t="s">
        <v>120</v>
      </c>
      <c r="B118" s="27" t="s">
        <v>121</v>
      </c>
      <c r="C118" s="27" t="s">
        <v>107</v>
      </c>
      <c r="D118" s="27" t="s">
        <v>108</v>
      </c>
      <c r="E118" s="27" t="s">
        <v>109</v>
      </c>
      <c r="F118" s="28" t="s">
        <v>110</v>
      </c>
    </row>
    <row r="119" spans="1:6" x14ac:dyDescent="0.35">
      <c r="A119" s="49"/>
      <c r="B119" s="41"/>
      <c r="C119" s="42"/>
      <c r="D119" s="38"/>
      <c r="E119" s="43" t="s">
        <v>111</v>
      </c>
      <c r="F119" s="44">
        <v>0</v>
      </c>
    </row>
    <row r="120" spans="1:6" x14ac:dyDescent="0.35">
      <c r="E120" s="16"/>
      <c r="F120" s="23"/>
    </row>
    <row r="121" spans="1:6" ht="15" thickBot="1" x14ac:dyDescent="0.4">
      <c r="E121" s="16"/>
      <c r="F121" s="23"/>
    </row>
    <row r="122" spans="1:6" ht="15" thickTop="1" x14ac:dyDescent="0.35">
      <c r="A122" s="6"/>
      <c r="B122" s="20"/>
      <c r="C122" s="6"/>
      <c r="D122" s="6"/>
      <c r="E122" s="57" t="s">
        <v>112</v>
      </c>
      <c r="F122" s="56">
        <f>SUMIF(E:E,"SUBTOTAL",F:F)</f>
        <v>0</v>
      </c>
    </row>
    <row r="123" spans="1:6" x14ac:dyDescent="0.35">
      <c r="E123" s="55"/>
      <c r="F123" s="54"/>
    </row>
    <row r="124" spans="1:6" x14ac:dyDescent="0.35">
      <c r="A124" s="16" t="s">
        <v>117</v>
      </c>
      <c r="B124" s="21" t="str">
        <f>VLOOKUP(A124,Table_BidItem_CategoryClassification[#All],2,FALSE)</f>
        <v>PERCENTAGE LINE ITEMS</v>
      </c>
    </row>
    <row r="125" spans="1:6" x14ac:dyDescent="0.35">
      <c r="A125" s="26" t="s">
        <v>120</v>
      </c>
      <c r="B125" s="26" t="s">
        <v>121</v>
      </c>
      <c r="C125" s="27" t="s">
        <v>107</v>
      </c>
      <c r="D125" s="27" t="s">
        <v>108</v>
      </c>
      <c r="E125" s="27" t="s">
        <v>109</v>
      </c>
      <c r="F125" s="28" t="s">
        <v>110</v>
      </c>
    </row>
    <row r="126" spans="1:6" x14ac:dyDescent="0.35">
      <c r="A126" s="29" t="s">
        <v>125</v>
      </c>
      <c r="B126" s="30" t="s">
        <v>126</v>
      </c>
      <c r="C126" s="31">
        <v>1</v>
      </c>
      <c r="D126" s="25" t="s">
        <v>11</v>
      </c>
      <c r="E126" s="45"/>
      <c r="F126" s="46">
        <f>IFERROR($C126*$E126, "")</f>
        <v>0</v>
      </c>
    </row>
    <row r="127" spans="1:6" x14ac:dyDescent="0.35">
      <c r="A127" s="29" t="s">
        <v>5</v>
      </c>
      <c r="B127" s="30" t="s">
        <v>6</v>
      </c>
      <c r="C127" s="31">
        <v>1</v>
      </c>
      <c r="D127" s="25" t="s">
        <v>11</v>
      </c>
      <c r="E127" s="45"/>
      <c r="F127" s="46">
        <f>IFERROR($C127*$E127, "")</f>
        <v>0</v>
      </c>
    </row>
    <row r="128" spans="1:6" x14ac:dyDescent="0.35">
      <c r="A128" s="29" t="s">
        <v>9</v>
      </c>
      <c r="B128" s="30" t="s">
        <v>10</v>
      </c>
      <c r="C128" s="31">
        <v>1</v>
      </c>
      <c r="D128" s="25" t="s">
        <v>11</v>
      </c>
      <c r="E128" s="45"/>
      <c r="F128" s="46">
        <f>IFERROR($C128*$E128, "")</f>
        <v>0</v>
      </c>
    </row>
    <row r="129" spans="1:6" x14ac:dyDescent="0.35">
      <c r="A129" s="29" t="s">
        <v>104</v>
      </c>
      <c r="B129" s="30" t="s">
        <v>20</v>
      </c>
      <c r="C129" s="31">
        <v>1</v>
      </c>
      <c r="D129" s="25" t="s">
        <v>11</v>
      </c>
      <c r="E129" s="45"/>
      <c r="F129" s="46">
        <f>IFERROR($C129*$E129, "")</f>
        <v>0</v>
      </c>
    </row>
    <row r="130" spans="1:6" x14ac:dyDescent="0.35">
      <c r="A130" s="38"/>
      <c r="B130" s="41"/>
      <c r="C130" s="38"/>
      <c r="D130" s="38"/>
      <c r="E130" s="47" t="s">
        <v>123</v>
      </c>
      <c r="F130" s="48">
        <f>SUBTOTAL(109,CC16_Unit_Price_Tab!$F$126:$F$129)</f>
        <v>0</v>
      </c>
    </row>
    <row r="134" spans="1:6" x14ac:dyDescent="0.35">
      <c r="B134" s="22"/>
      <c r="C134" s="53"/>
      <c r="D134" s="52"/>
      <c r="E134" s="51" t="s">
        <v>249</v>
      </c>
      <c r="F134" s="50">
        <f>$F$130+F122</f>
        <v>0</v>
      </c>
    </row>
  </sheetData>
  <mergeCells count="1">
    <mergeCell ref="A2:F2"/>
  </mergeCells>
  <conditionalFormatting sqref="C108 C58 C126:C129 C91:C94 C54 C44:C49 C22:C24 C13:C17 C8 C29:C35 C63:C67 C72:C86">
    <cfRule type="expression" dxfId="9" priority="2">
      <formula>$C8&gt;0</formula>
    </cfRule>
  </conditionalFormatting>
  <conditionalFormatting sqref="A22:F24 A63:F67 A72:F86">
    <cfRule type="expression" dxfId="8" priority="1">
      <formula>$C22&gt;0</formula>
    </cfRule>
  </conditionalFormatting>
  <conditionalFormatting sqref="G52:EY53">
    <cfRule type="expression" dxfId="7" priority="3">
      <formula>#REF!&gt;0</formula>
    </cfRule>
  </conditionalFormatting>
  <conditionalFormatting sqref="A108:F108 A58:F58 A126:F129 A91:F94 A54:F54 A44:F49 C13:F17 A8:F8 A29:F35">
    <cfRule type="expression" dxfId="6" priority="4">
      <formula>#REF!&gt;0</formula>
    </cfRule>
    <cfRule type="expression" dxfId="5" priority="5">
      <formula>$C8&gt;0</formula>
    </cfRule>
  </conditionalFormatting>
  <pageMargins left="0.5" right="0.5" top="0.75" bottom="0.75" header="0.3" footer="0.3"/>
  <pageSetup scale="95"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30722" r:id="rId5" name="Button 2">
              <controlPr defaultSize="0" print="0" autoFill="0" autoPict="0" macro="[0]!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39997558519241921"/>
  </sheetPr>
  <dimension ref="A1:E24"/>
  <sheetViews>
    <sheetView workbookViewId="0">
      <selection activeCell="D28" sqref="D28"/>
    </sheetView>
  </sheetViews>
  <sheetFormatPr defaultRowHeight="14.5" x14ac:dyDescent="0.35"/>
  <cols>
    <col min="1" max="1" width="14.81640625" bestFit="1" customWidth="1"/>
    <col min="2" max="2" width="43.7265625" bestFit="1" customWidth="1"/>
    <col min="3" max="3" width="11.7265625" bestFit="1" customWidth="1"/>
    <col min="4" max="4" width="65.26953125" bestFit="1" customWidth="1"/>
    <col min="5" max="5" width="14.26953125" bestFit="1" customWidth="1"/>
  </cols>
  <sheetData>
    <row r="1" spans="1:5" x14ac:dyDescent="0.35">
      <c r="A1" t="s">
        <v>98</v>
      </c>
      <c r="B1" t="s">
        <v>99</v>
      </c>
      <c r="C1" t="s">
        <v>0</v>
      </c>
      <c r="D1" t="s">
        <v>1</v>
      </c>
      <c r="E1" t="s">
        <v>116</v>
      </c>
    </row>
    <row r="2" spans="1:5" x14ac:dyDescent="0.35">
      <c r="A2" s="1" t="s">
        <v>13</v>
      </c>
      <c r="B2" s="1" t="s">
        <v>14</v>
      </c>
      <c r="C2" s="1" t="s">
        <v>4</v>
      </c>
      <c r="D2" s="1" t="s">
        <v>113</v>
      </c>
      <c r="E2" s="1">
        <v>1</v>
      </c>
    </row>
    <row r="3" spans="1:5" x14ac:dyDescent="0.35">
      <c r="A3" s="1" t="s">
        <v>49</v>
      </c>
      <c r="B3" s="1" t="s">
        <v>50</v>
      </c>
      <c r="C3" s="1" t="s">
        <v>4</v>
      </c>
      <c r="D3" s="1" t="s">
        <v>113</v>
      </c>
      <c r="E3" s="1">
        <v>2</v>
      </c>
    </row>
    <row r="4" spans="1:5" x14ac:dyDescent="0.35">
      <c r="A4" s="1" t="s">
        <v>41</v>
      </c>
      <c r="B4" s="1" t="s">
        <v>42</v>
      </c>
      <c r="C4" s="1" t="s">
        <v>4</v>
      </c>
      <c r="D4" s="1" t="s">
        <v>113</v>
      </c>
      <c r="E4" s="1">
        <v>3</v>
      </c>
    </row>
    <row r="5" spans="1:5" x14ac:dyDescent="0.35">
      <c r="A5" s="1" t="s">
        <v>29</v>
      </c>
      <c r="B5" s="1" t="s">
        <v>30</v>
      </c>
      <c r="C5" s="1" t="s">
        <v>4</v>
      </c>
      <c r="D5" s="1" t="s">
        <v>113</v>
      </c>
      <c r="E5" s="1">
        <v>4</v>
      </c>
    </row>
    <row r="6" spans="1:5" x14ac:dyDescent="0.35">
      <c r="A6" s="1" t="s">
        <v>81</v>
      </c>
      <c r="B6" s="1" t="s">
        <v>82</v>
      </c>
      <c r="C6" s="1" t="s">
        <v>4</v>
      </c>
      <c r="D6" s="1" t="s">
        <v>113</v>
      </c>
      <c r="E6" s="1">
        <v>5</v>
      </c>
    </row>
    <row r="7" spans="1:5" x14ac:dyDescent="0.35">
      <c r="A7" s="1" t="s">
        <v>37</v>
      </c>
      <c r="B7" s="1" t="s">
        <v>38</v>
      </c>
      <c r="C7" s="1" t="s">
        <v>4</v>
      </c>
      <c r="D7" s="1" t="s">
        <v>113</v>
      </c>
      <c r="E7" s="1">
        <v>6</v>
      </c>
    </row>
    <row r="8" spans="1:5" x14ac:dyDescent="0.35">
      <c r="A8" s="1" t="s">
        <v>33</v>
      </c>
      <c r="B8" s="1" t="s">
        <v>34</v>
      </c>
      <c r="C8" s="1" t="s">
        <v>4</v>
      </c>
      <c r="D8" s="1" t="s">
        <v>113</v>
      </c>
      <c r="E8" s="1">
        <v>7</v>
      </c>
    </row>
    <row r="9" spans="1:5" x14ac:dyDescent="0.35">
      <c r="A9" s="1" t="s">
        <v>86</v>
      </c>
      <c r="B9" s="1" t="s">
        <v>87</v>
      </c>
      <c r="C9" s="1" t="s">
        <v>4</v>
      </c>
      <c r="D9" s="1" t="s">
        <v>113</v>
      </c>
      <c r="E9" s="1">
        <v>8</v>
      </c>
    </row>
    <row r="10" spans="1:5" x14ac:dyDescent="0.35">
      <c r="A10" s="1" t="s">
        <v>88</v>
      </c>
      <c r="B10" s="1" t="s">
        <v>89</v>
      </c>
      <c r="C10" s="1" t="s">
        <v>4</v>
      </c>
      <c r="D10" s="1" t="s">
        <v>113</v>
      </c>
      <c r="E10" s="1">
        <v>9</v>
      </c>
    </row>
    <row r="11" spans="1:5" x14ac:dyDescent="0.35">
      <c r="A11" s="1" t="s">
        <v>65</v>
      </c>
      <c r="B11" s="1" t="s">
        <v>66</v>
      </c>
      <c r="C11" s="1" t="s">
        <v>4</v>
      </c>
      <c r="D11" s="1" t="s">
        <v>113</v>
      </c>
      <c r="E11" s="1">
        <v>10</v>
      </c>
    </row>
    <row r="12" spans="1:5" x14ac:dyDescent="0.35">
      <c r="A12" s="1" t="s">
        <v>26</v>
      </c>
      <c r="B12" s="1" t="s">
        <v>27</v>
      </c>
      <c r="C12" s="1" t="s">
        <v>4</v>
      </c>
      <c r="D12" s="1" t="s">
        <v>113</v>
      </c>
      <c r="E12" s="1">
        <v>11</v>
      </c>
    </row>
    <row r="13" spans="1:5" x14ac:dyDescent="0.35">
      <c r="A13" s="1" t="s">
        <v>83</v>
      </c>
      <c r="B13" s="1" t="s">
        <v>84</v>
      </c>
      <c r="C13" s="1" t="s">
        <v>4</v>
      </c>
      <c r="D13" s="1" t="s">
        <v>113</v>
      </c>
      <c r="E13" s="1">
        <v>12</v>
      </c>
    </row>
    <row r="14" spans="1:5" x14ac:dyDescent="0.35">
      <c r="A14" s="1" t="s">
        <v>16</v>
      </c>
      <c r="B14" s="1" t="s">
        <v>17</v>
      </c>
      <c r="C14" s="1" t="s">
        <v>4</v>
      </c>
      <c r="D14" s="1" t="s">
        <v>113</v>
      </c>
      <c r="E14" s="1">
        <v>13</v>
      </c>
    </row>
    <row r="15" spans="1:5" x14ac:dyDescent="0.35">
      <c r="A15" s="1" t="s">
        <v>100</v>
      </c>
      <c r="B15" s="1" t="s">
        <v>101</v>
      </c>
      <c r="C15" s="1" t="s">
        <v>4</v>
      </c>
      <c r="D15" s="1" t="s">
        <v>113</v>
      </c>
      <c r="E15" s="1">
        <v>14</v>
      </c>
    </row>
    <row r="16" spans="1:5" x14ac:dyDescent="0.35">
      <c r="A16" s="1" t="s">
        <v>2</v>
      </c>
      <c r="B16" s="1" t="s">
        <v>3</v>
      </c>
      <c r="C16" s="1" t="s">
        <v>4</v>
      </c>
      <c r="D16" s="1" t="s">
        <v>113</v>
      </c>
      <c r="E16" s="1">
        <v>15</v>
      </c>
    </row>
    <row r="17" spans="1:5" x14ac:dyDescent="0.35">
      <c r="A17" s="1" t="s">
        <v>7</v>
      </c>
      <c r="B17" s="1" t="s">
        <v>8</v>
      </c>
      <c r="C17" s="1" t="s">
        <v>4</v>
      </c>
      <c r="D17" s="1" t="s">
        <v>113</v>
      </c>
      <c r="E17" s="1">
        <v>16</v>
      </c>
    </row>
    <row r="18" spans="1:5" x14ac:dyDescent="0.35">
      <c r="A18" s="1" t="s">
        <v>31</v>
      </c>
      <c r="B18" s="1" t="s">
        <v>32</v>
      </c>
      <c r="C18" s="1" t="s">
        <v>4</v>
      </c>
      <c r="D18" s="1" t="s">
        <v>113</v>
      </c>
      <c r="E18" s="1">
        <v>101</v>
      </c>
    </row>
    <row r="19" spans="1:5" x14ac:dyDescent="0.35">
      <c r="A19" s="1" t="s">
        <v>102</v>
      </c>
      <c r="B19" s="1" t="s">
        <v>103</v>
      </c>
      <c r="C19" s="1" t="s">
        <v>4</v>
      </c>
      <c r="D19" s="1" t="s">
        <v>113</v>
      </c>
      <c r="E19" s="1">
        <v>102</v>
      </c>
    </row>
    <row r="20" spans="1:5" x14ac:dyDescent="0.35">
      <c r="A20" s="1" t="s">
        <v>57</v>
      </c>
      <c r="B20" s="1" t="s">
        <v>58</v>
      </c>
      <c r="C20" s="1" t="s">
        <v>4</v>
      </c>
      <c r="D20" s="1" t="s">
        <v>113</v>
      </c>
      <c r="E20" s="1">
        <v>17</v>
      </c>
    </row>
    <row r="21" spans="1:5" x14ac:dyDescent="0.35">
      <c r="A21" s="1" t="s">
        <v>22</v>
      </c>
      <c r="B21" s="1" t="s">
        <v>23</v>
      </c>
      <c r="C21" s="1" t="s">
        <v>4</v>
      </c>
      <c r="D21" s="1" t="s">
        <v>113</v>
      </c>
      <c r="E21" s="1">
        <v>1001</v>
      </c>
    </row>
    <row r="22" spans="1:5" x14ac:dyDescent="0.35">
      <c r="A22" s="1" t="s">
        <v>114</v>
      </c>
      <c r="B22" s="1" t="s">
        <v>115</v>
      </c>
      <c r="C22" s="1" t="s">
        <v>4</v>
      </c>
      <c r="D22" s="1" t="s">
        <v>113</v>
      </c>
      <c r="E22" s="1">
        <v>18</v>
      </c>
    </row>
    <row r="23" spans="1:5" x14ac:dyDescent="0.35">
      <c r="A23" s="1" t="s">
        <v>117</v>
      </c>
      <c r="B23" s="1" t="s">
        <v>118</v>
      </c>
      <c r="C23" s="1" t="s">
        <v>4</v>
      </c>
      <c r="D23" s="1" t="s">
        <v>113</v>
      </c>
      <c r="E23" s="1">
        <v>500</v>
      </c>
    </row>
    <row r="24" spans="1:5" x14ac:dyDescent="0.35">
      <c r="A24" s="1" t="s">
        <v>15</v>
      </c>
      <c r="B24" s="1" t="s">
        <v>119</v>
      </c>
      <c r="C24" s="1" t="s">
        <v>4</v>
      </c>
      <c r="D24" s="1" t="s">
        <v>113</v>
      </c>
      <c r="E24" s="1">
        <v>600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2282aca-3ef3-4235-a82f-80276b24e57e">
      <UserInfo>
        <DisplayName>Adil Chauhan</DisplayName>
        <AccountId>354</AccountId>
        <AccountType/>
      </UserInfo>
      <UserInfo>
        <DisplayName>Edward Caccavari</DisplayName>
        <AccountId>423</AccountId>
        <AccountType/>
      </UserInfo>
    </SharedWithUsers>
    <IconOverlay xmlns="http://schemas.microsoft.com/sharepoint/v4" xsi:nil="true"/>
    <Category0 xmlns="816a4524-733b-472a-8b5f-fdb5a2a30197">Design</Category0>
    <Category xmlns="816a4524-733b-472a-8b5f-fdb5a2a30197">
      <Value>Template</Value>
    </Category>
  </documentManagement>
</p:properties>
</file>

<file path=customXml/item2.xml>��< ? x m l   v e r s i o n = " 1 . 0 "   e n c o d i n g = " u t f - 1 6 " ? > < D a t a M a s h u p   s q m i d = " 6 a 1 3 6 c c e - 5 6 5 a - 4 8 6 2 - 8 3 7 a - 0 4 d 5 2 6 c 1 5 0 1 7 "   x m l n s = " h t t p : / / s c h e m a s . m i c r o s o f t . c o m / D a t a M a s h u p " > A A A A A C I G A A B Q S w M E F A A C A A g A p 1 3 O U k 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p 1 3 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d d z l I H 1 Q b 4 G Q M A A I Z I A A A T A B w A R m 9 y b X V s Y X M v U 2 V j d G l v b j E u b S C i G A A o o B Q A A A A A A A A A A A A A A A A A A A A A A A A A A A D t 3 G 1 r 2 l A U B / D 3 g t 8 h p G 8 U f L o + x L r i C 0 0 d B F r b m W x j i E g e D j U 0 5 n Y 3 S b s i f v f d q F v V Z M N u b L k p p 9 C W 5 u H e k 3 t + I f U v G I A d u t S X 9 O 1 v c l E s F A v B w m T g S I O r q 7 l m j K 5 1 q S 9 5 E B Y L E v / S a c R s 4 F t G 3 2 z w a m r E G P j h Z 8 r u L U r v S + X V d G w u o S 8 b p u X B / G s E 7 F m e r a c q 9 U N + 3 K y y H e V M n s C S P v J J b s I F M E m l X r T 0 A 5 m P u z m x p o P H K 9 p t L m 0 n r a z k 6 4 F u j C Z S X B U f o y L J l y N d n W i 3 h n Y z j v / 8 O N Y M e V 0 u F l z / 9 x P t X 6 d K / s U F v n e 9 E O L h J / Q p c W H x t h 9 X J Y F p L 6 T S V D V D u K P s e R w t L W A z f o a s E r l c / j m i T l m Y H I 9 v L B 3 P V l m t Z C 2 E Z b x T u + Q L c 8 M c Y L V B Y I P v u P 7 d e l 3 + s 0 Y c F n F C Q z 4 Y X / b 6 s j c p j S u K F / 9 4 w t 2 u l x n T C 3 z 1 3 I c m j q c / 8 N A U 1 k M z 7 x 4 2 z d j 1 J j c e W s J 6 a K G H D D y 0 h f X Q z r u H X D 4 v O s J 6 6 I j u Y b f m J / 5 f l x M P i r A e F N E 9 v M n n R V d Y D 1 3 0 k I G H c 2 E 9 n K O H D D z 0 h P X Q Q w 8 Z e C A N Y U G Q B o r I Q o T A E W X u M 8 p 8 i h A 3 p C S Y U m Y i Q t y Y k h z k l K / s 3 T G S t 5 k h E X F D J C J 8 i v Q 2 7 2 d x Y y T y l z k S a n i 9 B n F D J I I p U g Y i b l V D V B G 8 t P / 5 v M 9 j 9 1 Q i b g h I M A X M Q M Q Z X 3 i p 1 C z L 4 r r I O 4 s 8 v j D Y s m g h C 2 S R Z N F G F s g i y a K D L J B F k o W C L J B F k k U X W S C L J I t z Z I E s k i x 6 y A J Z J F m Q B r p A F y k u C L p A F y k u M O h E F 2 k u M O l E F 2 k u M O p E F 2 k u M O t E F 2 k u M O x E F 0 c u L o f z o e u 4 f A W D + R B C 8 9 f v t u v x K b f U 9 c P a p v y g J C / C 8 C F 4 V 6 + b z O N L H V L / 0 a x t R n 7 Y H G b T Z T 3 g Q w d 1 h 3 + P / D v X B 2 D 8 y G H E w I z q v O T p 4 M H 9 B C y I P 2 6 l L 5 H O 7 G X h S K P l W M 2 2 U j U V C 6 p t x 2 5 W T d K D q t k j C l g t C 5 Q u x J V u C 1 x N N a d / 2 j m c c C w m 2 P / c F Z 9 D T + 1 Q v O O l Q S e N v y E Z U + Q / a 0 R e H z f k c K 6 U 2 x T D Z 7 x N 5 Y v v U E s B A i 0 A F A A C A A g A p 1 3 O U k O x 9 u O n A A A A + A A A A B I A A A A A A A A A A A A A A A A A A A A A A E N v b m Z p Z y 9 Q Y W N r Y W d l L n h t b F B L A Q I t A B Q A A g A I A K d d z l I P y u m r p A A A A O k A A A A T A A A A A A A A A A A A A A A A A P M A A A B b Q 2 9 u d G V u d F 9 U e X B l c 1 0 u e G 1 s U E s B A i 0 A F A A C A A g A p 1 3 O U g f V B v g Z A w A A h k g A A B M A A A A A A A A A A A A A A A A A 5 A E A A E Z v c m 1 1 b G F z L 1 N l Y 3 R p b 2 4 x L m 1 Q S w U G A A A A A A M A A w D C A A A A S g 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4 E B A A A A A A B p g Q 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U x M X 0 l U R U 1 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A 2 L T E 4 V D E 0 O j M x O j M w L j Y 5 N T I 5 N D l a I i A v P j x F b n R y e S B U e X B l P S J B Z G R l Z F R v R G F 0 Y U 1 v Z G V s I i B W Y W x 1 Z T 0 i b D A i I C 8 + P E V u d H J 5 I F R 5 c G U 9 I k Z p b G x D b 2 x 1 b W 5 U e X B l c y I g V m F s d W U 9 I n N B Q U F B I i A v P j x F b n R y e S B U e X B l P S J G a W x s R X J y b 3 J D b 2 R l I i B W Y W x 1 Z T 0 i c 1 V u a 2 5 v d 2 4 i I C 8 + P E V u d H J 5 I F R 5 c G U 9 I k 5 h b W V V c G R h d G V k Q W Z 0 Z X J G a W x s I i B W Y W x 1 Z T 0 i b D A i I C 8 + P E V u d H J 5 I F R 5 c G U 9 I k Z p b G x T d G F 0 d X M i I F Z h b H V l P S J z Q 2 9 t c G x l d G U i I C 8 + P E V u d H J 5 I F R 5 c G U 9 I k Z p b G x l Z E N v b X B s Z X R l U m V z d W x 0 V G 9 X b 3 J r c 2 h l Z X Q i I F Z h b H V l P S J s M C I g L z 4 8 R W 5 0 c n k g V H l w Z T 0 i U X V l c n l J R C I g V m F s d W U 9 I n M 0 M z R k N z d i Z i 1 m M G F k L T Q 1 M W I t O G V k Y y 0 y Z j U 2 O D Q 3 M z V k M z Y i I C 8 + P E V u d H J 5 I F R 5 c G U 9 I k Z p b G x D b 2 x 1 b W 5 O Y W 1 l c y I g V m F s d W U 9 I n N b J n F 1 b 3 Q 7 T U F T V E V S I E l U R U 0 g I y Z x d W 9 0 O y w m c X V v d D t E R V N D U k l Q V E l P T i Z x d W 9 0 O y w m c X V v d D t V T k l U J n F 1 b 3 Q 7 X S I g L z 4 8 R W 5 0 c n k g V H l w Z T 0 i U m V j b 3 Z l c n l U Y X J n Z X R T a G V l d C I g V m F s d W U 9 I n N F Q l 9 P b k N h b G w g Q 2 9 u d H J h Y 3 R z I i A v P j x F b n R y e S B U e X B l P S J S Z W N v d m V y e V R h c m d l d E N v b H V t b i I g V m F s d W U 9 I m w x I i A v P j x F b n R y e S B U e X B l P S J S Z W N v d m V y e V R h c m d l d F J v d y I g V m F s d W U 9 I m w y I i A v P j x F b n R y e S B U e X B l P S J O Y X Z p Z 2 F 0 a W 9 u U 3 R l c E 5 h b W U i I F Z h b H V l P S J z T m F 2 a W d h d G l v b i I g L z 4 8 R W 5 0 c n k g V H l w Z T 0 i U m V s Y X R p b 2 5 z a G l w S W 5 m b 0 N v b n R h a W 5 l c i I g V m F s d W U 9 I n N 7 J n F 1 b 3 Q 7 Y 2 9 s d W 1 u Q 2 9 1 b n Q m c X V v d D s 6 M y w m c X V v d D t r Z X l D b 2 x 1 b W 5 O Y W 1 l c y Z x d W 9 0 O z p b X S w m c X V v d D t x d W V y e V J l b G F 0 a W 9 u c 2 h p c H M m c X V v d D s 6 W 1 0 s J n F 1 b 3 Q 7 Y 2 9 s d W 1 u S W R l b n R p d G l l c y Z x d W 9 0 O z p b J n F 1 b 3 Q 7 U 2 V j d G l v b j E v Q U x M X 0 l U R U 1 T L 1 N v d X J j Z S 5 7 T U F T V E V S I E l U R U 0 g I y w w f S Z x d W 9 0 O y w m c X V v d D t T Z W N 0 a W 9 u M S 9 B T E x f S V R F T V M v U 2 9 1 c m N l L n t E R V N D U k l Q V E l P T i w x f S Z x d W 9 0 O y w m c X V v d D t T Z W N 0 a W 9 u M S 9 B T E x f S V R F T V M v U 2 9 1 c m N l L n t V T k l U L D J 9 J n F 1 b 3 Q 7 X S w m c X V v d D t D b 2 x 1 b W 5 D b 3 V u d C Z x d W 9 0 O z o z L C Z x d W 9 0 O 0 t l e U N v b H V t b k 5 h b W V z J n F 1 b 3 Q 7 O l t d L C Z x d W 9 0 O 0 N v b H V t b k l k Z W 5 0 a X R p Z X M m c X V v d D s 6 W y Z x d W 9 0 O 1 N l Y 3 R p b 2 4 x L 0 F M T F 9 J V E V N U y 9 T b 3 V y Y 2 U u e 0 1 B U 1 R F U i B J V E V N I C M s M H 0 m c X V v d D s s J n F 1 b 3 Q 7 U 2 V j d G l v b j E v Q U x M X 0 l U R U 1 T L 1 N v d X J j Z S 5 7 R E V T Q 1 J J U F R J T 0 4 s M X 0 m c X V v d D s s J n F 1 b 3 Q 7 U 2 V j d G l v b j E v Q U x M X 0 l U R U 1 T L 1 N v d X J j Z S 5 7 V U 5 J V C w y f S Z x d W 9 0 O 1 0 s J n F 1 b 3 Q 7 U m V s Y X R p b 2 5 z a G l w S W 5 m b y Z x d W 9 0 O z p b X X 0 i I C 8 + P C 9 T d G F i b G V F b n R y a W V z P j w v S X R l b T 4 8 S X R l b T 4 8 S X R l b U x v Y 2 F 0 a W 9 u P j x J d G V t V H l w Z T 5 G b 3 J t d W x h P C 9 J d G V t V H l w Z T 4 8 S X R l b V B h d G g + U 2 V j d G l v b j E v Q U x M X 0 l U R U 1 T L 1 N v d X J j Z T w v S X R l b V B h d G g + P C 9 J d G V t T G 9 j Y X R p b 2 4 + P F N 0 Y W J s Z U V u d H J p Z X M g L z 4 8 L 0 l 0 Z W 0 + P E l 0 Z W 0 + P E l 0 Z W 1 M b 2 N h d G l v b j 4 8 S X R l b V R 5 c G U + R m 9 y b X V s Y T w v S X R l b V R 5 c G U + P E l 0 Z W 1 Q Y X R o P l N l Y 3 R p b 2 4 x L 0 M 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D b 2 x 1 b W 5 U e X B l c y I g V m F s d W U 9 I n N B Q U F B Q U E 9 P S I g L z 4 8 R W 5 0 c n k g V H l w Z T 0 i T m F t Z V V w Z G F 0 Z W R B Z n R l c k Z p b G w i I F Z h b H V l P S J s M C I g L z 4 8 R W 5 0 c n k g V H l w Z T 0 i R m l s b E V y c m 9 y Q 2 9 1 b n Q i I F Z h b H V l P S J s M C I g L z 4 8 R W 5 0 c n k g V H l w Z T 0 i R m l s b G V k Q 2 9 t c G x l d G V S Z X N 1 b H R U b 1 d v c m t z a G V l d C I g V m F s d W U 9 I m w x I i A v P j x F b n R y e S B U e X B l P S J R d W V y e U l E I i B W Y W x 1 Z T 0 i c z F h Z j Q z N z k 5 L T B j Y z A t N D I x M S 0 4 Y W M 3 L W I 0 O D g x O W Q y Y m M 2 N y 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Z G U i I F Z h b H V l P S J z V W 5 r b m 9 3 b i I g L z 4 8 R W 5 0 c n k g V H l w Z T 0 i R m l s b E x h c 3 R V c G R h d G V k I i B W Y W x 1 Z T 0 i Z D I w M T k t M T I t M z B U M T c 6 M D I 6 M D g u N j g 0 O T g z M V o i I C 8 + P E V u d H J 5 I F R 5 c G U 9 I k 5 h d m l n Y X R p b 2 5 T d G V w T m F t Z S I g V m F s d W U 9 I n N O Y X Z p Z 2 F 0 a W 9 u I i A v P j x F b n R y e S B U e X B l P S J G a W x s U 3 R h d H V z I i B W Y W x 1 Z T 0 i c 0 N v b X B s Z X R l I i A v P j x F b n R y e S B U e X B l P S J G a W x s Q 2 9 1 b n Q i I F Z h b H V l P S J s M j U i I C 8 + P E V u d H J 5 I F R 5 c G U 9 I k Z p b G x D b 2 x 1 b W 5 O Y W 1 l c y I g V m F s d W U 9 I n N b J n F 1 b 3 Q 7 T U F T V E V S I E l U R U 0 g I y Z x d W 9 0 O y w m c X V v d D t E R V N D U k l Q V E l P T i Z x d W 9 0 O y w m c X V v d D t R V F k m c X V v d D s s J n F 1 b 3 Q 7 V U 5 J V C Z x d W 9 0 O 1 0 i I C 8 + P E V u d H J 5 I F R 5 c G U 9 I k F k Z G V k V G 9 E Y X R h T W 9 k Z W w i I F Z h b H V l P S J s M C I g L z 4 8 L 1 N 0 Y W J s Z U V u d H J p Z X M + P C 9 J d G V t P j x J d G V t P j x J d G V t T G 9 j Y X R p b 2 4 + P E l 0 Z W 1 U e X B l P k Z v c m 1 1 b G E 8 L 0 l 0 Z W 1 U e X B l P j x J d G V t U G F 0 a D 5 T Z W N 0 a W 9 u M S 9 D M S 9 T b 3 V y Y 2 U 8 L 0 l 0 Z W 1 Q Y X R o P j w v S X R l b U x v Y 2 F 0 a W 9 u P j x T d G F i b G V F b n R y a W V z I C 8 + P C 9 J d G V t P j x J d G V t P j x J d G V t T G 9 j Y X R p b 2 4 + P E l 0 Z W 1 U e X B l P k Z v c m 1 1 b G E 8 L 0 l 0 Z W 1 U e X B l P j x J d G V t U G F 0 a D 5 T Z W N 0 a W 9 u M S 9 D 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Q 2 9 1 b n Q i I F Z h b H V l P S J s M z E i I C 8 + P E V u d H J 5 I F R 5 c G U 9 I k Z p b G x M Y X N 0 V X B k Y X R l Z C I g V m F s d W U 9 I m Q y M D I x L T A z L T I 1 V D E 4 O j I w O j I w L j Y z M D Y 1 M D V a I i A v P j x F b n R y e S B U e X B l P S J G a W x s R X J y b 3 J D b 3 V u d C I g V m F s d W U 9 I m w w I i A v P j x F b n R y e S B U e X B l P S J G a W x s R X J y b 3 J D b 2 R l I i B W Y W x 1 Z T 0 i c 1 V u a 2 5 v d 2 4 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T G 9 h Z G V k V G 9 B b m F s e X N p c 1 N l c n Z p Y 2 V z I i B W Y W x 1 Z T 0 i b D A i I C 8 + P E V u d H J 5 I F R 5 c G U 9 I l J l Y 2 9 2 Z X J 5 V G F y Z 2 V 0 U m 9 3 I i B W Y W x 1 Z T 0 i b D M 4 I i A v P j x F b n R y e S B U e X B l P S J S Z W N v d m V y e V R h c m d l d E N v b H V t b i I g V m F s d W U 9 I m w x I i A v P j x F b n R y e S B U e X B l P S J S Z W N v d m V y e V R h c m d l d F N o Z W V 0 I i B W Y W x 1 Z T 0 i c 1 N o Z W V 0 N S I g L z 4 8 R W 5 0 c n k g V H l w Z T 0 i U X V l c n l J R C I g V m F s d W U 9 I n N m Z D Y z M T R m Z i 1 l M z J i L T R j Z G I t O T g 3 O C 1 m Y W V j Z D E 5 M z V j M z c i I C 8 + P E V u d H J 5 I F R 5 c G U 9 I k Z p b G x D b 2 x 1 b W 5 U e X B l c y I g V m F s d W U 9 I n N B Q U F B Q U E 9 P S I g L z 4 8 R W 5 0 c n k g V H l w Z T 0 i T m F 2 a W d h d G l v b l N 0 Z X B O Y W 1 l I i B W Y W x 1 Z T 0 i c 0 5 h d m l n Y X R p b 2 4 i I C 8 + P E V u d H J 5 I F R 5 c G U 9 I k Z p b G x T d G F 0 d X M i I F Z h b H V l P S J z Q 2 9 t c G x l d G U 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I v U 2 9 1 c m N l L n t N Q V N U R V I g S V R F T S A j L D B 9 J n F 1 b 3 Q 7 L C Z x d W 9 0 O 1 N l Y 3 R p b 2 4 x L 0 M y L 1 N v d X J j Z S 5 7 R E V T Q 1 J J U F R J T 0 4 s M X 0 m c X V v d D s s J n F 1 b 3 Q 7 U 2 V j d G l v b j E v Q z I v U 2 9 1 c m N l L n t R V F k s M n 0 m c X V v d D s s J n F 1 b 3 Q 7 U 2 V j d G l v b j E v Q z I v U 2 9 1 c m N l L n t V T k l U L D N 9 J n F 1 b 3 Q 7 X S w m c X V v d D t D b 2 x 1 b W 5 D b 3 V u d C Z x d W 9 0 O z o 0 L C Z x d W 9 0 O 0 t l e U N v b H V t b k 5 h b W V z J n F 1 b 3 Q 7 O l t d L C Z x d W 9 0 O 0 N v b H V t b k l k Z W 5 0 a X R p Z X M m c X V v d D s 6 W y Z x d W 9 0 O 1 N l Y 3 R p b 2 4 x L 0 M y L 1 N v d X J j Z S 5 7 T U F T V E V S I E l U R U 0 g I y w w f S Z x d W 9 0 O y w m c X V v d D t T Z W N 0 a W 9 u M S 9 D M i 9 T b 3 V y Y 2 U u e 0 R F U 0 N S S V B U S U 9 O L D F 9 J n F 1 b 3 Q 7 L C Z x d W 9 0 O 1 N l Y 3 R p b 2 4 x L 0 M y L 1 N v d X J j Z S 5 7 U V R Z L D J 9 J n F 1 b 3 Q 7 L C Z x d W 9 0 O 1 N l Y 3 R p b 2 4 x L 0 M y L 1 N v d X J j Z S 5 7 V U 5 J V C w z f S Z x d W 9 0 O 1 0 s J n F 1 b 3 Q 7 U m V s Y X R p b 2 5 z a G l w S W 5 m b y Z x d W 9 0 O z p b X X 0 i I C 8 + P C 9 T d G F i b G V F b n R y a W V z P j w v S X R l b T 4 8 S X R l b T 4 8 S X R l b U x v Y 2 F 0 a W 9 u P j x J d G V t V H l w Z T 5 G b 3 J t d W x h P C 9 J d G V t V H l w Z T 4 8 S X R l b V B h d G g + U 2 V j d G l v b j E v Q z I v U 2 9 1 c m N l P C 9 J d G V t U G F 0 a D 4 8 L 0 l 0 Z W 1 M b 2 N h d G l v b j 4 8 U 3 R h Y m x l R W 5 0 c m l l c y A v P j w v S X R l b T 4 8 S X R l b T 4 8 S X R l b U x v Y 2 F 0 a W 9 u P j x J d G V t V H l w Z T 5 G b 3 J t d W x h P C 9 J d G V t V H l w Z T 4 8 S X R l b V B h d G g + U 2 V j d G l v b j E v Q z 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k Z S I g V m F s d W U 9 I n N V b m t u b 3 d u I i A v P j x F b n R y e S B U e X B l P S J G a W x s T G F z d F V w Z G F 0 Z W Q i I F Z h b H V l P S J k M j A x O S 0 w O S 0 w N F Q x M j o 1 O T o w N y 4 1 O T g 3 O D c 1 W i I g L z 4 8 R W 5 0 c n k g V H l w Z T 0 i R m l s b E N v b H V t b l R 5 c G V z I i B W Y W x 1 Z T 0 i c 0 F B Q U F B Q T 0 9 I i A v P j x F b n R y e S B U e X B l P S J G a W x s R X J y b 3 J D b 3 V u d C I g V m F s d W U 9 I m w w I i A v P j x F b n R y e S B U e X B l P S J G a W x s U 3 R h d H V z I i B W Y W x 1 Z T 0 i c 0 N v b X B s Z X R l I i A v P j x F b n R y e S B U e X B l P S J O Y W 1 l V X B k Y X R l Z E F m d G V y R m l s b C I g V m F s d W U 9 I m w w I i A v P j x F b n R y e S B U e X B l P S J G a W x s Q 2 9 1 b n Q i I F Z h b H V l P S J s M T Y i I C 8 + P E V u d H J 5 I F R 5 c G U 9 I k Z p b G x l Z E N v b X B s Z X R l U m V z d W x 0 V G 9 X b 3 J r c 2 h l Z X Q i I F Z h b H V l P S J s M S I g L z 4 8 R W 5 0 c n k g V H l w Z T 0 i T G 9 h Z G V k V G 9 B b m F s e X N p c 1 N l c n Z p Y 2 V z I i B W Y W x 1 Z T 0 i b D A i I C 8 + P E V u d H J 5 I F R 5 c G U 9 I l J l Y 2 9 2 Z X J 5 V G F y Z 2 V 0 U 2 h l Z X Q i I F Z h b H V l P S J z U 2 h l Z X Q 1 I i A v P j x F b n R y e S B U e X B l P S J S Z W N v d m V y e V R h c m d l d E N v b H V t b i I g V m F s d W U 9 I m w x I i A v P j x F b n R y e S B U e X B l P S J S Z W N v d m V y e V R h c m d l d F J v d y I g V m F s d W U 9 I m w 3 N C I g L z 4 8 R W 5 0 c n k g V H l w Z T 0 i U X V l c n l J R C I g V m F s d W U 9 I n M 3 M j k 1 Z j Y 1 N y 1 m N G F k L T R j N T M t O T Q x Z C 1 h O D g 1 M G I 1 O T g w N T k i I C 8 + P E V u d H J 5 I F R 5 c G U 9 I k Z p b G x D b 2 x 1 b W 5 O Y W 1 l c y I g V m F s d W U 9 I n N b J n F 1 b 3 Q 7 T U F T V E V S I E l U R U 0 g I y Z x d W 9 0 O y w m c X V v d D t E R V N D U k l Q V E l P T i Z x d W 9 0 O y w m c X V v d D t R V F k m c X V v d D s s J n F 1 b 3 Q 7 V U 5 J V C Z x d W 9 0 O 1 0 i I C 8 + P E V u d H J 5 I F R 5 c G U 9 I k 5 h d m l n Y X R p b 2 5 T d G V w T m F t Z S I g V m F s d W U 9 I n N O Y X Z p Z 2 F 0 a W 9 u 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M z L 1 N v d X J j Z S 5 7 T U F T V E V S I E l U R U 0 g I y w w f S Z x d W 9 0 O y w m c X V v d D t T Z W N 0 a W 9 u M S 9 D M y 9 T b 3 V y Y 2 U u e 0 R F U 0 N S S V B U S U 9 O L D F 9 J n F 1 b 3 Q 7 L C Z x d W 9 0 O 1 N l Y 3 R p b 2 4 x L 0 M z L 1 N v d X J j Z S 5 7 U V R Z L D J 9 J n F 1 b 3 Q 7 L C Z x d W 9 0 O 1 N l Y 3 R p b 2 4 x L 0 M z L 1 N v d X J j Z S 5 7 V U 5 J V C w z f S Z x d W 9 0 O 1 0 s J n F 1 b 3 Q 7 Q 2 9 s d W 1 u Q 2 9 1 b n Q m c X V v d D s 6 N C w m c X V v d D t L Z X l D b 2 x 1 b W 5 O Y W 1 l c y Z x d W 9 0 O z p b X S w m c X V v d D t D b 2 x 1 b W 5 J Z G V u d G l 0 a W V z J n F 1 b 3 Q 7 O l s m c X V v d D t T Z W N 0 a W 9 u M S 9 D M y 9 T b 3 V y Y 2 U u e 0 1 B U 1 R F U i B J V E V N I C M s M H 0 m c X V v d D s s J n F 1 b 3 Q 7 U 2 V j d G l v b j E v Q z M v U 2 9 1 c m N l L n t E R V N D U k l Q V E l P T i w x f S Z x d W 9 0 O y w m c X V v d D t T Z W N 0 a W 9 u M S 9 D M y 9 T b 3 V y Y 2 U u e 1 F U W S w y f S Z x d W 9 0 O y w m c X V v d D t T Z W N 0 a W 9 u M S 9 D M y 9 T b 3 V y Y 2 U u e 1 V O S V Q s M 3 0 m c X V v d D t d L C Z x d W 9 0 O 1 J l b G F 0 a W 9 u c 2 h p c E l u Z m 8 m c X V v d D s 6 W 1 1 9 I i A v P j w v U 3 R h Y m x l R W 5 0 c m l l c z 4 8 L 0 l 0 Z W 0 + P E l 0 Z W 0 + P E l 0 Z W 1 M b 2 N h d G l v b j 4 8 S X R l b V R 5 c G U + R m 9 y b X V s Y T w v S X R l b V R 5 c G U + P E l 0 Z W 1 Q Y X R o P l N l Y 3 R p b 2 4 x L 0 M z L 1 N v d X J j Z T w v S X R l b V B h d G g + P C 9 J d G V t T G 9 j Y X R p b 2 4 + P F N 0 Y W J s Z U V u d H J p Z X M g L z 4 8 L 0 l 0 Z W 0 + P E l 0 Z W 0 + P E l 0 Z W 1 M b 2 N h d G l v b j 4 8 S X R l b V R 5 c G U + R m 9 y b X V s Y T w v S X R l b V R 5 c G U + P E l 0 Z W 1 Q Y X R o P l N l Y 3 R p b 2 4 x L 0 M 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Z p b G x F c n J v c k N v Z G U i I F Z h b H V l P S J z V W 5 r b m 9 3 b i I g L z 4 8 R W 5 0 c n k g V H l w Z T 0 i R m l s b E x h c 3 R V c G R h d G V k I i B W Y W x 1 Z T 0 i Z D I w M T k t M T I t M z B U M T c 6 M z A 6 M j A u N z E w O T c 5 N 1 o i I C 8 + P E V u d H J 5 I F R 5 c G U 9 I k 5 h b W V V c G R h d G V k Q W Z 0 Z X J G a W x s I i B W Y W x 1 Z T 0 i b D A i I C 8 + P E V u d H J 5 I F R 5 c G U 9 I k Z p b G x D b 3 V u d C I g V m F s d W U 9 I m w z N j A i I C 8 + P E V u d H J 5 I F R 5 c G U 9 I k Z p b G x l Z E N v b X B s Z X R l U m V z d W x 0 V G 9 X b 3 J r c 2 h l Z X Q i I F Z h b H V l P S J s M S I g L z 4 8 R W 5 0 c n k g V H l w Z T 0 i T G 9 h Z G V k V G 9 B b m F s e X N p c 1 N l c n Z p Y 2 V z I i B W Y W x 1 Z T 0 i b D A i I C 8 + P E V u d H J 5 I F R 5 c G U 9 I l J l Y 2 9 2 Z X J 5 V G F y Z 2 V 0 U m 9 3 I i B W Y W x 1 Z T 0 i b D k 0 I i A v P j x F b n R y e S B U e X B l P S J S Z W N v d m V y e V R h c m d l d E N v b H V t b i I g V m F s d W U 9 I m w x I i A v P j x F b n R y e S B U e X B l P S J S Z W N v d m V y e V R h c m d l d F N o Z W V 0 I i B W Y W x 1 Z T 0 i c 1 N o Z W V 0 N S I g L z 4 8 R W 5 0 c n k g V H l w Z T 0 i U X V l c n l J R C I g V m F s d W U 9 I n M y M m E 4 N j Z l Y i 1 l M T V k L T Q 5 Z T U t O D M 2 Z C 1 m Y T M 0 Y j Q 3 N z R i M T g i I C 8 + P E V u d H J 5 I F R 5 c G U 9 I k Z p b G x D b 2 x 1 b W 5 U e X B l c y I g V m F s d W U 9 I n N B Q U F B Q U E 9 P S I g L z 4 8 R W 5 0 c n k g V H l w Z T 0 i T m F 2 a W d h d G l v b l N 0 Z X B O Y W 1 l I i B W Y W x 1 Z T 0 i c 0 5 h d m l n Y X R p b 2 4 i I C 8 + P E V u d H J 5 I F R 5 c G U 9 I k F k Z G V k V G 9 E Y X R h T W 9 k Z W w i I F Z h b H V l P S J s M S I g L z 4 8 R W 5 0 c n k g V H l w Z T 0 i R m l s b E N v b H V t b k 5 h b W V z I i B W Y W x 1 Z T 0 i c 1 s m c X V v d D t N Q V N U R V I g S V R F T S A j J n F 1 b 3 Q 7 L C Z x d W 9 0 O 0 R F U 0 N S S V B U S U 9 O J n F 1 b 3 Q 7 L C Z x d W 9 0 O 1 F U W S Z x d W 9 0 O y w m c X V v d D t V T k l 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Q z Q v U 2 9 1 c m N l L n t N Q V N U R V I g S V R F T S A j L D B 9 J n F 1 b 3 Q 7 L C Z x d W 9 0 O 1 N l Y 3 R p b 2 4 x L 0 M 0 L 1 N v d X J j Z S 5 7 R E V T Q 1 J J U F R J T 0 4 s M X 0 m c X V v d D s s J n F 1 b 3 Q 7 U 2 V j d G l v b j E v Q z Q v U 2 9 1 c m N l L n t R V F k s M n 0 m c X V v d D s s J n F 1 b 3 Q 7 U 2 V j d G l v b j E v Q z Q v U 2 9 1 c m N l L n t V T k l U L D N 9 J n F 1 b 3 Q 7 X S w m c X V v d D t D b 2 x 1 b W 5 D b 3 V u d C Z x d W 9 0 O z o 0 L C Z x d W 9 0 O 0 t l e U N v b H V t b k 5 h b W V z J n F 1 b 3 Q 7 O l t d L C Z x d W 9 0 O 0 N v b H V t b k l k Z W 5 0 a X R p Z X M m c X V v d D s 6 W y Z x d W 9 0 O 1 N l Y 3 R p b 2 4 x L 0 M 0 L 1 N v d X J j Z S 5 7 T U F T V E V S I E l U R U 0 g I y w w f S Z x d W 9 0 O y w m c X V v d D t T Z W N 0 a W 9 u M S 9 D N C 9 T b 3 V y Y 2 U u e 0 R F U 0 N S S V B U S U 9 O L D F 9 J n F 1 b 3 Q 7 L C Z x d W 9 0 O 1 N l Y 3 R p b 2 4 x L 0 M 0 L 1 N v d X J j Z S 5 7 U V R Z L D J 9 J n F 1 b 3 Q 7 L C Z x d W 9 0 O 1 N l Y 3 R p b 2 4 x L 0 M 0 L 1 N v d X J j Z S 5 7 V U 5 J V C w z f S Z x d W 9 0 O 1 0 s J n F 1 b 3 Q 7 U m V s Y X R p b 2 5 z a G l w S W 5 m b y Z x d W 9 0 O z p b X X 0 i I C 8 + P C 9 T d G F i b G V F b n R y a W V z P j w v S X R l b T 4 8 S X R l b T 4 8 S X R l b U x v Y 2 F 0 a W 9 u P j x J d G V t V H l w Z T 5 G b 3 J t d W x h P C 9 J d G V t V H l w Z T 4 8 S X R l b V B h d G g + U 2 V j d G l v b j E v Q z Q v U 2 9 1 c m N l P C 9 J d G V t U G F 0 a D 4 8 L 0 l 0 Z W 1 M b 2 N h d G l v b j 4 8 U 3 R h Y m x l R W 5 0 c m l l c y A v P j w v S X R l b T 4 8 S X R l b T 4 8 S X R l b U x v Y 2 F 0 a W 9 u P j x J d G V t V H l w Z T 5 G b 3 J t d W x h P C 9 J d G V t V H l w Z T 4 8 S X R l b V B h d G g + U 2 V j d G l v b j E v Q z 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1 b n Q i I F Z h b H V l P S J s M C I g L z 4 8 R W 5 0 c n k g V H l w Z T 0 i R m l s b E N v d W 5 0 I i B W Y W x 1 Z T 0 i b D E x I i A v P j x F b n R y e S B U e X B l P S J B Z G R l Z F R v R G F 0 Y U 1 v Z G V s I i B W Y W x 1 Z T 0 i b D E i I C 8 + P E V u d H J 5 I F R 5 c G U 9 I k Z p b G x M Y X N 0 V X B k Y X R l Z C I g V m F s d W U 9 I m Q y M D E 5 L T A 2 L T E 4 V D E 0 O j Q 5 O j I w L j Q z O D I 1 O D V a I i A v P j x F b n R y e S B U e X B l P S J O Y W 1 l V X B k Y X R l Z E F m d G V y R m l s b C I g V m F s d W U 9 I m w w I i A v P j x F b n R y e S B U e X B l P S J G a W x s Q 2 9 s d W 1 u T m F t Z X M i I F Z h b H V l P S J z W y Z x d W 9 0 O 0 1 B U 1 R F U i B J V E V N I C M m c X V v d D s s J n F 1 b 3 Q 7 R E V T Q 1 J J U F R J T 0 4 m c X V v d D s s J n F 1 b 3 Q 7 U V R Z J n F 1 b 3 Q 7 L C Z x d W 9 0 O 1 V O S V Q m c X V v d D t d I i A v P j x F b n R y e S B U e X B l P S J G a W x s Z W R D b 2 1 w b G V 0 Z V J l c 3 V s d F R v V 2 9 y a 3 N o Z W V 0 I i B W Y W x 1 Z T 0 i b D E i I C 8 + P E V u d H J 5 I F R 5 c G U 9 I l J l Y 2 9 2 Z X J 5 V G F y Z 2 V 0 U m 9 3 I i B W Y W x 1 Z T 0 i b D Q 1 N y I g L z 4 8 R W 5 0 c n k g V H l w Z T 0 i U m V j b 3 Z l c n l U Y X J n Z X R D b 2 x 1 b W 4 i I F Z h b H V l P S J s M S I g L z 4 8 R W 5 0 c n k g V H l w Z T 0 i U m V j b 3 Z l c n l U Y X J n Z X R T a G V l d C I g V m F s d W U 9 I n N T a G V l d D U i I C 8 + P E V u d H J 5 I F R 5 c G U 9 I l F 1 Z X J 5 S U Q i I F Z h b H V l P S J z Z W V l N j J k N z c t Y 2 R k N y 0 0 O T N m L T g 3 Y W Y t Y j l m Z m N l M W V h O T I 4 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1 L 1 N v d X J j Z S 5 7 T U F T V E V S I E l U R U 0 g I y w w f S Z x d W 9 0 O y w m c X V v d D t T Z W N 0 a W 9 u M S 9 D N S 9 T b 3 V y Y 2 U u e 0 R F U 0 N S S V B U S U 9 O L D F 9 J n F 1 b 3 Q 7 L C Z x d W 9 0 O 1 N l Y 3 R p b 2 4 x L 0 M 1 L 1 N v d X J j Z S 5 7 U V R Z L D J 9 J n F 1 b 3 Q 7 L C Z x d W 9 0 O 1 N l Y 3 R p b 2 4 x L 0 M 1 L 1 N v d X J j Z S 5 7 V U 5 J V C w z f S Z x d W 9 0 O 1 0 s J n F 1 b 3 Q 7 Q 2 9 s d W 1 u Q 2 9 1 b n Q m c X V v d D s 6 N C w m c X V v d D t L Z X l D b 2 x 1 b W 5 O Y W 1 l c y Z x d W 9 0 O z p b X S w m c X V v d D t D b 2 x 1 b W 5 J Z G V u d G l 0 a W V z J n F 1 b 3 Q 7 O l s m c X V v d D t T Z W N 0 a W 9 u M S 9 D N S 9 T b 3 V y Y 2 U u e 0 1 B U 1 R F U i B J V E V N I C M s M H 0 m c X V v d D s s J n F 1 b 3 Q 7 U 2 V j d G l v b j E v Q z U v U 2 9 1 c m N l L n t E R V N D U k l Q V E l P T i w x f S Z x d W 9 0 O y w m c X V v d D t T Z W N 0 a W 9 u M S 9 D N S 9 T b 3 V y Y 2 U u e 1 F U W S w y f S Z x d W 9 0 O y w m c X V v d D t T Z W N 0 a W 9 u M S 9 D N S 9 T b 3 V y Y 2 U u e 1 V O S V Q s M 3 0 m c X V v d D t d L C Z x d W 9 0 O 1 J l b G F 0 a W 9 u c 2 h p c E l u Z m 8 m c X V v d D s 6 W 1 1 9 I i A v P j w v U 3 R h Y m x l R W 5 0 c m l l c z 4 8 L 0 l 0 Z W 0 + P E l 0 Z W 0 + P E l 0 Z W 1 M b 2 N h d G l v b j 4 8 S X R l b V R 5 c G U + R m 9 y b X V s Y T w v S X R l b V R 5 c G U + P E l 0 Z W 1 Q Y X R o P l N l Y 3 R p b 2 4 x L 0 M 1 L 1 N v d X J j Z T w v S X R l b V B h d G g + P C 9 J d G V t T G 9 j Y X R p b 2 4 + P F N 0 Y W J s Z U V u d H J p Z X M g L z 4 8 L 0 l 0 Z W 0 + P E l 0 Z W 0 + P E l 0 Z W 1 M b 2 N h d G l v b j 4 8 S X R l b V R 5 c G U + R m 9 y b X V s Y T w v S X R l b V R 5 c G U + P E l 0 Z W 1 Q Y X R o P l N l Y 3 R p b 2 4 x L 0 M 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D b 3 V u d C I g V m F s d W U 9 I m w x M T c i I C 8 + P E V u d H J 5 I F R 5 c G U 9 I k Z p b G x F c n J v c k N v d W 5 0 I i B W Y W x 1 Z T 0 i b D A i I C 8 + P E V u d H J 5 I F R 5 c G U 9 I k F k Z G V k V G 9 E Y X R h T W 9 k Z W w i I F Z h b H V l P S J s M S I g L z 4 8 R W 5 0 c n k g V H l w Z T 0 i T m F t Z V V w Z G F 0 Z W R B Z n R l c k Z p b G w i I F Z h b H V l P S J s M C I g L z 4 8 R W 5 0 c n k g V H l w Z T 0 i R m l s b E N v b H V t b l R 5 c G V z I i B W Y W x 1 Z T 0 i c 0 F B Q U F B Q T 0 9 I i A v P j x F b n R y e S B U e X B l P S J G a W x s Z W R D b 2 1 w b G V 0 Z V J l c 3 V s d F R v V 2 9 y a 3 N o Z W V 0 I i B W Y W x 1 Z T 0 i b D E i I C 8 + P E V u d H J 5 I F R 5 c G U 9 I l J l Y 2 9 2 Z X J 5 V G F y Z 2 V 0 U 2 h l Z X Q i I F Z h b H V l P S J z U 2 h l Z X Q 1 I i A v P j x F b n R y e S B U e X B l P S J S Z W N v d m V y e V R h c m d l d E N v b H V t b i I g V m F s d W U 9 I m w x I i A v P j x F b n R y e S B U e X B l P S J S Z W N v d m V y e V R h c m d l d F J v d y I g V m F s d W U 9 I m w 0 N z I i I C 8 + P E V u d H J 5 I F R 5 c G U 9 I k x v Y W R l Z F R v Q W 5 h b H l z a X N T Z X J 2 a W N l c y I g V m F s d W U 9 I m w w I i A v P j x F b n R y e S B U e X B l P S J R d W V y e U l E I i B W Y W x 1 Z T 0 i c 2 J h Y T F h Y z U 1 L T U z M z Y t N D g 4 O C 1 i O D F m L T k x M 2 V k N G U 3 M T I x Y y I g L z 4 8 R W 5 0 c n k g V H l w Z T 0 i R m l s b E x h c 3 R V c G R h d G V k I i B W Y W x 1 Z T 0 i Z D I w M T k t M D k t M D R U M T M 6 M D E 6 M j Q u N D k 4 N j E 3 N 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M 2 L 1 N v d X J j Z S 5 7 T U F T V E V S I E l U R U 0 g I y w w f S Z x d W 9 0 O y w m c X V v d D t T Z W N 0 a W 9 u M S 9 D N i 9 T b 3 V y Y 2 U u e 0 R F U 0 N S S V B U S U 9 O L D F 9 J n F 1 b 3 Q 7 L C Z x d W 9 0 O 1 N l Y 3 R p b 2 4 x L 0 M 2 L 1 N v d X J j Z S 5 7 U V R Z L D J 9 J n F 1 b 3 Q 7 L C Z x d W 9 0 O 1 N l Y 3 R p b 2 4 x L 0 M 2 L 1 N v d X J j Z S 5 7 V U 5 J V C w z f S Z x d W 9 0 O 1 0 s J n F 1 b 3 Q 7 Q 2 9 s d W 1 u Q 2 9 1 b n Q m c X V v d D s 6 N C w m c X V v d D t L Z X l D b 2 x 1 b W 5 O Y W 1 l c y Z x d W 9 0 O z p b X S w m c X V v d D t D b 2 x 1 b W 5 J Z G V u d G l 0 a W V z J n F 1 b 3 Q 7 O l s m c X V v d D t T Z W N 0 a W 9 u M S 9 D N i 9 T b 3 V y Y 2 U u e 0 1 B U 1 R F U i B J V E V N I C M s M H 0 m c X V v d D s s J n F 1 b 3 Q 7 U 2 V j d G l v b j E v Q z Y v U 2 9 1 c m N l L n t E R V N D U k l Q V E l P T i w x f S Z x d W 9 0 O y w m c X V v d D t T Z W N 0 a W 9 u M S 9 D N i 9 T b 3 V y Y 2 U u e 1 F U W S w y f S Z x d W 9 0 O y w m c X V v d D t T Z W N 0 a W 9 u M S 9 D N i 9 T b 3 V y Y 2 U u e 1 V O S V Q s M 3 0 m c X V v d D t d L C Z x d W 9 0 O 1 J l b G F 0 a W 9 u c 2 h p c E l u Z m 8 m c X V v d D s 6 W 1 1 9 I i A v P j w v U 3 R h Y m x l R W 5 0 c m l l c z 4 8 L 0 l 0 Z W 0 + P E l 0 Z W 0 + P E l 0 Z W 1 M b 2 N h d G l v b j 4 8 S X R l b V R 5 c G U + R m 9 y b X V s Y T w v S X R l b V R 5 c G U + P E l 0 Z W 1 Q Y X R o P l N l Y 3 R p b 2 4 x L 0 M 2 L 1 N v d X J j Z T w v S X R l b V B h d G g + P C 9 J d G V t T G 9 j Y X R p b 2 4 + P F N 0 Y W J s Z U V u d H J p Z X M g L z 4 8 L 0 l 0 Z W 0 + P E l 0 Z W 0 + P E l 0 Z W 1 M b 2 N h d G l v b j 4 8 S X R l b V R 5 c G U + R m 9 y b X V s Y T w v S X R l b V R 5 c G U + P E l 0 Z W 1 Q Y X R o P l N l Y 3 R p b 2 4 x L 0 M 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D b 2 x 1 b W 5 U e X B l c y I g V m F s d W U 9 I n N B Q U F B Q U E 9 P S I g L z 4 8 R W 5 0 c n k g V H l w Z T 0 i T m F t Z V V w Z G F 0 Z W R B Z n R l c k Z p b G w i I F Z h b H V l P S J s M C I g L z 4 8 R W 5 0 c n k g V H l w Z T 0 i Q W R k Z W R U b 0 R h d G F N b 2 R l b C I g V m F s d W U 9 I m w x I i A v P j x F b n R y e S B U e X B l P S J G a W x s Z W R D b 2 1 w b G V 0 Z V J l c 3 V s d F R v V 2 9 y a 3 N o Z W V 0 I i B W Y W x 1 Z T 0 i b D E i I C 8 + P E V u d H J 5 I F R 5 c G U 9 I k Z p b G x M Y X N 0 V X B k Y X R l Z C I g V m F s d W U 9 I m Q y M D E 5 L T A 5 L T A 0 V D E z O j A y O j Q 0 L j Y y N T I w M D d a I i A v P j x F b n R y e S B U e X B l P S J S Z W N v d m V y e V R h c m d l d F J v d y I g V m F s d W U 9 I m w 1 O T I i I C 8 + P E V u d H J 5 I F R 5 c G U 9 I l J l Y 2 9 2 Z X J 5 V G F y Z 2 V 0 Q 2 9 s d W 1 u I i B W Y W x 1 Z T 0 i b D E i I C 8 + P E V u d H J 5 I F R 5 c G U 9 I l J l Y 2 9 2 Z X J 5 V G F y Z 2 V 0 U 2 h l Z X Q i I F Z h b H V l P S J z U 2 h l Z X Q 1 I i A v P j x F b n R y e S B U e X B l P S J M b 2 F k Z W R U b 0 F u Y W x 5 c 2 l z U 2 V y d m l j Z X M i I F Z h b H V l P S J s M C I g L z 4 8 R W 5 0 c n k g V H l w Z T 0 i U X V l c n l J R C I g V m F s d W U 9 I n M 3 N 2 E 5 Y z Y 2 O C 0 1 Y T h i L T R j M m Y t Y T M y M C 1 i Z m N l N 2 J i O W F l O T c i I C 8 + P E V u d H J 5 I F R 5 c G U 9 I k Z p b G x F c n J v c k N v d W 5 0 I i B W Y W x 1 Z T 0 i b D A i I C 8 + P E V u d H J 5 I F R 5 c G U 9 I k Z p b G x D b 3 V u d C I g V m F s d W U 9 I m w 1 O C I g L z 4 8 R W 5 0 c n k g V H l w Z T 0 i T m F 2 a W d h d G l v b l N 0 Z X B O Y W 1 l I i B W Y W x 1 Z T 0 i c 0 5 h d m l n Y X R p b 2 4 i I C 8 + P E V u d H J 5 I F R 5 c G U 9 I k Z p b G x T d G F 0 d X M i I F Z h b H V l P S J z Q 2 9 t c G x l d G U 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c v U 2 9 1 c m N l L n t N Q V N U R V I g S V R F T S A j L D B 9 J n F 1 b 3 Q 7 L C Z x d W 9 0 O 1 N l Y 3 R p b 2 4 x L 0 M 3 L 1 N v d X J j Z S 5 7 R E V T Q 1 J J U F R J T 0 4 s M X 0 m c X V v d D s s J n F 1 b 3 Q 7 U 2 V j d G l v b j E v Q z c v U 2 9 1 c m N l L n t R V F k s M n 0 m c X V v d D s s J n F 1 b 3 Q 7 U 2 V j d G l v b j E v Q z c v U 2 9 1 c m N l L n t V T k l U L D N 9 J n F 1 b 3 Q 7 X S w m c X V v d D t D b 2 x 1 b W 5 D b 3 V u d C Z x d W 9 0 O z o 0 L C Z x d W 9 0 O 0 t l e U N v b H V t b k 5 h b W V z J n F 1 b 3 Q 7 O l t d L C Z x d W 9 0 O 0 N v b H V t b k l k Z W 5 0 a X R p Z X M m c X V v d D s 6 W y Z x d W 9 0 O 1 N l Y 3 R p b 2 4 x L 0 M 3 L 1 N v d X J j Z S 5 7 T U F T V E V S I E l U R U 0 g I y w w f S Z x d W 9 0 O y w m c X V v d D t T Z W N 0 a W 9 u M S 9 D N y 9 T b 3 V y Y 2 U u e 0 R F U 0 N S S V B U S U 9 O L D F 9 J n F 1 b 3 Q 7 L C Z x d W 9 0 O 1 N l Y 3 R p b 2 4 x L 0 M 3 L 1 N v d X J j Z S 5 7 U V R Z L D J 9 J n F 1 b 3 Q 7 L C Z x d W 9 0 O 1 N l Y 3 R p b 2 4 x L 0 M 3 L 1 N v d X J j Z S 5 7 V U 5 J V C w z f S Z x d W 9 0 O 1 0 s J n F 1 b 3 Q 7 U m V s Y X R p b 2 5 z a G l w S W 5 m b y Z x d W 9 0 O z p b X X 0 i I C 8 + P C 9 T d G F i b G V F b n R y a W V z P j w v S X R l b T 4 8 S X R l b T 4 8 S X R l b U x v Y 2 F 0 a W 9 u P j x J d G V t V H l w Z T 5 G b 3 J t d W x h P C 9 J d G V t V H l w Z T 4 8 S X R l b V B h d G g + U 2 V j d G l v b j E v Q z c v U 2 9 1 c m N l P C 9 J d G V t U G F 0 a D 4 8 L 0 l 0 Z W 1 M b 2 N h d G l v b j 4 8 U 3 R h Y m x l R W 5 0 c m l l c y A v P j w v S X R l b T 4 8 S X R l b T 4 8 S X R l b U x v Y 2 F 0 a W 9 u P j x J d G V t V H l w Z T 5 G b 3 J t d W x h P C 9 J d G V t V H l w Z T 4 8 S X R l b V B h d G g + U 2 V j d G l v b j E v Q z 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V y c m 9 y Q 2 9 1 b n Q i I F Z h b H V l P S J s M C 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U 3 R h d H V z I i B W Y W x 1 Z T 0 i c 0 N v b X B s Z X R l I i A v P j x F b n R y e S B U e X B l P S J S Z W N v d m V y e V R h c m d l d F N o Z W V 0 I i B W Y W x 1 Z T 0 i c 1 N o Z W V 0 N S I g L z 4 8 R W 5 0 c n k g V H l w Z T 0 i U m V j b 3 Z l c n l U Y X J n Z X R D b 2 x 1 b W 4 i I F Z h b H V l P S J s M S I g L z 4 8 R W 5 0 c n k g V H l w Z T 0 i U m V j b 3 Z l c n l U Y X J n Z X R S b 3 c i I F Z h b H V l P S J s N j U 0 I i A v P j x F b n R y e S B U e X B l P S J M b 2 F k Z W R U b 0 F u Y W x 5 c 2 l z U 2 V y d m l j Z X M i I F Z h b H V l P S J s M C I g L z 4 8 R W 5 0 c n k g V H l w Z T 0 i U X V l c n l J R C I g V m F s d W U 9 I n M 3 Z T E 0 N G R l N S 1 l M D A 2 L T Q 0 Z T A t O T Q y Z S 1 l M m E 1 N T k 2 Z D l j N T c i I C 8 + P E V u d H J 5 I F R 5 c G U 9 I k F k Z G V k V G 9 E Y X R h T W 9 k Z W w i I F Z h b H V l P S J s M S I g L z 4 8 R W 5 0 c n k g V H l w Z T 0 i R m l s b E x h c 3 R V c G R h d G V k I i B W Y W x 1 Z T 0 i Z D I w M T k t M D Y t M T h U M T Q 6 N T A 6 N D U u N D k 0 N z Y z M 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4 L 1 N v d X J j Z S 5 7 T U F T V E V S I E l U R U 0 g I y w w f S Z x d W 9 0 O y w m c X V v d D t T Z W N 0 a W 9 u M S 9 D O C 9 T b 3 V y Y 2 U u e 0 R F U 0 N S S V B U S U 9 O L D F 9 J n F 1 b 3 Q 7 L C Z x d W 9 0 O 1 N l Y 3 R p b 2 4 x L 0 M 4 L 1 N v d X J j Z S 5 7 U V R Z L D J 9 J n F 1 b 3 Q 7 L C Z x d W 9 0 O 1 N l Y 3 R p b 2 4 x L 0 M 4 L 1 N v d X J j Z S 5 7 V U 5 J V C w z f S Z x d W 9 0 O 1 0 s J n F 1 b 3 Q 7 Q 2 9 s d W 1 u Q 2 9 1 b n Q m c X V v d D s 6 N C w m c X V v d D t L Z X l D b 2 x 1 b W 5 O Y W 1 l c y Z x d W 9 0 O z p b X S w m c X V v d D t D b 2 x 1 b W 5 J Z G V u d G l 0 a W V z J n F 1 b 3 Q 7 O l s m c X V v d D t T Z W N 0 a W 9 u M S 9 D O C 9 T b 3 V y Y 2 U u e 0 1 B U 1 R F U i B J V E V N I C M s M H 0 m c X V v d D s s J n F 1 b 3 Q 7 U 2 V j d G l v b j E v Q z g v U 2 9 1 c m N l L n t E R V N D U k l Q V E l P T i w x f S Z x d W 9 0 O y w m c X V v d D t T Z W N 0 a W 9 u M S 9 D O C 9 T b 3 V y Y 2 U u e 1 F U W S w y f S Z x d W 9 0 O y w m c X V v d D t T Z W N 0 a W 9 u M S 9 D O C 9 T b 3 V y Y 2 U u e 1 V O S V Q s M 3 0 m c X V v d D t d L C Z x d W 9 0 O 1 J l b G F 0 a W 9 u c 2 h p c E l u Z m 8 m c X V v d D s 6 W 1 1 9 I i A v P j w v U 3 R h Y m x l R W 5 0 c m l l c z 4 8 L 0 l 0 Z W 0 + P E l 0 Z W 0 + P E l 0 Z W 1 M b 2 N h d G l v b j 4 8 S X R l b V R 5 c G U + R m 9 y b X V s Y T w v S X R l b V R 5 c G U + P E l 0 Z W 1 Q Y X R o P l N l Y 3 R p b 2 4 x L 0 M 4 L 1 N v d X J j Z T w v S X R l b V B h d G g + P C 9 J d G V t T G 9 j Y X R p b 2 4 + P F N 0 Y W J s Z U V u d H J p Z X M g L z 4 8 L 0 l 0 Z W 0 + P E l 0 Z W 0 + P E l 0 Z W 1 M b 2 N h d G l v b j 4 8 S X R l b V R 5 c G U + R m 9 y b X V s Y T w v S X R l b V R 5 c G U + P E l 0 Z W 1 Q Y X R o P l N l Y 3 R p b 2 4 x L 0 M 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F c n J v c k N v d W 5 0 I i B W Y W x 1 Z T 0 i b D A i I C 8 + P E V u d H J 5 I F R 5 c G U 9 I k Z p b G x F c n J v c k N v Z G U i I F Z h b H V l P S J z V W 5 r b m 9 3 b i I g L z 4 8 R W 5 0 c n k g V H l w Z T 0 i T m F t Z V V w Z G F 0 Z W R B Z n R l c k Z p b G w i I F Z h b H V l P S J s M C I g L z 4 8 R W 5 0 c n k g V H l w Z T 0 i R m l s b E N v b H V t b l R 5 c G V z I i B W Y W x 1 Z T 0 i c 0 F B Q U F B Q T 0 9 I i A v P j x F b n R y e S B U e X B l P S J G a W x s Z W R D b 2 1 w b G V 0 Z V J l c 3 V s d F R v V 2 9 y a 3 N o Z W V 0 I i B W Y W x 1 Z T 0 i b D E i I C 8 + P E V u d H J 5 I F R 5 c G U 9 I l J l Y 2 9 2 Z X J 5 V G F y Z 2 V 0 U 2 h l Z X Q i I F Z h b H V l P S J z U 2 h l Z X Q 1 I i A v P j x F b n R y e S B U e X B l P S J S Z W N v d m V y e V R h c m d l d E N v b H V t b i I g V m F s d W U 9 I m w x I i A v P j x F b n R y e S B U e X B l P S J S Z W N v d m V y e V R h c m d l d F J v d y I g V m F s d W U 9 I m w 3 N j k i I C 8 + P E V u d H J 5 I F R 5 c G U 9 I k x v Y W R l Z F R v Q W 5 h b H l z a X N T Z X J 2 a W N l c y I g V m F s d W U 9 I m w w I i A v P j x F b n R y e S B U e X B l P S J R d W V y e U l E I i B W Y W x 1 Z T 0 i c z A x M D l h N z h k L W Z j N z c t N D B l M C 1 h Y m Z m L W I 5 Z m E y N z k z N j E y O C I g L z 4 8 R W 5 0 c n k g V H l w Z T 0 i R m l s b E x h c 3 R V c G R h d G V k I i B W Y W x 1 Z T 0 i Z D I w M j E t M D M t M j V U M T g 6 M j U 6 M T U u N z U x M T k 1 N V o i I C 8 + P E V u d H J 5 I F R 5 c G U 9 I k Z p b G x D b 2 x 1 b W 5 O Y W 1 l c y I g V m F s d W U 9 I n N b J n F 1 b 3 Q 7 T U F T V E V S I E l U R U 0 g I y Z x d W 9 0 O y w m c X V v d D t E R V N D U k l Q V E l P T i Z x d W 9 0 O y w m c X V v d D t R V F k m c X V v d D s s J n F 1 b 3 Q 7 V U 5 J V C Z x d W 9 0 O 1 0 i I C 8 + P E V u d H J 5 I F R 5 c G U 9 I k 5 h d m l n Y X R p b 2 5 T d G V w T m F t Z S I g V m F s d W U 9 I n N O Y X Z p Z 2 F 0 a W 9 u I i A v P j x F b n R y e S B U e X B l P S J G a W x s U 3 R h d H V z I i B W Y W x 1 Z T 0 i c 0 N v b X B s Z X R l I i A v P j x F b n R y e S B U e X B l P S J G a W x s Q 2 9 1 b n Q i I F Z h b H V l P S J s N D g 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k v U 2 9 1 c m N l L n t N Q V N U R V I g S V R F T S A j L D B 9 J n F 1 b 3 Q 7 L C Z x d W 9 0 O 1 N l Y 3 R p b 2 4 x L 0 M 5 L 1 N v d X J j Z S 5 7 R E V T Q 1 J J U F R J T 0 4 s M X 0 m c X V v d D s s J n F 1 b 3 Q 7 U 2 V j d G l v b j E v Q z k v U 2 9 1 c m N l L n t R V F k s M n 0 m c X V v d D s s J n F 1 b 3 Q 7 U 2 V j d G l v b j E v Q z k v U 2 9 1 c m N l L n t V T k l U L D N 9 J n F 1 b 3 Q 7 X S w m c X V v d D t D b 2 x 1 b W 5 D b 3 V u d C Z x d W 9 0 O z o 0 L C Z x d W 9 0 O 0 t l e U N v b H V t b k 5 h b W V z J n F 1 b 3 Q 7 O l t d L C Z x d W 9 0 O 0 N v b H V t b k l k Z W 5 0 a X R p Z X M m c X V v d D s 6 W y Z x d W 9 0 O 1 N l Y 3 R p b 2 4 x L 0 M 5 L 1 N v d X J j Z S 5 7 T U F T V E V S I E l U R U 0 g I y w w f S Z x d W 9 0 O y w m c X V v d D t T Z W N 0 a W 9 u M S 9 D O S 9 T b 3 V y Y 2 U u e 0 R F U 0 N S S V B U S U 9 O L D F 9 J n F 1 b 3 Q 7 L C Z x d W 9 0 O 1 N l Y 3 R p b 2 4 x L 0 M 5 L 1 N v d X J j Z S 5 7 U V R Z L D J 9 J n F 1 b 3 Q 7 L C Z x d W 9 0 O 1 N l Y 3 R p b 2 4 x L 0 M 5 L 1 N v d X J j Z S 5 7 V U 5 J V C w z f S Z x d W 9 0 O 1 0 s J n F 1 b 3 Q 7 U m V s Y X R p b 2 5 z a G l w S W 5 m b y Z x d W 9 0 O z p b X X 0 i I C 8 + P C 9 T d G F i b G V F b n R y a W V z P j w v S X R l b T 4 8 S X R l b T 4 8 S X R l b U x v Y 2 F 0 a W 9 u P j x J d G V t V H l w Z T 5 G b 3 J t d W x h P C 9 J d G V t V H l w Z T 4 8 S X R l b V B h d G g + U 2 V j d G l v b j E v Q z k v U 2 9 1 c m N l P C 9 J d G V t U G F 0 a D 4 8 L 0 l 0 Z W 1 M b 2 N h d G l v b j 4 8 U 3 R h Y m x l R W 5 0 c m l l c y A v P j w v S X R l b T 4 8 S X R l b T 4 8 S X R l b U x v Y 2 F 0 a W 9 u P j x J d G V t V H l w Z T 5 G b 3 J t d W x h P C 9 J d G V t V H l w Z T 4 8 S X R l b V B h d G g + U 2 V j d G l v b j E v Q z E 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D b 3 V u d C I g V m F s d W U 9 I m w 0 N y I g L z 4 8 R W 5 0 c n k g V H l w Z T 0 i R m l s b E V y c m 9 y Q 2 9 k Z S I g V m F s d W U 9 I n N V b m t u b 3 d u I i A v P j x F b n R y e S B U e X B l P S J O Y W 1 l V X B k Y X R l Z E F m d G V y R m l s b C I g V m F s d W U 9 I m w w I i A v P j x F b n R y e S B U e X B l P S J G a W x s Q 2 9 s d W 1 u V H l w Z X M i I F Z h b H V l P S J z Q U F B Q U F B P T 0 i I C 8 + P E V u d H J 5 I F R 5 c G U 9 I k Z p b G x l Z E N v b X B s Z X R l U m V z d W x 0 V G 9 X b 3 J r c 2 h l Z X Q i I F Z h b H V l P S J s M S I g L z 4 8 R W 5 0 c n k g V H l w Z T 0 i U m V j b 3 Z l c n l U Y X J n Z X R T a G V l d C I g V m F s d W U 9 I n N T a G V l d D U i I C 8 + P E V u d H J 5 I F R 5 c G U 9 I l J l Y 2 9 2 Z X J 5 V G F y Z 2 V 0 Q 2 9 s d W 1 u I i B W Y W x 1 Z T 0 i b D E i I C 8 + P E V u d H J 5 I F R 5 c G U 9 I l J l Y 2 9 2 Z X J 5 V G F y Z 2 V 0 U m 9 3 I i B W Y W x 1 Z T 0 i b D g x N C I g L z 4 8 R W 5 0 c n k g V H l w Z T 0 i T G 9 h Z G V k V G 9 B b m F s e X N p c 1 N l c n Z p Y 2 V z I i B W Y W x 1 Z T 0 i b D A i I C 8 + P E V u d H J 5 I F R 5 c G U 9 I l F 1 Z X J 5 S U Q i I F Z h b H V l P S J z Z T R m M G J l N T M t M z g 3 O S 0 0 N T k w L W J j M m M t Z G E y Y z c 5 N D c w O W Y 4 I i A v P j x F b n R y e S B U e X B l P S J G a W x s T G F z d F V w Z G F 0 Z W Q i I F Z h b H V l P S J k M j A y M S 0 w N C 0 w O F Q x O T o z N D o 0 M C 4 0 O D Q 2 N D U 5 W i I g L z 4 8 R W 5 0 c n k g V H l w Z T 0 i R m l s b E N v b H V t b k 5 h b W V z I i B W Y W x 1 Z T 0 i c 1 s m c X V v d D t N Q V N U R V I g S V R F T S A j J n F 1 b 3 Q 7 L C Z x d W 9 0 O 0 R F U 0 N S S V B U S U 9 O J n F 1 b 3 Q 7 L C Z x d W 9 0 O 1 F U W S Z x d W 9 0 O y w m c X V v d D t V T k l U J n F 1 b 3 Q 7 X S I g L z 4 8 R W 5 0 c n k g V H l w Z T 0 i T m F 2 a W d h d G l v b l N 0 Z X B O Y W 1 l I i B W Y W x 1 Z T 0 i c 0 5 h d m l n Y X R p b 2 4 i I C 8 + P E V u d H J 5 I F R 5 c G U 9 I k Z p b G x F c n J v c k N v d W 5 0 I i B W Y W x 1 Z T 0 i b D A i I C 8 + P E V u d H J 5 I F R 5 c G U 9 I k Z p b G x T d G F 0 d X M i I F Z h b H V l P S J z Q 2 9 t c G x l d G U 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w L 1 N v d X J j Z S 5 7 T U F T V E V S I E l U R U 0 g I y w w f S Z x d W 9 0 O y w m c X V v d D t T Z W N 0 a W 9 u M S 9 D M T A v U 2 9 1 c m N l L n t E R V N D U k l Q V E l P T i w x f S Z x d W 9 0 O y w m c X V v d D t T Z W N 0 a W 9 u M S 9 D M T A v U 2 9 1 c m N l L n t R V F k s M n 0 m c X V v d D s s J n F 1 b 3 Q 7 U 2 V j d G l v b j E v Q z E w L 1 N v d X J j Z S 5 7 V U 5 J V C w z f S Z x d W 9 0 O 1 0 s J n F 1 b 3 Q 7 Q 2 9 s d W 1 u Q 2 9 1 b n Q m c X V v d D s 6 N C w m c X V v d D t L Z X l D b 2 x 1 b W 5 O Y W 1 l c y Z x d W 9 0 O z p b X S w m c X V v d D t D b 2 x 1 b W 5 J Z G V u d G l 0 a W V z J n F 1 b 3 Q 7 O l s m c X V v d D t T Z W N 0 a W 9 u M S 9 D M T A v U 2 9 1 c m N l L n t N Q V N U R V I g S V R F T S A j L D B 9 J n F 1 b 3 Q 7 L C Z x d W 9 0 O 1 N l Y 3 R p b 2 4 x L 0 M x M C 9 T b 3 V y Y 2 U u e 0 R F U 0 N S S V B U S U 9 O L D F 9 J n F 1 b 3 Q 7 L C Z x d W 9 0 O 1 N l Y 3 R p b 2 4 x L 0 M x M C 9 T b 3 V y Y 2 U u e 1 F U W S w y f S Z x d W 9 0 O y w m c X V v d D t T Z W N 0 a W 9 u M S 9 D M T A v U 2 9 1 c m N l L n t V T k l U L D N 9 J n F 1 b 3 Q 7 X S w m c X V v d D t S Z W x h d G l v b n N o a X B J b m Z v J n F 1 b 3 Q 7 O l t d f S I g L z 4 8 L 1 N 0 Y W J s Z U V u d H J p Z X M + P C 9 J d G V t P j x J d G V t P j x J d G V t T G 9 j Y X R p b 2 4 + P E l 0 Z W 1 U e X B l P k Z v c m 1 1 b G E 8 L 0 l 0 Z W 1 U e X B l P j x J d G V t U G F 0 a D 5 T Z W N 0 a W 9 u M S 9 D M T A v U 2 9 1 c m N l P C 9 J d G V t U G F 0 a D 4 8 L 0 l 0 Z W 1 M b 2 N h d G l v b j 4 8 U 3 R h Y m x l R W 5 0 c m l l c y A v P j w v S X R l b T 4 8 S X R l b T 4 8 S X R l b U x v Y 2 F 0 a W 9 u P j x J d G V t V H l w Z T 5 G b 3 J t d W x h P C 9 J d G V t V H l w Z T 4 8 S X R l b V B h d G g + U 2 V j d G l v b j E v Q z 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M Y X N 0 V X B k Y X R l Z C I g V m F s d W U 9 I m Q y M D I x L T A z L T I 1 V D E 4 O j M 5 O j Q w L j Q 4 M D E w O D B a I i A v P j x F b n R y e S B U e X B l P S J G a W x s Q 2 9 1 b n Q i I F Z h b H V l P S J s N z g i I C 8 + P E V u d H J 5 I F R 5 c G U 9 I k Z p b G x F c n J v c k N v d W 5 0 I i B W Y W x 1 Z T 0 i b D A 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U m V j b 3 Z l c n l U Y X J n Z X R S b 3 c i I F Z h b H V l P S J s O D Y 2 I i A v P j x F b n R y e S B U e X B l P S J S Z W N v d m V y e V R h c m d l d E N v b H V t b i I g V m F s d W U 9 I m w x I i A v P j x F b n R y e S B U e X B l P S J S Z W N v d m V y e V R h c m d l d F N o Z W V 0 I i B W Y W x 1 Z T 0 i c 1 N o Z W V 0 N S I g L z 4 8 R W 5 0 c n k g V H l w Z T 0 i T G 9 h Z G V k V G 9 B b m F s e X N p c 1 N l c n Z p Y 2 V z I i B W Y W x 1 Z T 0 i b D A i I C 8 + P E V u d H J 5 I F R 5 c G U 9 I l F 1 Z X J 5 S U Q i I F Z h b H V l P S J z M j Z h N j h i N z I t Z G U 0 N y 0 0 Z m E z L T k w Y 2 I t N G M z N 2 R l O D I x N D E w I i A v P j x F b n R y e S B U e X B l P S J G a W x s U 3 R h d H V z I i B W Y W x 1 Z T 0 i c 0 N v b X B s Z X R l I i A v P j x F b n R y e S B U e X B l P S J G a W x s R X J y b 3 J D b 2 R l I i B W Y W x 1 Z T 0 i c 1 V u a 2 5 v d 2 4 i I C 8 + P E V u d H J 5 I F R 5 c G U 9 I k 5 h d m l n Y X R p b 2 5 T d G V w T m F t Z S I g V m F s d W U 9 I n N O Y X Z p Z 2 F 0 a W 9 u I i A v P j x F b n R y e S B U e X B l P S J G a W x s Q 2 9 s d W 1 u V H l w Z X M i I F Z h b H V l P S J z Q U F B Q U F B P T 0 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x L 1 N v d X J j Z S 5 7 T U F T V E V S I E l U R U 0 g I y w w f S Z x d W 9 0 O y w m c X V v d D t T Z W N 0 a W 9 u M S 9 D M T E v U 2 9 1 c m N l L n t E R V N D U k l Q V E l P T i w x f S Z x d W 9 0 O y w m c X V v d D t T Z W N 0 a W 9 u M S 9 D M T E v U 2 9 1 c m N l L n t R V F k s M n 0 m c X V v d D s s J n F 1 b 3 Q 7 U 2 V j d G l v b j E v Q z E x L 1 N v d X J j Z S 5 7 V U 5 J V C w z f S Z x d W 9 0 O 1 0 s J n F 1 b 3 Q 7 Q 2 9 s d W 1 u Q 2 9 1 b n Q m c X V v d D s 6 N C w m c X V v d D t L Z X l D b 2 x 1 b W 5 O Y W 1 l c y Z x d W 9 0 O z p b X S w m c X V v d D t D b 2 x 1 b W 5 J Z G V u d G l 0 a W V z J n F 1 b 3 Q 7 O l s m c X V v d D t T Z W N 0 a W 9 u M S 9 D M T E v U 2 9 1 c m N l L n t N Q V N U R V I g S V R F T S A j L D B 9 J n F 1 b 3 Q 7 L C Z x d W 9 0 O 1 N l Y 3 R p b 2 4 x L 0 M x M S 9 T b 3 V y Y 2 U u e 0 R F U 0 N S S V B U S U 9 O L D F 9 J n F 1 b 3 Q 7 L C Z x d W 9 0 O 1 N l Y 3 R p b 2 4 x L 0 M x M S 9 T b 3 V y Y 2 U u e 1 F U W S w y f S Z x d W 9 0 O y w m c X V v d D t T Z W N 0 a W 9 u M S 9 D M T E v U 2 9 1 c m N l L n t V T k l U L D N 9 J n F 1 b 3 Q 7 X S w m c X V v d D t S Z W x h d G l v b n N o a X B J b m Z v J n F 1 b 3 Q 7 O l t d f S I g L z 4 8 L 1 N 0 Y W J s Z U V u d H J p Z X M + P C 9 J d G V t P j x J d G V t P j x J d G V t T G 9 j Y X R p b 2 4 + P E l 0 Z W 1 U e X B l P k Z v c m 1 1 b G E 8 L 0 l 0 Z W 1 U e X B l P j x J d G V t U G F 0 a D 5 T Z W N 0 a W 9 u M S 9 D M T E v U 2 9 1 c m N l P C 9 J d G V t U G F 0 a D 4 8 L 0 l 0 Z W 1 M b 2 N h d G l v b j 4 8 U 3 R h Y m x l R W 5 0 c m l l c y A v P j w v S X R l b T 4 8 S X R l b T 4 8 S X R l b U x v Y 2 F 0 a W 9 u P j x J d G V t V H l w Z T 5 G b 3 J t d W x h P C 9 J d G V t V H l w Z T 4 8 S X R l b V B h d G g + U 2 V j d G l v b j E v Q z 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F c n J v c k N v d W 5 0 I i B W Y W x 1 Z T 0 i b D A i I C 8 + P E V u d H J 5 I F R 5 c G U 9 I k Z p b G x F c n J v c k N v Z G U i I F Z h b H V l P S J z V W 5 r b m 9 3 b i I g L z 4 8 R W 5 0 c n k g V H l w Z T 0 i R m l s b E x h c 3 R V c G R h d G V k I i B W Y W x 1 Z T 0 i Z D I w M j E t M D M t M j V U M T Q 6 M z Y 6 M D A u O D g y N D Y 0 O V o 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R m l s b E N v d W 5 0 I i B W Y W x 1 Z T 0 i b D M z I i A v P j x F b n R y e S B U e X B l P S J S Z W N v d m V y e V R h c m d l d F J v d y I g V m F s d W U 9 I m w 5 N D c i I C 8 + P E V u d H J 5 I F R 5 c G U 9 I l J l Y 2 9 2 Z X J 5 V G F y Z 2 V 0 Q 2 9 s d W 1 u I i B W Y W x 1 Z T 0 i b D E i I C 8 + P E V u d H J 5 I F R 5 c G U 9 I l J l Y 2 9 2 Z X J 5 V G F y Z 2 V 0 U 2 h l Z X Q i I F Z h b H V l P S J z U 2 h l Z X Q 1 I i A v P j x F b n R y e S B U e X B l P S J M b 2 F k Z W R U b 0 F u Y W x 5 c 2 l z U 2 V y d m l j Z X M i I F Z h b H V l P S J s M C I g L z 4 8 R W 5 0 c n k g V H l w Z T 0 i U X V l c n l J R C I g V m F s d W U 9 I n N m M T B k O G V h N C 0 z M W E 0 L T Q 1 Z T A t O D R l O S 0 3 O D E 2 N z k w Z j Y 2 M W Q i I C 8 + P E V u d H J 5 I F R 5 c G U 9 I k Z p b G x D b 2 x 1 b W 5 U e X B l c y I g V m F s d W U 9 I n N B Q U F B Q U E 9 P S I g L z 4 8 R W 5 0 c n k g V H l w Z T 0 i R m l s b F N 0 Y X R 1 c y I g V m F s d W U 9 I n N D b 2 1 w b G V 0 Z S I g L z 4 8 R W 5 0 c n k g V H l w Z T 0 i T m F 2 a W d h d G l v b l N 0 Z X B O Y W 1 l I i B W Y W x 1 Z T 0 i c 0 5 h d m l n Y X R p b 2 4 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y L 1 N v d X J j Z S 5 7 T U F T V E V S I E l U R U 0 g I y w w f S Z x d W 9 0 O y w m c X V v d D t T Z W N 0 a W 9 u M S 9 D M T I v U 2 9 1 c m N l L n t E R V N D U k l Q V E l P T i w x f S Z x d W 9 0 O y w m c X V v d D t T Z W N 0 a W 9 u M S 9 D M T I v U 2 9 1 c m N l L n t R V F k s M n 0 m c X V v d D s s J n F 1 b 3 Q 7 U 2 V j d G l v b j E v Q z E y L 1 N v d X J j Z S 5 7 V U 5 J V C w z f S Z x d W 9 0 O 1 0 s J n F 1 b 3 Q 7 Q 2 9 s d W 1 u Q 2 9 1 b n Q m c X V v d D s 6 N C w m c X V v d D t L Z X l D b 2 x 1 b W 5 O Y W 1 l c y Z x d W 9 0 O z p b X S w m c X V v d D t D b 2 x 1 b W 5 J Z G V u d G l 0 a W V z J n F 1 b 3 Q 7 O l s m c X V v d D t T Z W N 0 a W 9 u M S 9 D M T I v U 2 9 1 c m N l L n t N Q V N U R V I g S V R F T S A j L D B 9 J n F 1 b 3 Q 7 L C Z x d W 9 0 O 1 N l Y 3 R p b 2 4 x L 0 M x M i 9 T b 3 V y Y 2 U u e 0 R F U 0 N S S V B U S U 9 O L D F 9 J n F 1 b 3 Q 7 L C Z x d W 9 0 O 1 N l Y 3 R p b 2 4 x L 0 M x M i 9 T b 3 V y Y 2 U u e 1 F U W S w y f S Z x d W 9 0 O y w m c X V v d D t T Z W N 0 a W 9 u M S 9 D M T I v U 2 9 1 c m N l L n t V T k l U L D N 9 J n F 1 b 3 Q 7 X S w m c X V v d D t S Z W x h d G l v b n N o a X B J b m Z v J n F 1 b 3 Q 7 O l t d f S I g L z 4 8 L 1 N 0 Y W J s Z U V u d H J p Z X M + P C 9 J d G V t P j x J d G V t P j x J d G V t T G 9 j Y X R p b 2 4 + P E l 0 Z W 1 U e X B l P k Z v c m 1 1 b G E 8 L 0 l 0 Z W 1 U e X B l P j x J d G V t U G F 0 a D 5 T Z W N 0 a W 9 u M S 9 D M T I v U 2 9 1 c m N l P C 9 J d G V t U G F 0 a D 4 8 L 0 l 0 Z W 1 M b 2 N h d G l v b j 4 8 U 3 R h Y m x l R W 5 0 c m l l c y A v P j w v S X R l b T 4 8 S X R l b T 4 8 S X R l b U x v Y 2 F 0 a W 9 u P j x J d G V t V H l w Z T 5 G b 3 J t d W x h P C 9 J d G V t V H l w Z T 4 8 S X R l b V B h d G g + U 2 V j d G l v b j E v Q z E 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M Y X N 0 V X B k Y X R l Z C I g V m F s d W U 9 I m Q y M D I x L T A z L T I 1 V D E 4 O j Q x O j E 3 L j E x M T g 2 M j V a I i A v P j x F b n R y e S B U e X B l P S J G a W x s R X J y b 3 J D b 3 V u d C I g V m F s d W U 9 I m w w I i A v P j x F b n R y e S B U e X B l P S J O Y W 1 l V X B k Y X R l Z E F m d G V y R m l s b C I g V m F s d W U 9 I m w w I i A v P j x F b n R y e S B U e X B l P S J G a W x s Q 2 9 s d W 1 u T m F t Z X M i I F Z h b H V l P S J z W y Z x d W 9 0 O 0 1 B U 1 R F U i B J V E V N I C M m c X V v d D s s J n F 1 b 3 Q 7 R E V T Q 1 J J U F R J T 0 4 m c X V v d D s s J n F 1 b 3 Q 7 U V R Z J n F 1 b 3 Q 7 L C Z x d W 9 0 O 1 V O S V Q m c X V v d D t d I i A v P j x F b n R y e S B U e X B l P S J G a W x s Z W R D b 2 1 w b G V 0 Z V J l c 3 V s d F R v V 2 9 y a 3 N o Z W V 0 I i B W Y W x 1 Z T 0 i b D E i I C 8 + P E V u d H J 5 I F R 5 c G U 9 I l J l Y 2 9 2 Z X J 5 V G F y Z 2 V 0 U 2 h l Z X Q i I F Z h b H V l P S J z U 2 h l Z X Q 1 I i A v P j x F b n R y e S B U e X B l P S J S Z W N v d m V y e V R h c m d l d E N v b H V t b i I g V m F s d W U 9 I m w x I i A v P j x F b n R y e S B U e X B l P S J S Z W N v d m V y e V R h c m d l d F J v d y I g V m F s d W U 9 I m w 5 O D Q i I C 8 + P E V u d H J 5 I F R 5 c G U 9 I k x v Y W R l Z F R v Q W 5 h b H l z a X N T Z X J 2 a W N l c y I g V m F s d W U 9 I m w w I i A v P j x F b n R y e S B U e X B l P S J R d W V y e U l E I i B W Y W x 1 Z T 0 i c z E 1 Y z l l N G Y x L T c 0 M j A t N D A 5 N C 1 i M j U 2 L T k w N j g 4 Y z Y 5 M j E y O S I g L z 4 8 R W 5 0 c n k g V H l w Z T 0 i R m l s b E N v b H V t b l R 5 c G V z I i B W Y W x 1 Z T 0 i c 0 F B Q U F B Q T 0 9 I i A v P j x F b n R y e S B U e X B l P S J G a W x s U 3 R h d H V z I i B W Y W x 1 Z T 0 i c 0 N v b X B s Z X R l I i A v P j x F b n R y e S B U e X B l P S J O Y X Z p Z 2 F 0 a W 9 u U 3 R l c E 5 h b W U i I F Z h b H V l P S J z T m F 2 a W d h d G l v b i 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9 D M T M v U 2 9 1 c m N l L n t N Q V N U R V I g S V R F T S A j L D B 9 J n F 1 b 3 Q 7 L C Z x d W 9 0 O 1 N l Y 3 R p b 2 4 x L 0 M x M y 9 T b 3 V y Y 2 U u e 0 R F U 0 N S S V B U S U 9 O L D F 9 J n F 1 b 3 Q 7 L C Z x d W 9 0 O 1 N l Y 3 R p b 2 4 x L 0 M x M y 9 T b 3 V y Y 2 U u e 1 F U W S w y f S Z x d W 9 0 O y w m c X V v d D t T Z W N 0 a W 9 u M S 9 D M T M v U 2 9 1 c m N l L n t V T k l U L D N 9 J n F 1 b 3 Q 7 X S w m c X V v d D t D b 2 x 1 b W 5 D b 3 V u d C Z x d W 9 0 O z o 0 L C Z x d W 9 0 O 0 t l e U N v b H V t b k 5 h b W V z J n F 1 b 3 Q 7 O l t d L C Z x d W 9 0 O 0 N v b H V t b k l k Z W 5 0 a X R p Z X M m c X V v d D s 6 W y Z x d W 9 0 O 1 N l Y 3 R p b 2 4 x L 0 M x M y 9 T b 3 V y Y 2 U u e 0 1 B U 1 R F U i B J V E V N I C M s M H 0 m c X V v d D s s J n F 1 b 3 Q 7 U 2 V j d G l v b j E v Q z E z L 1 N v d X J j Z S 5 7 R E V T Q 1 J J U F R J T 0 4 s M X 0 m c X V v d D s s J n F 1 b 3 Q 7 U 2 V j d G l v b j E v Q z E z L 1 N v d X J j Z S 5 7 U V R Z L D J 9 J n F 1 b 3 Q 7 L C Z x d W 9 0 O 1 N l Y 3 R p b 2 4 x L 0 M x M y 9 T b 3 V y Y 2 U u e 1 V O S V Q s M 3 0 m c X V v d D t d L C Z x d W 9 0 O 1 J l b G F 0 a W 9 u c 2 h p c E l u Z m 8 m c X V v d D s 6 W 1 1 9 I i A v P j x F b n R y e S B U e X B l P S J G a W x s Q 2 9 1 b n Q i I F Z h b H V l P S J s N D g i I C 8 + P E V u d H J 5 I F R 5 c G U 9 I k F k Z G V k V G 9 E Y X R h T W 9 k Z W w i I F Z h b H V l P S J s M S I g L z 4 8 L 1 N 0 Y W J s Z U V u d H J p Z X M + P C 9 J d G V t P j x J d G V t P j x J d G V t T G 9 j Y X R p b 2 4 + P E l 0 Z W 1 U e X B l P k Z v c m 1 1 b G E 8 L 0 l 0 Z W 1 U e X B l P j x J d G V t U G F 0 a D 5 T Z W N 0 a W 9 u M S 9 D M T M v U 2 9 1 c m N l P C 9 J d G V t U G F 0 a D 4 8 L 0 l 0 Z W 1 M b 2 N h d G l v b j 4 8 U 3 R h Y m x l R W 5 0 c m l l c y A v P j w v S X R l b T 4 8 S X R l b T 4 8 S X R l b U x v Y 2 F 0 a W 9 u P j x J d G V t V H l w Z T 5 G b 3 J t d W x h P C 9 J d G V t V H l w Z T 4 8 S X R l b V B h d G g + U 2 V j d G l v b j E v Q z E 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F k Z G V k V G 9 E Y X R h T W 9 k Z W w i I F Z h b H V l P S J s M S I g L z 4 8 R W 5 0 c n k g V H l w Z T 0 i R m l s b E N v d W 5 0 I i B W Y W x 1 Z T 0 i b D Q w I i A v P j x F b n R y e S B U e X B l P S J G a W x s T G F z d F V w Z G F 0 Z W Q i I F Z h b H V l P S J k M j A x O S 0 w N i 0 x O F Q x N D o 1 M j o 1 M S 4 y M D A z M z I 2 W i 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S Z W N v d m V y e V R h c m d l d F N o Z W V 0 I i B W Y W x 1 Z T 0 i c 1 N o Z W V 0 N S I g L z 4 8 R W 5 0 c n k g V H l w Z T 0 i U m V j b 3 Z l c n l U Y X J n Z X R D b 2 x 1 b W 4 i I F Z h b H V l P S J s M S I g L z 4 8 R W 5 0 c n k g V H l w Z T 0 i U m V j b 3 Z l c n l U Y X J n Z X R S b 3 c i I F Z h b H V l P S J s M T A z N C I g L z 4 8 R W 5 0 c n k g V H l w Z T 0 i T G 9 h Z G V k V G 9 B b m F s e X N p c 1 N l c n Z p Y 2 V z I i B W Y W x 1 Z T 0 i b D A i I C 8 + P E V u d H J 5 I F R 5 c G U 9 I l F 1 Z X J 5 S U Q i I F Z h b H V l P S J z Y z U 5 N m J i Y W E t N T U z O S 0 0 Y m J l L W E 3 O T Q t N z g 3 M z J l N W J m O G E z 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x N S 9 T b 3 V y Y 2 U u e 0 1 B U 1 R F U i B J V E V N I C M s M H 0 m c X V v d D s s J n F 1 b 3 Q 7 U 2 V j d G l v b j E v Q z E 1 L 1 N v d X J j Z S 5 7 R E V T Q 1 J J U F R J T 0 4 s M X 0 m c X V v d D s s J n F 1 b 3 Q 7 U 2 V j d G l v b j E v Q z E 1 L 1 N v d X J j Z S 5 7 U V R Z L D J 9 J n F 1 b 3 Q 7 L C Z x d W 9 0 O 1 N l Y 3 R p b 2 4 x L 0 M x N S 9 T b 3 V y Y 2 U u e 1 V O S V Q s M 3 0 m c X V v d D t d L C Z x d W 9 0 O 0 N v b H V t b k N v d W 5 0 J n F 1 b 3 Q 7 O j Q s J n F 1 b 3 Q 7 S 2 V 5 Q 2 9 s d W 1 u T m F t Z X M m c X V v d D s 6 W 1 0 s J n F 1 b 3 Q 7 Q 2 9 s d W 1 u S W R l b n R p d G l l c y Z x d W 9 0 O z p b J n F 1 b 3 Q 7 U 2 V j d G l v b j E v Q z E 1 L 1 N v d X J j Z S 5 7 T U F T V E V S I E l U R U 0 g I y w w f S Z x d W 9 0 O y w m c X V v d D t T Z W N 0 a W 9 u M S 9 D M T U v U 2 9 1 c m N l L n t E R V N D U k l Q V E l P T i w x f S Z x d W 9 0 O y w m c X V v d D t T Z W N 0 a W 9 u M S 9 D M T U v U 2 9 1 c m N l L n t R V F k s M n 0 m c X V v d D s s J n F 1 b 3 Q 7 U 2 V j d G l v b j E v Q z E 1 L 1 N v d X J j Z S 5 7 V U 5 J V C w z f S Z x d W 9 0 O 1 0 s J n F 1 b 3 Q 7 U m V s Y X R p b 2 5 z a G l w S W 5 m b y Z x d W 9 0 O z p b X X 0 i I C 8 + P C 9 T d G F i b G V F b n R y a W V z P j w v S X R l b T 4 8 S X R l b T 4 8 S X R l b U x v Y 2 F 0 a W 9 u P j x J d G V t V H l w Z T 5 G b 3 J t d W x h P C 9 J d G V t V H l w Z T 4 8 S X R l b V B h d G g + U 2 V j d G l v b j E v Q z E 1 L 1 N v d X J j Z T w v S X R l b V B h d G g + P C 9 J d G V t T G 9 j Y X R p b 2 4 + P F N 0 Y W J s Z U V u d H J p Z X M g L z 4 8 L 0 l 0 Z W 0 + P E l 0 Z W 0 + P E l 0 Z W 1 M b 2 N h d G l v b j 4 8 S X R l b V R 5 c G U + R m 9 y b X V s Y T w v S X R l b V R 5 c G U + P E l 0 Z W 1 Q Y X R o P l N l Y 3 R p b 2 4 x L 0 M 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Q 2 9 s d W 1 u T m F t Z X M i I F Z h b H V l P S J z W y Z x d W 9 0 O 0 1 B U 1 R F U i B J V E V N I C M m c X V v d D s s J n F 1 b 3 Q 7 R E V T Q 1 J J U F R J T 0 4 m c X V v d D s s J n F 1 b 3 Q 7 U V R Z J n F 1 b 3 Q 7 L C Z x d W 9 0 O 1 V O S V Q m c X V v d D t d I i A v P j x F b n R y e S B U e X B l P S J G a W x s U 3 R h d H V z I i B W Y W x 1 Z T 0 i c 0 N v b X B s Z X R l I i A v P j x F b n R y e S B U e X B l P S J G a W x s T G F z d F V w Z G F 0 Z W Q i I F Z h b H V l P S J k M j A x O S 0 w N i 0 x O F Q x N D o 1 M z o w N y 4 5 M z c w M D Y x W i 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R X J y b 3 J D b 3 V u d C I g V m F s d W U 9 I m w w I i A v P j x F b n R y e S B U e X B l P S J S Z W N v d m V y e V R h c m d l d F N o Z W V 0 I i B W Y W x 1 Z T 0 i c 1 N o Z W V 0 N S I g L z 4 8 R W 5 0 c n k g V H l w Z T 0 i U m V j b 3 Z l c n l U Y X J n Z X R D b 2 x 1 b W 4 i I F Z h b H V l P S J s M S I g L z 4 8 R W 5 0 c n k g V H l w Z T 0 i U m V j b 3 Z l c n l U Y X J n Z X R S b 3 c i I F Z h b H V l P S J s M T A 3 O C I g L z 4 8 R W 5 0 c n k g V H l w Z T 0 i T G 9 h Z G V k V G 9 B b m F s e X N p c 1 N l c n Z p Y 2 V z I i B W Y W x 1 Z T 0 i b D A i I C 8 + P E V u d H J 5 I F R 5 c G U 9 I l F 1 Z X J 5 S U Q i I F Z h b H V l P S J z M G I x O D V m M j E t N m Y 5 O S 0 0 M W Q z L T h l M 2 Y t Y j Y 2 Z W I 0 N 2 N m M D k y I i A v P j x F b n R y e S B U e X B l P S J G a W x s R X J y b 3 J D b 2 R l I i B W Y W x 1 Z T 0 i c 1 V u a 2 5 v d 2 4 i I C 8 + P E V u d H J 5 I F R 5 c G U 9 I k F k Z G V k V G 9 E Y X R h T W 9 k Z W w i I F Z h b H V l P S J s M S I g L z 4 8 R W 5 0 c n k g V H l w Z T 0 i T m F 2 a W d h d G l v b l N 0 Z X B O Y W 1 l I i B W Y W x 1 Z T 0 i c 0 5 h d m l n Y X R p b 2 4 i I C 8 + P E V u d H J 5 I F R 5 c G U 9 I l J l b G F 0 a W 9 u c 2 h p c E l u Z m 9 D b 2 5 0 Y W l u Z X I i I F Z h b H V l P S J z e y Z x d W 9 0 O 2 N v b H V t b k N v d W 5 0 J n F 1 b 3 Q 7 O j Q s J n F 1 b 3 Q 7 a 2 V 5 Q 2 9 s d W 1 u T m F t Z X M m c X V v d D s 6 W 1 0 s J n F 1 b 3 Q 7 c X V l c n l S Z W x h d G l v b n N o a X B z J n F 1 b 3 Q 7 O l t d L C Z x d W 9 0 O 2 N v b H V t b k l k Z W 5 0 a X R p Z X M m c X V v d D s 6 W y Z x d W 9 0 O 1 N l Y 3 R p b 2 4 x L 0 M x N i 9 T b 3 V y Y 2 U u e 0 1 B U 1 R F U i B J V E V N I C M s M H 0 m c X V v d D s s J n F 1 b 3 Q 7 U 2 V j d G l v b j E v Q z E 2 L 1 N v d X J j Z S 5 7 R E V T Q 1 J J U F R J T 0 4 s M X 0 m c X V v d D s s J n F 1 b 3 Q 7 U 2 V j d G l v b j E v Q z E 2 L 1 N v d X J j Z S 5 7 U V R Z L D J 9 J n F 1 b 3 Q 7 L C Z x d W 9 0 O 1 N l Y 3 R p b 2 4 x L 0 M x N i 9 T b 3 V y Y 2 U u e 1 V O S V Q s M 3 0 m c X V v d D t d L C Z x d W 9 0 O 0 N v b H V t b k N v d W 5 0 J n F 1 b 3 Q 7 O j Q s J n F 1 b 3 Q 7 S 2 V 5 Q 2 9 s d W 1 u T m F t Z X M m c X V v d D s 6 W 1 0 s J n F 1 b 3 Q 7 Q 2 9 s d W 1 u S W R l b n R p d G l l c y Z x d W 9 0 O z p b J n F 1 b 3 Q 7 U 2 V j d G l v b j E v Q z E 2 L 1 N v d X J j Z S 5 7 T U F T V E V S I E l U R U 0 g I y w w f S Z x d W 9 0 O y w m c X V v d D t T Z W N 0 a W 9 u M S 9 D M T Y v U 2 9 1 c m N l L n t E R V N D U k l Q V E l P T i w x f S Z x d W 9 0 O y w m c X V v d D t T Z W N 0 a W 9 u M S 9 D M T Y v U 2 9 1 c m N l L n t R V F k s M n 0 m c X V v d D s s J n F 1 b 3 Q 7 U 2 V j d G l v b j E v Q z E 2 L 1 N v d X J j Z S 5 7 V U 5 J V C w z f S Z x d W 9 0 O 1 0 s J n F 1 b 3 Q 7 U m V s Y X R p b 2 5 z a G l w S W 5 m b y Z x d W 9 0 O z p b X X 0 i I C 8 + P C 9 T d G F i b G V F b n R y a W V z P j w v S X R l b T 4 8 S X R l b T 4 8 S X R l b U x v Y 2 F 0 a W 9 u P j x J d G V t V H l w Z T 5 G b 3 J t d W x h P C 9 J d G V t V H l w Z T 4 8 S X R l b V B h d G g + U 2 V j d G l v b j E v Q z E 2 L 1 N v d X J j Z T w v S X R l b V B h d G g + P C 9 J d G V t T G 9 j Y X R p b 2 4 + P F N 0 Y W J s Z U V u d H J p Z X M g L z 4 8 L 0 l 0 Z W 0 + P E l 0 Z W 0 + P E l 0 Z W 1 M b 2 N h d G l v b j 4 8 S X R l b V R 5 c G U + R m 9 y b X V s Y T w v S X R l b V R 5 c G U + P E l 0 Z W 1 Q Y X R o P l N l Y 3 R p b 2 4 x L 0 M x 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R X J y b 3 J D b 3 V u d C I g V m F s d W U 9 I m w w I i A v P j x F b n R y e S B U e X B l P S J B Z G R l Z F R v R G F 0 Y U 1 v Z G V s I i B W Y W x 1 Z T 0 i b D E i I C 8 + P E V u d H J 5 I F R 5 c G U 9 I k Z p b G x D b 3 V u d C I g V m F s d W U 9 I m w y M i I g L z 4 8 R W 5 0 c n k g V H l w Z T 0 i R m l s b E x h c 3 R V c G R h d G V k I i B W Y W x 1 Z T 0 i Z D I w M T k t M D Y t M T h U M T Q 6 N T M 6 M j g u O T c 2 M T A 5 O F o 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U m V j b 3 Z l c n l U Y X J n Z X R T a G V l d C I g V m F s d W U 9 I n N T a G V l d D U i I C 8 + P E V u d H J 5 I F R 5 c G U 9 I l J l Y 2 9 2 Z X J 5 V G F y Z 2 V 0 Q 2 9 s d W 1 u I i B W Y W x 1 Z T 0 i b D E i I C 8 + P E V u d H J 5 I F R 5 c G U 9 I l J l Y 2 9 2 Z X J 5 V G F y Z 2 V 0 U m 9 3 I i B W Y W x 1 Z T 0 i b D E w O D M i I C 8 + P E V u d H J 5 I F R 5 c G U 9 I k x v Y W R l Z F R v Q W 5 h b H l z a X N T Z X J 2 a W N l c y I g V m F s d W U 9 I m w w I i A v P j x F b n R y e S B U e X B l P S J R d W V y e U l E I i B W Y W x 1 Z T 0 i c z J m M G M 1 N j c 1 L T J k O D E t N G M y Z C 1 i Y T Y 3 L T c 3 Z D g 4 N 2 R j O W Q 3 Y i I g L z 4 8 R W 5 0 c n k g V H l w Z T 0 i R m l s b E N v b H V t b l R 5 c G V z I i B W Y W x 1 Z T 0 i c 0 F B Q U F B Q T 0 9 I i A v P j x F b n R y e S B U e X B l P S J G a W x s U 3 R h d H V z I i B W Y W x 1 Z T 0 i c 0 N v b X B s Z X R l I i A v P j x F b n R y e S B U e X B l P S J O Y X Z p Z 2 F 0 a W 9 u U 3 R l c E 5 h b W U i I F Z h b H V l P S J z T m F 2 a W d h d G l v b i 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9 D M T c v U 2 9 1 c m N l L n t N Q V N U R V I g S V R F T S A j L D B 9 J n F 1 b 3 Q 7 L C Z x d W 9 0 O 1 N l Y 3 R p b 2 4 x L 0 M x N y 9 T b 3 V y Y 2 U u e 0 R F U 0 N S S V B U S U 9 O L D F 9 J n F 1 b 3 Q 7 L C Z x d W 9 0 O 1 N l Y 3 R p b 2 4 x L 0 M x N y 9 T b 3 V y Y 2 U u e 1 F U W S w y f S Z x d W 9 0 O y w m c X V v d D t T Z W N 0 a W 9 u M S 9 D M T c v U 2 9 1 c m N l L n t V T k l U L D N 9 J n F 1 b 3 Q 7 X S w m c X V v d D t D b 2 x 1 b W 5 D b 3 V u d C Z x d W 9 0 O z o 0 L C Z x d W 9 0 O 0 t l e U N v b H V t b k 5 h b W V z J n F 1 b 3 Q 7 O l t d L C Z x d W 9 0 O 0 N v b H V t b k l k Z W 5 0 a X R p Z X M m c X V v d D s 6 W y Z x d W 9 0 O 1 N l Y 3 R p b 2 4 x L 0 M x N y 9 T b 3 V y Y 2 U u e 0 1 B U 1 R F U i B J V E V N I C M s M H 0 m c X V v d D s s J n F 1 b 3 Q 7 U 2 V j d G l v b j E v Q z E 3 L 1 N v d X J j Z S 5 7 R E V T Q 1 J J U F R J T 0 4 s M X 0 m c X V v d D s s J n F 1 b 3 Q 7 U 2 V j d G l v b j E v Q z E 3 L 1 N v d X J j Z S 5 7 U V R Z L D J 9 J n F 1 b 3 Q 7 L C Z x d W 9 0 O 1 N l Y 3 R p b 2 4 x L 0 M x N y 9 T b 3 V y Y 2 U u e 1 V O S V Q s M 3 0 m c X V v d D t d L C Z x d W 9 0 O 1 J l b G F 0 a W 9 u c 2 h p c E l u Z m 8 m c X V v d D s 6 W 1 1 9 I i A v P j w v U 3 R h Y m x l R W 5 0 c m l l c z 4 8 L 0 l 0 Z W 0 + P E l 0 Z W 0 + P E l 0 Z W 1 M b 2 N h d G l v b j 4 8 S X R l b V R 5 c G U + R m 9 y b X V s Y T w v S X R l b V R 5 c G U + P E l 0 Z W 1 Q Y X R o P l N l Y 3 R p b 2 4 x L 0 M x N y 9 T b 3 V y Y 2 U 8 L 0 l 0 Z W 1 Q Y X R o P j w v S X R l b U x v Y 2 F 0 a W 9 u P j x T d G F i b G V F b n R y a W V z I C 8 + P C 9 J d G V t P j x J d G V t P j x J d G V t T G 9 j Y X R p b 2 4 + P E l 0 Z W 1 U e X B l P k Z v c m 1 1 b G E 8 L 0 l 0 Z W 1 U e X B l P j x J d G V t U G F 0 a D 5 T Z W N 0 a W 9 u M S 9 Q Q 1 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N v b H V t b l R 5 c G V z I i B W Y W x 1 Z T 0 i c 0 F B Q U F B Q T 0 9 I i A v P j x F b n R y e S B U e X B l P S J B Z G R l Z F R v R G F 0 Y U 1 v Z G V s I i B W Y W x 1 Z T 0 i b D E i I C 8 + P E V u d H J 5 I F R 5 c G U 9 I k Z p b G x D b 3 V u d C I g V m F s d W U 9 I m w 1 I i A v P j x F b n R y e S B U e X B l P S J G a W x s R X J y b 3 J D b 3 V u d C I g V m F s d W U 9 I m w w I i A v P j x F b n R y e S B U e X B l P S J O Y W 1 l V X B k Y X R l Z E F m d G V y R m l s b C I g V m F s d W U 9 I m w w I i A v P j x F b n R y e S B U e X B l P S J G a W x s U 3 R h d H V z I i B W Y W x 1 Z T 0 i c 0 N v b X B s Z X R l I i A v P j x F b n R y e S B U e X B l P S J G a W x s Z W R D b 2 1 w b G V 0 Z V J l c 3 V s d F R v V 2 9 y a 3 N o Z W V 0 I i B W Y W x 1 Z T 0 i b D E i I C 8 + P E V u d H J 5 I F R 5 c G U 9 I l J l Y 2 9 2 Z X J 5 V G F y Z 2 V 0 U 2 h l Z X Q i I F Z h b H V l P S J z U 2 h l Z X Q 1 I i A v P j x F b n R y e S B U e X B l P S J S Z W N v d m V y e V R h c m d l d E N v b H V t b i I g V m F s d W U 9 I m w x I i A v P j x F b n R y e S B U e X B l P S J S Z W N v d m V y e V R h c m d l d F J v d y I g V m F s d W U 9 I m w x M T A 4 I i A v P j x F b n R y e S B U e X B l P S J M b 2 F k Z W R U b 0 F u Y W x 5 c 2 l z U 2 V y d m l j Z X M i I F Z h b H V l P S J s M C I g L z 4 8 R W 5 0 c n k g V H l w Z T 0 i U X V l c n l J R C I g V m F s d W U 9 I n M 4 Y 2 E 1 O T Y 0 N C 1 h Y T Q 2 L T R k N j A t O D U 2 Z S 0 0 M G Y 3 M m M y M j F m Z D Y i I C 8 + P E V u d H J 5 I F R 5 c G U 9 I k Z p b G x M Y X N 0 V X B k Y X R l Z C I g V m F s d W U 9 I m Q y M D E 5 L T A 2 L T E 4 V D E 0 O j U z O j Q 4 L j Y 5 M z A 4 M T N a I i A v P j x F b n R y e S B U e X B l P S J G a W x s R X J y b 3 J D b 2 R l I i B W Y W x 1 Z T 0 i c 1 V u a 2 5 v d 2 4 i I C 8 + P E V u d H J 5 I F R 5 c G U 9 I k Z p b G x D b 2 x 1 b W 5 O Y W 1 l c y I g V m F s d W U 9 I n N b J n F 1 b 3 Q 7 T U F T V E V S I E l U R U 0 g I y Z x d W 9 0 O y w m c X V v d D t E R V N D U k l Q V E l P T i Z x d W 9 0 O y w m c X V v d D t R V F k m c X V v d D s s J n F 1 b 3 Q 7 V U 5 J V C Z x d W 9 0 O 1 0 i I C 8 + P E V u d H J 5 I F R 5 c G U 9 I k 5 h d m l n Y X R p b 2 5 T d G V w T m F t Z S I g V m F s d W U 9 I n N O Y X Z p Z 2 F 0 a W 9 u I i A v P j x F b n R y e S B U e X B l P S J S Z W x h d G l v b n N o a X B J b m Z v Q 2 9 u d G F p b m V y I i B W Y W x 1 Z T 0 i c 3 s m c X V v d D t j b 2 x 1 b W 5 D b 3 V u d C Z x d W 9 0 O z o 0 L C Z x d W 9 0 O 2 t l e U N v b H V t b k 5 h b W V z J n F 1 b 3 Q 7 O l t d L C Z x d W 9 0 O 3 F 1 Z X J 5 U m V s Y X R p b 2 5 z a G l w c y Z x d W 9 0 O z p b X S w m c X V v d D t j b 2 x 1 b W 5 J Z G V u d G l 0 a W V z J n F 1 b 3 Q 7 O l s m c X V v d D t T Z W N 0 a W 9 u M S 9 Q Q 1 Q v U 2 9 1 c m N l L n t N Q V N U R V I g S V R F T S A j L D B 9 J n F 1 b 3 Q 7 L C Z x d W 9 0 O 1 N l Y 3 R p b 2 4 x L 1 B D V C 9 T b 3 V y Y 2 U u e 0 R F U 0 N S S V B U S U 9 O L D F 9 J n F 1 b 3 Q 7 L C Z x d W 9 0 O 1 N l Y 3 R p b 2 4 x L 1 B D V C 9 T b 3 V y Y 2 U u e 1 F U W S w y f S Z x d W 9 0 O y w m c X V v d D t T Z W N 0 a W 9 u M S 9 Q Q 1 Q v U 2 9 1 c m N l L n t V T k l U L D N 9 J n F 1 b 3 Q 7 X S w m c X V v d D t D b 2 x 1 b W 5 D b 3 V u d C Z x d W 9 0 O z o 0 L C Z x d W 9 0 O 0 t l e U N v b H V t b k 5 h b W V z J n F 1 b 3 Q 7 O l t d L C Z x d W 9 0 O 0 N v b H V t b k l k Z W 5 0 a X R p Z X M m c X V v d D s 6 W y Z x d W 9 0 O 1 N l Y 3 R p b 2 4 x L 1 B D V C 9 T b 3 V y Y 2 U u e 0 1 B U 1 R F U i B J V E V N I C M s M H 0 m c X V v d D s s J n F 1 b 3 Q 7 U 2 V j d G l v b j E v U E N U L 1 N v d X J j Z S 5 7 R E V T Q 1 J J U F R J T 0 4 s M X 0 m c X V v d D s s J n F 1 b 3 Q 7 U 2 V j d G l v b j E v U E N U L 1 N v d X J j Z S 5 7 U V R Z L D J 9 J n F 1 b 3 Q 7 L C Z x d W 9 0 O 1 N l Y 3 R p b 2 4 x L 1 B D V C 9 T b 3 V y Y 2 U u e 1 V O S V Q s M 3 0 m c X V v d D t d L C Z x d W 9 0 O 1 J l b G F 0 a W 9 u c 2 h p c E l u Z m 8 m c X V v d D s 6 W 1 1 9 I i A v P j w v U 3 R h Y m x l R W 5 0 c m l l c z 4 8 L 0 l 0 Z W 0 + P E l 0 Z W 0 + P E l 0 Z W 1 M b 2 N h d G l v b j 4 8 S X R l b V R 5 c G U + R m 9 y b X V s Y T w v S X R l b V R 5 c G U + P E l 0 Z W 1 Q Y X R o P l N l Y 3 R p b 2 4 x L 1 B D V C 9 T b 3 V y Y 2 U 8 L 0 l 0 Z W 1 Q Y X R o P j w v S X R l b U x v Y 2 F 0 a W 9 u P j x T d G F i b G V F b n R y a W V z I C 8 + P C 9 J d G V t P j x J d G V t P j x J d G V t T G 9 j Y X R p b 2 4 + P E l 0 Z W 1 U e X B l P k Z v c m 1 1 b G E 8 L 0 l 0 Z W 1 U e X B l P j x J d G V t U G F 0 a D 5 T Z W N 0 a W 9 u M S 9 D M S 9 G a W x 0 Z X J l Z C U y M F J v d 3 M 8 L 0 l 0 Z W 1 Q Y X R o P j w v S X R l b U x v Y 2 F 0 a W 9 u P j x T d G F i b G V F b n R y a W V z I C 8 + P C 9 J d G V t P j x J d G V t P j x J d G V t T G 9 j Y X R p b 2 4 + P E l 0 Z W 1 U e X B l P k Z v c m 1 1 b G E 8 L 0 l 0 Z W 1 U e X B l P j x J d G V t U G F 0 a D 5 T Z W N 0 a W 9 u M S 9 D M S 9 T b 3 J 0 Z W Q l M j B S b 3 d z P C 9 J d G V t U G F 0 a D 4 8 L 0 l 0 Z W 1 M b 2 N h d G l v b j 4 8 U 3 R h Y m x l R W 5 0 c m l l c y A v P j w v S X R l b T 4 8 S X R l b T 4 8 S X R l b U x v Y 2 F 0 a W 9 u P j x J d G V t V H l w Z T 5 G b 3 J t d W x h P C 9 J d G V t V H l w Z T 4 8 S X R l b V B h d G g + U 2 V j d G l v b j E v Q z E v U m V t b 3 Z l Z C U y M E 9 0 a G V y J T I w Q 2 9 s d W 1 u c z w v S X R l b V B h d G g + P C 9 J d G V t T G 9 j Y X R p b 2 4 + P F N 0 Y W J s Z U V u d H J p Z X M g L z 4 8 L 0 l 0 Z W 0 + P E l 0 Z W 0 + P E l 0 Z W 1 M b 2 N h d G l v b j 4 8 S X R l b V R 5 c G U + R m 9 y b X V s Y T w v S X R l b V R 5 c G U + P E l 0 Z W 1 Q Y X R o P l N l Y 3 R p b 2 4 x L 0 M x L 1 J l b 3 J k Z X J l Z C U y M E N v b H V t b n M 8 L 0 l 0 Z W 1 Q Y X R o P j w v S X R l b U x v Y 2 F 0 a W 9 u P j x T d G F i b G V F b n R y a W V z I C 8 + P C 9 J d G V t P j x J d G V t P j x J d G V t T G 9 j Y X R p b 2 4 + P E l 0 Z W 1 U e X B l P k Z v c m 1 1 b G E 8 L 0 l 0 Z W 1 U e X B l P j x J d G V t U G F 0 a D 5 T Z W N 0 a W 9 u M S 9 D M i 9 G a W x 0 Z X J l Z C U y M F J v d 3 M 8 L 0 l 0 Z W 1 Q Y X R o P j w v S X R l b U x v Y 2 F 0 a W 9 u P j x T d G F i b G V F b n R y a W V z I C 8 + P C 9 J d G V t P j x J d G V t P j x J d G V t T G 9 j Y X R p b 2 4 + P E l 0 Z W 1 U e X B l P k Z v c m 1 1 b G E 8 L 0 l 0 Z W 1 U e X B l P j x J d G V t U G F 0 a D 5 T Z W N 0 a W 9 u M S 9 D M i 9 T b 3 J 0 Z W Q l M j B S b 3 d z P C 9 J d G V t U G F 0 a D 4 8 L 0 l 0 Z W 1 M b 2 N h d G l v b j 4 8 U 3 R h Y m x l R W 5 0 c m l l c y A v P j w v S X R l b T 4 8 S X R l b T 4 8 S X R l b U x v Y 2 F 0 a W 9 u P j x J d G V t V H l w Z T 5 G b 3 J t d W x h P C 9 J d G V t V H l w Z T 4 8 S X R l b V B h d G g + U 2 V j d G l v b j E v Q z I v U m V t b 3 Z l Z C U y M E 9 0 a G V y J T I w Q 2 9 s d W 1 u c z w v S X R l b V B h d G g + P C 9 J d G V t T G 9 j Y X R p b 2 4 + P F N 0 Y W J s Z U V u d H J p Z X M g L z 4 8 L 0 l 0 Z W 0 + P E l 0 Z W 0 + P E l 0 Z W 1 M b 2 N h d G l v b j 4 8 S X R l b V R 5 c G U + R m 9 y b X V s Y T w v S X R l b V R 5 c G U + P E l 0 Z W 1 Q Y X R o P l N l Y 3 R p b 2 4 x L 0 M y L 1 J l b 3 J k Z X J l Z C U y M E N v b H V t b n M 8 L 0 l 0 Z W 1 Q Y X R o P j w v S X R l b U x v Y 2 F 0 a W 9 u P j x T d G F i b G V F b n R y a W V z I C 8 + P C 9 J d G V t P j x J d G V t P j x J d G V t T G 9 j Y X R p b 2 4 + P E l 0 Z W 1 U e X B l P k Z v c m 1 1 b G E 8 L 0 l 0 Z W 1 U e X B l P j x J d G V t U G F 0 a D 5 T Z W N 0 a W 9 u M S 9 D M y 9 G a W x 0 Z X J l Z C U y M F J v d 3 M 8 L 0 l 0 Z W 1 Q Y X R o P j w v S X R l b U x v Y 2 F 0 a W 9 u P j x T d G F i b G V F b n R y a W V z I C 8 + P C 9 J d G V t P j x J d G V t P j x J d G V t T G 9 j Y X R p b 2 4 + P E l 0 Z W 1 U e X B l P k Z v c m 1 1 b G E 8 L 0 l 0 Z W 1 U e X B l P j x J d G V t U G F 0 a D 5 T Z W N 0 a W 9 u M S 9 D M y 9 T b 3 J 0 Z W Q l M j B S b 3 d z P C 9 J d G V t U G F 0 a D 4 8 L 0 l 0 Z W 1 M b 2 N h d G l v b j 4 8 U 3 R h Y m x l R W 5 0 c m l l c y A v P j w v S X R l b T 4 8 S X R l b T 4 8 S X R l b U x v Y 2 F 0 a W 9 u P j x J d G V t V H l w Z T 5 G b 3 J t d W x h P C 9 J d G V t V H l w Z T 4 8 S X R l b V B h d G g + U 2 V j d G l v b j E v Q z M v U m V t b 3 Z l Z C U y M E 9 0 a G V y J T I w Q 2 9 s d W 1 u c z w v S X R l b V B h d G g + P C 9 J d G V t T G 9 j Y X R p b 2 4 + P F N 0 Y W J s Z U V u d H J p Z X M g L z 4 8 L 0 l 0 Z W 0 + P E l 0 Z W 0 + P E l 0 Z W 1 M b 2 N h d G l v b j 4 8 S X R l b V R 5 c G U + R m 9 y b X V s Y T w v S X R l b V R 5 c G U + P E l 0 Z W 1 Q Y X R o P l N l Y 3 R p b 2 4 x L 0 M z L 1 J l b 3 J k Z X J l Z C U y M E N v b H V t b n M 8 L 0 l 0 Z W 1 Q Y X R o P j w v S X R l b U x v Y 2 F 0 a W 9 u P j x T d G F i b G V F b n R y a W V z I C 8 + P C 9 J d G V t P j x J d G V t P j x J d G V t T G 9 j Y X R p b 2 4 + P E l 0 Z W 1 U e X B l P k Z v c m 1 1 b G E 8 L 0 l 0 Z W 1 U e X B l P j x J d G V t U G F 0 a D 5 T Z W N 0 a W 9 u M S 9 D N C 9 G a W x 0 Z X J l Z C U y M F J v d 3 M 8 L 0 l 0 Z W 1 Q Y X R o P j w v S X R l b U x v Y 2 F 0 a W 9 u P j x T d G F i b G V F b n R y a W V z I C 8 + P C 9 J d G V t P j x J d G V t P j x J d G V t T G 9 j Y X R p b 2 4 + P E l 0 Z W 1 U e X B l P k Z v c m 1 1 b G E 8 L 0 l 0 Z W 1 U e X B l P j x J d G V t U G F 0 a D 5 T Z W N 0 a W 9 u M S 9 D N C 9 T b 3 J 0 Z W Q l M j B S b 3 d z P C 9 J d G V t U G F 0 a D 4 8 L 0 l 0 Z W 1 M b 2 N h d G l v b j 4 8 U 3 R h Y m x l R W 5 0 c m l l c y A v P j w v S X R l b T 4 8 S X R l b T 4 8 S X R l b U x v Y 2 F 0 a W 9 u P j x J d G V t V H l w Z T 5 G b 3 J t d W x h P C 9 J d G V t V H l w Z T 4 8 S X R l b V B h d G g + U 2 V j d G l v b j E v Q z Q v U m V t b 3 Z l Z C U y M E 9 0 a G V y J T I w Q 2 9 s d W 1 u c z w v S X R l b V B h d G g + P C 9 J d G V t T G 9 j Y X R p b 2 4 + P F N 0 Y W J s Z U V u d H J p Z X M g L z 4 8 L 0 l 0 Z W 0 + P E l 0 Z W 0 + P E l 0 Z W 1 M b 2 N h d G l v b j 4 8 S X R l b V R 5 c G U + R m 9 y b X V s Y T w v S X R l b V R 5 c G U + P E l 0 Z W 1 Q Y X R o P l N l Y 3 R p b 2 4 x L 0 M 0 L 1 J l b 3 J k Z X J l Z C U y M E N v b H V t b n M 8 L 0 l 0 Z W 1 Q Y X R o P j w v S X R l b U x v Y 2 F 0 a W 9 u P j x T d G F i b G V F b n R y a W V z I C 8 + P C 9 J d G V t P j x J d G V t P j x J d G V t T G 9 j Y X R p b 2 4 + P E l 0 Z W 1 U e X B l P k Z v c m 1 1 b G E 8 L 0 l 0 Z W 1 U e X B l P j x J d G V t U G F 0 a D 5 T Z W N 0 a W 9 u M S 9 D N S 9 G a W x 0 Z X J l Z C U y M F J v d 3 M 8 L 0 l 0 Z W 1 Q Y X R o P j w v S X R l b U x v Y 2 F 0 a W 9 u P j x T d G F i b G V F b n R y a W V z I C 8 + P C 9 J d G V t P j x J d G V t P j x J d G V t T G 9 j Y X R p b 2 4 + P E l 0 Z W 1 U e X B l P k Z v c m 1 1 b G E 8 L 0 l 0 Z W 1 U e X B l P j x J d G V t U G F 0 a D 5 T Z W N 0 a W 9 u M S 9 D N S 9 T b 3 J 0 Z W Q l M j B S b 3 d z P C 9 J d G V t U G F 0 a D 4 8 L 0 l 0 Z W 1 M b 2 N h d G l v b j 4 8 U 3 R h Y m x l R W 5 0 c m l l c y A v P j w v S X R l b T 4 8 S X R l b T 4 8 S X R l b U x v Y 2 F 0 a W 9 u P j x J d G V t V H l w Z T 5 G b 3 J t d W x h P C 9 J d G V t V H l w Z T 4 8 S X R l b V B h d G g + U 2 V j d G l v b j E v Q z U v U m V t b 3 Z l Z C U y M E 9 0 a G V y J T I w Q 2 9 s d W 1 u c z w v S X R l b V B h d G g + P C 9 J d G V t T G 9 j Y X R p b 2 4 + P F N 0 Y W J s Z U V u d H J p Z X M g L z 4 8 L 0 l 0 Z W 0 + P E l 0 Z W 0 + P E l 0 Z W 1 M b 2 N h d G l v b j 4 8 S X R l b V R 5 c G U + R m 9 y b X V s Y T w v S X R l b V R 5 c G U + P E l 0 Z W 1 Q Y X R o P l N l Y 3 R p b 2 4 x L 0 M 1 L 1 J l b 3 J k Z X J l Z C U y M E N v b H V t b n M 8 L 0 l 0 Z W 1 Q Y X R o P j w v S X R l b U x v Y 2 F 0 a W 9 u P j x T d G F i b G V F b n R y a W V z I C 8 + P C 9 J d G V t P j x J d G V t P j x J d G V t T G 9 j Y X R p b 2 4 + P E l 0 Z W 1 U e X B l P k Z v c m 1 1 b G E 8 L 0 l 0 Z W 1 U e X B l P j x J d G V t U G F 0 a D 5 T Z W N 0 a W 9 u M S 9 D N i 9 G a W x 0 Z X J l Z C U y M F J v d 3 M 8 L 0 l 0 Z W 1 Q Y X R o P j w v S X R l b U x v Y 2 F 0 a W 9 u P j x T d G F i b G V F b n R y a W V z I C 8 + P C 9 J d G V t P j x J d G V t P j x J d G V t T G 9 j Y X R p b 2 4 + P E l 0 Z W 1 U e X B l P k Z v c m 1 1 b G E 8 L 0 l 0 Z W 1 U e X B l P j x J d G V t U G F 0 a D 5 T Z W N 0 a W 9 u M S 9 D N i 9 T b 3 J 0 Z W Q l M j B S b 3 d z P C 9 J d G V t U G F 0 a D 4 8 L 0 l 0 Z W 1 M b 2 N h d G l v b j 4 8 U 3 R h Y m x l R W 5 0 c m l l c y A v P j w v S X R l b T 4 8 S X R l b T 4 8 S X R l b U x v Y 2 F 0 a W 9 u P j x J d G V t V H l w Z T 5 G b 3 J t d W x h P C 9 J d G V t V H l w Z T 4 8 S X R l b V B h d G g + U 2 V j d G l v b j E v Q z Y v U m V t b 3 Z l Z C U y M E 9 0 a G V y J T I w Q 2 9 s d W 1 u c z w v S X R l b V B h d G g + P C 9 J d G V t T G 9 j Y X R p b 2 4 + P F N 0 Y W J s Z U V u d H J p Z X M g L z 4 8 L 0 l 0 Z W 0 + P E l 0 Z W 0 + P E l 0 Z W 1 M b 2 N h d G l v b j 4 8 S X R l b V R 5 c G U + R m 9 y b X V s Y T w v S X R l b V R 5 c G U + P E l 0 Z W 1 Q Y X R o P l N l Y 3 R p b 2 4 x L 0 M 2 L 1 J l b 3 J k Z X J l Z C U y M E N v b H V t b n M 8 L 0 l 0 Z W 1 Q Y X R o P j w v S X R l b U x v Y 2 F 0 a W 9 u P j x T d G F i b G V F b n R y a W V z I C 8 + P C 9 J d G V t P j x J d G V t P j x J d G V t T G 9 j Y X R p b 2 4 + P E l 0 Z W 1 U e X B l P k Z v c m 1 1 b G E 8 L 0 l 0 Z W 1 U e X B l P j x J d G V t U G F 0 a D 5 T Z W N 0 a W 9 u M S 9 D N y 9 G a W x 0 Z X J l Z C U y M F J v d 3 M 8 L 0 l 0 Z W 1 Q Y X R o P j w v S X R l b U x v Y 2 F 0 a W 9 u P j x T d G F i b G V F b n R y a W V z I C 8 + P C 9 J d G V t P j x J d G V t P j x J d G V t T G 9 j Y X R p b 2 4 + P E l 0 Z W 1 U e X B l P k Z v c m 1 1 b G E 8 L 0 l 0 Z W 1 U e X B l P j x J d G V t U G F 0 a D 5 T Z W N 0 a W 9 u M S 9 D N y 9 T b 3 J 0 Z W Q l M j B S b 3 d z P C 9 J d G V t U G F 0 a D 4 8 L 0 l 0 Z W 1 M b 2 N h d G l v b j 4 8 U 3 R h Y m x l R W 5 0 c m l l c y A v P j w v S X R l b T 4 8 S X R l b T 4 8 S X R l b U x v Y 2 F 0 a W 9 u P j x J d G V t V H l w Z T 5 G b 3 J t d W x h P C 9 J d G V t V H l w Z T 4 8 S X R l b V B h d G g + U 2 V j d G l v b j E v Q z c v U m V t b 3 Z l Z C U y M E 9 0 a G V y J T I w Q 2 9 s d W 1 u c z w v S X R l b V B h d G g + P C 9 J d G V t T G 9 j Y X R p b 2 4 + P F N 0 Y W J s Z U V u d H J p Z X M g L z 4 8 L 0 l 0 Z W 0 + P E l 0 Z W 0 + P E l 0 Z W 1 M b 2 N h d G l v b j 4 8 S X R l b V R 5 c G U + R m 9 y b X V s Y T w v S X R l b V R 5 c G U + P E l 0 Z W 1 Q Y X R o P l N l Y 3 R p b 2 4 x L 0 M 3 L 1 J l b 3 J k Z X J l Z C U y M E N v b H V t b n M 8 L 0 l 0 Z W 1 Q Y X R o P j w v S X R l b U x v Y 2 F 0 a W 9 u P j x T d G F i b G V F b n R y a W V z I C 8 + P C 9 J d G V t P j x J d G V t P j x J d G V t T G 9 j Y X R p b 2 4 + P E l 0 Z W 1 U e X B l P k Z v c m 1 1 b G E 8 L 0 l 0 Z W 1 U e X B l P j x J d G V t U G F 0 a D 5 T Z W N 0 a W 9 u M S 9 D O C 9 G a W x 0 Z X J l Z C U y M F J v d 3 M 8 L 0 l 0 Z W 1 Q Y X R o P j w v S X R l b U x v Y 2 F 0 a W 9 u P j x T d G F i b G V F b n R y a W V z I C 8 + P C 9 J d G V t P j x J d G V t P j x J d G V t T G 9 j Y X R p b 2 4 + P E l 0 Z W 1 U e X B l P k Z v c m 1 1 b G E 8 L 0 l 0 Z W 1 U e X B l P j x J d G V t U G F 0 a D 5 T Z W N 0 a W 9 u M S 9 D O C 9 T b 3 J 0 Z W Q l M j B S b 3 d z P C 9 J d G V t U G F 0 a D 4 8 L 0 l 0 Z W 1 M b 2 N h d G l v b j 4 8 U 3 R h Y m x l R W 5 0 c m l l c y A v P j w v S X R l b T 4 8 S X R l b T 4 8 S X R l b U x v Y 2 F 0 a W 9 u P j x J d G V t V H l w Z T 5 G b 3 J t d W x h P C 9 J d G V t V H l w Z T 4 8 S X R l b V B h d G g + U 2 V j d G l v b j E v Q z g v U m V t b 3 Z l Z C U y M E 9 0 a G V y J T I w Q 2 9 s d W 1 u c z w v S X R l b V B h d G g + P C 9 J d G V t T G 9 j Y X R p b 2 4 + P F N 0 Y W J s Z U V u d H J p Z X M g L z 4 8 L 0 l 0 Z W 0 + P E l 0 Z W 0 + P E l 0 Z W 1 M b 2 N h d G l v b j 4 8 S X R l b V R 5 c G U + R m 9 y b X V s Y T w v S X R l b V R 5 c G U + P E l 0 Z W 1 Q Y X R o P l N l Y 3 R p b 2 4 x L 0 M 4 L 1 J l b 3 J k Z X J l Z C U y M E N v b H V t b n M 8 L 0 l 0 Z W 1 Q Y X R o P j w v S X R l b U x v Y 2 F 0 a W 9 u P j x T d G F i b G V F b n R y a W V z I C 8 + P C 9 J d G V t P j x J d G V t P j x J d G V t T G 9 j Y X R p b 2 4 + P E l 0 Z W 1 U e X B l P k Z v c m 1 1 b G E 8 L 0 l 0 Z W 1 U e X B l P j x J d G V t U G F 0 a D 5 T Z W N 0 a W 9 u M S 9 D O S 9 G a W x 0 Z X J l Z C U y M F J v d 3 M 8 L 0 l 0 Z W 1 Q Y X R o P j w v S X R l b U x v Y 2 F 0 a W 9 u P j x T d G F i b G V F b n R y a W V z I C 8 + P C 9 J d G V t P j x J d G V t P j x J d G V t T G 9 j Y X R p b 2 4 + P E l 0 Z W 1 U e X B l P k Z v c m 1 1 b G E 8 L 0 l 0 Z W 1 U e X B l P j x J d G V t U G F 0 a D 5 T Z W N 0 a W 9 u M S 9 D O S 9 S Z W 1 v d m V k J T I w T 3 R o Z X I l M j B D b 2 x 1 b W 5 z P C 9 J d G V t U G F 0 a D 4 8 L 0 l 0 Z W 1 M b 2 N h d G l v b j 4 8 U 3 R h Y m x l R W 5 0 c m l l c y A v P j w v S X R l b T 4 8 S X R l b T 4 8 S X R l b U x v Y 2 F 0 a W 9 u P j x J d G V t V H l w Z T 5 G b 3 J t d W x h P C 9 J d G V t V H l w Z T 4 8 S X R l b V B h d G g + U 2 V j d G l v b j E v Q z k v U m V v c m R l c m V k J T I w Q 2 9 s d W 1 u c z w v S X R l b V B h d G g + P C 9 J d G V t T G 9 j Y X R p b 2 4 + P F N 0 Y W J s Z U V u d H J p Z X M g L z 4 8 L 0 l 0 Z W 0 + P E l 0 Z W 0 + P E l 0 Z W 1 M b 2 N h d G l v b j 4 8 S X R l b V R 5 c G U + R m 9 y b X V s Y T w v S X R l b V R 5 c G U + P E l 0 Z W 1 Q Y X R o P l N l Y 3 R p b 2 4 x L 0 M 5 L 1 N v c n R l Z C U y M F J v d 3 M 8 L 0 l 0 Z W 1 Q Y X R o P j w v S X R l b U x v Y 2 F 0 a W 9 u P j x T d G F i b G V F b n R y a W V z I C 8 + P C 9 J d G V t P j x J d G V t P j x J d G V t T G 9 j Y X R p b 2 4 + P E l 0 Z W 1 U e X B l P k Z v c m 1 1 b G E 8 L 0 l 0 Z W 1 U e X B l P j x J d G V t U G F 0 a D 5 T Z W N 0 a W 9 u M S 9 D M T A v R m l s d G V y Z W Q l M j B S b 3 d z P C 9 J d G V t U G F 0 a D 4 8 L 0 l 0 Z W 1 M b 2 N h d G l v b j 4 8 U 3 R h Y m x l R W 5 0 c m l l c y A v P j w v S X R l b T 4 8 S X R l b T 4 8 S X R l b U x v Y 2 F 0 a W 9 u P j x J d G V t V H l w Z T 5 G b 3 J t d W x h P C 9 J d G V t V H l w Z T 4 8 S X R l b V B h d G g + U 2 V j d G l v b j E v Q z E w L 1 N v c n R l Z C U y M F J v d 3 M 8 L 0 l 0 Z W 1 Q Y X R o P j w v S X R l b U x v Y 2 F 0 a W 9 u P j x T d G F i b G V F b n R y a W V z I C 8 + P C 9 J d G V t P j x J d G V t P j x J d G V t T G 9 j Y X R p b 2 4 + P E l 0 Z W 1 U e X B l P k Z v c m 1 1 b G E 8 L 0 l 0 Z W 1 U e X B l P j x J d G V t U G F 0 a D 5 T Z W N 0 a W 9 u M S 9 D M T A v U m V t b 3 Z l Z C U y M E 9 0 a G V y J T I w Q 2 9 s d W 1 u c z w v S X R l b V B h d G g + P C 9 J d G V t T G 9 j Y X R p b 2 4 + P F N 0 Y W J s Z U V u d H J p Z X M g L z 4 8 L 0 l 0 Z W 0 + P E l 0 Z W 0 + P E l 0 Z W 1 M b 2 N h d G l v b j 4 8 S X R l b V R 5 c G U + R m 9 y b X V s Y T w v S X R l b V R 5 c G U + P E l 0 Z W 1 Q Y X R o P l N l Y 3 R p b 2 4 x L 0 M x M C 9 S Z W 9 y Z G V y Z W Q l M j B D b 2 x 1 b W 5 z P C 9 J d G V t U G F 0 a D 4 8 L 0 l 0 Z W 1 M b 2 N h d G l v b j 4 8 U 3 R h Y m x l R W 5 0 c m l l c y A v P j w v S X R l b T 4 8 S X R l b T 4 8 S X R l b U x v Y 2 F 0 a W 9 u P j x J d G V t V H l w Z T 5 G b 3 J t d W x h P C 9 J d G V t V H l w Z T 4 8 S X R l b V B h d G g + U 2 V j d G l v b j E v Q z E x L 0 Z p b H R l c m V k J T I w U m 9 3 c z w v S X R l b V B h d G g + P C 9 J d G V t T G 9 j Y X R p b 2 4 + P F N 0 Y W J s Z U V u d H J p Z X M g L z 4 8 L 0 l 0 Z W 0 + P E l 0 Z W 0 + P E l 0 Z W 1 M b 2 N h d G l v b j 4 8 S X R l b V R 5 c G U + R m 9 y b X V s Y T w v S X R l b V R 5 c G U + P E l 0 Z W 1 Q Y X R o P l N l Y 3 R p b 2 4 x L 0 M x M S 9 T b 3 J 0 Z W Q l M j B S b 3 d z P C 9 J d G V t U G F 0 a D 4 8 L 0 l 0 Z W 1 M b 2 N h d G l v b j 4 8 U 3 R h Y m x l R W 5 0 c m l l c y A v P j w v S X R l b T 4 8 S X R l b T 4 8 S X R l b U x v Y 2 F 0 a W 9 u P j x J d G V t V H l w Z T 5 G b 3 J t d W x h P C 9 J d G V t V H l w Z T 4 8 S X R l b V B h d G g + U 2 V j d G l v b j E v Q z E x L 1 J l b W 9 2 Z W Q l M j B P d G h l c i U y M E N v b H V t b n M 8 L 0 l 0 Z W 1 Q Y X R o P j w v S X R l b U x v Y 2 F 0 a W 9 u P j x T d G F i b G V F b n R y a W V z I C 8 + P C 9 J d G V t P j x J d G V t P j x J d G V t T G 9 j Y X R p b 2 4 + P E l 0 Z W 1 U e X B l P k Z v c m 1 1 b G E 8 L 0 l 0 Z W 1 U e X B l P j x J d G V t U G F 0 a D 5 T Z W N 0 a W 9 u M S 9 D M T E v U m V v c m R l c m V k J T I w Q 2 9 s d W 1 u c z w v S X R l b V B h d G g + P C 9 J d G V t T G 9 j Y X R p b 2 4 + P F N 0 Y W J s Z U V u d H J p Z X M g L z 4 8 L 0 l 0 Z W 0 + P E l 0 Z W 0 + P E l 0 Z W 1 M b 2 N h d G l v b j 4 8 S X R l b V R 5 c G U + R m 9 y b X V s Y T w v S X R l b V R 5 c G U + P E l 0 Z W 1 Q Y X R o P l N l Y 3 R p b 2 4 x L 0 M x M i 9 G a W x 0 Z X J l Z C U y M F J v d 3 M 8 L 0 l 0 Z W 1 Q Y X R o P j w v S X R l b U x v Y 2 F 0 a W 9 u P j x T d G F i b G V F b n R y a W V z I C 8 + P C 9 J d G V t P j x J d G V t P j x J d G V t T G 9 j Y X R p b 2 4 + P E l 0 Z W 1 U e X B l P k Z v c m 1 1 b G E 8 L 0 l 0 Z W 1 U e X B l P j x J d G V t U G F 0 a D 5 T Z W N 0 a W 9 u M S 9 D M T I v U 2 9 y d G V k J T I w U m 9 3 c z w v S X R l b V B h d G g + P C 9 J d G V t T G 9 j Y X R p b 2 4 + P F N 0 Y W J s Z U V u d H J p Z X M g L z 4 8 L 0 l 0 Z W 0 + P E l 0 Z W 0 + P E l 0 Z W 1 M b 2 N h d G l v b j 4 8 S X R l b V R 5 c G U + R m 9 y b X V s Y T w v S X R l b V R 5 c G U + P E l 0 Z W 1 Q Y X R o P l N l Y 3 R p b 2 4 x L 0 M x M i 9 S Z W 1 v d m V k J T I w T 3 R o Z X I l M j B D b 2 x 1 b W 5 z P C 9 J d G V t U G F 0 a D 4 8 L 0 l 0 Z W 1 M b 2 N h d G l v b j 4 8 U 3 R h Y m x l R W 5 0 c m l l c y A v P j w v S X R l b T 4 8 S X R l b T 4 8 S X R l b U x v Y 2 F 0 a W 9 u P j x J d G V t V H l w Z T 5 G b 3 J t d W x h P C 9 J d G V t V H l w Z T 4 8 S X R l b V B h d G g + U 2 V j d G l v b j E v Q z E y L 1 J l b 3 J k Z X J l Z C U y M E N v b H V t b n M 8 L 0 l 0 Z W 1 Q Y X R o P j w v S X R l b U x v Y 2 F 0 a W 9 u P j x T d G F i b G V F b n R y a W V z I C 8 + P C 9 J d G V t P j x J d G V t P j x J d G V t T G 9 j Y X R p b 2 4 + P E l 0 Z W 1 U e X B l P k Z v c m 1 1 b G E 8 L 0 l 0 Z W 1 U e X B l P j x J d G V t U G F 0 a D 5 T Z W N 0 a W 9 u M S 9 D M T M v R m l s d G V y Z W Q l M j B S b 3 d z P C 9 J d G V t U G F 0 a D 4 8 L 0 l 0 Z W 1 M b 2 N h d G l v b j 4 8 U 3 R h Y m x l R W 5 0 c m l l c y A v P j w v S X R l b T 4 8 S X R l b T 4 8 S X R l b U x v Y 2 F 0 a W 9 u P j x J d G V t V H l w Z T 5 G b 3 J t d W x h P C 9 J d G V t V H l w Z T 4 8 S X R l b V B h d G g + U 2 V j d G l v b j E v Q z E z L 1 J l b W 9 2 Z W Q l M j B P d G h l c i U y M E N v b H V t b n M 8 L 0 l 0 Z W 1 Q Y X R o P j w v S X R l b U x v Y 2 F 0 a W 9 u P j x T d G F i b G V F b n R y a W V z I C 8 + P C 9 J d G V t P j x J d G V t P j x J d G V t T G 9 j Y X R p b 2 4 + P E l 0 Z W 1 U e X B l P k Z v c m 1 1 b G E 8 L 0 l 0 Z W 1 U e X B l P j x J d G V t U G F 0 a D 5 T Z W N 0 a W 9 u M S 9 D M T M v U m V v c m R l c m V k J T I w Q 2 9 s d W 1 u c z w v S X R l b V B h d G g + P C 9 J d G V t T G 9 j Y X R p b 2 4 + P F N 0 Y W J s Z U V u d H J p Z X M g L z 4 8 L 0 l 0 Z W 0 + P E l 0 Z W 0 + P E l 0 Z W 1 M b 2 N h d G l v b j 4 8 S X R l b V R 5 c G U + R m 9 y b X V s Y T w v S X R l b V R 5 c G U + P E l 0 Z W 1 Q Y X R o P l N l Y 3 R p b 2 4 x L 0 M x N S 9 G a W x 0 Z X J l Z C U y M F J v d 3 M 8 L 0 l 0 Z W 1 Q Y X R o P j w v S X R l b U x v Y 2 F 0 a W 9 u P j x T d G F i b G V F b n R y a W V z I C 8 + P C 9 J d G V t P j x J d G V t P j x J d G V t T G 9 j Y X R p b 2 4 + P E l 0 Z W 1 U e X B l P k Z v c m 1 1 b G E 8 L 0 l 0 Z W 1 U e X B l P j x J d G V t U G F 0 a D 5 T Z W N 0 a W 9 u M S 9 D M T U v U 2 9 y d G V k J T I w U m 9 3 c z w v S X R l b V B h d G g + P C 9 J d G V t T G 9 j Y X R p b 2 4 + P F N 0 Y W J s Z U V u d H J p Z X M g L z 4 8 L 0 l 0 Z W 0 + P E l 0 Z W 0 + P E l 0 Z W 1 M b 2 N h d G l v b j 4 8 S X R l b V R 5 c G U + R m 9 y b X V s Y T w v S X R l b V R 5 c G U + P E l 0 Z W 1 Q Y X R o P l N l Y 3 R p b 2 4 x L 0 M x N S 9 S Z W 1 v d m V k J T I w T 3 R o Z X I l M j B D b 2 x 1 b W 5 z P C 9 J d G V t U G F 0 a D 4 8 L 0 l 0 Z W 1 M b 2 N h d G l v b j 4 8 U 3 R h Y m x l R W 5 0 c m l l c y A v P j w v S X R l b T 4 8 S X R l b T 4 8 S X R l b U x v Y 2 F 0 a W 9 u P j x J d G V t V H l w Z T 5 G b 3 J t d W x h P C 9 J d G V t V H l w Z T 4 8 S X R l b V B h d G g + U 2 V j d G l v b j E v Q z E 1 L 1 J l b 3 J k Z X J l Z C U y M E N v b H V t b n M 8 L 0 l 0 Z W 1 Q Y X R o P j w v S X R l b U x v Y 2 F 0 a W 9 u P j x T d G F i b G V F b n R y a W V z I C 8 + P C 9 J d G V t P j x J d G V t P j x J d G V t T G 9 j Y X R p b 2 4 + P E l 0 Z W 1 U e X B l P k Z v c m 1 1 b G E 8 L 0 l 0 Z W 1 U e X B l P j x J d G V t U G F 0 a D 5 T Z W N 0 a W 9 u M S 9 D M T Y v R m l s d G V y Z W Q l M j B S b 3 d z P C 9 J d G V t U G F 0 a D 4 8 L 0 l 0 Z W 1 M b 2 N h d G l v b j 4 8 U 3 R h Y m x l R W 5 0 c m l l c y A v P j w v S X R l b T 4 8 S X R l b T 4 8 S X R l b U x v Y 2 F 0 a W 9 u P j x J d G V t V H l w Z T 5 G b 3 J t d W x h P C 9 J d G V t V H l w Z T 4 8 S X R l b V B h d G g + U 2 V j d G l v b j E v Q z E 2 L 1 N v c n R l Z C U y M F J v d 3 M 8 L 0 l 0 Z W 1 Q Y X R o P j w v S X R l b U x v Y 2 F 0 a W 9 u P j x T d G F i b G V F b n R y a W V z I C 8 + P C 9 J d G V t P j x J d G V t P j x J d G V t T G 9 j Y X R p b 2 4 + P E l 0 Z W 1 U e X B l P k Z v c m 1 1 b G E 8 L 0 l 0 Z W 1 U e X B l P j x J d G V t U G F 0 a D 5 T Z W N 0 a W 9 u M S 9 D M T Y v U m V t b 3 Z l Z C U y M E 9 0 a G V y J T I w Q 2 9 s d W 1 u c z w v S X R l b V B h d G g + P C 9 J d G V t T G 9 j Y X R p b 2 4 + P F N 0 Y W J s Z U V u d H J p Z X M g L z 4 8 L 0 l 0 Z W 0 + P E l 0 Z W 0 + P E l 0 Z W 1 M b 2 N h d G l v b j 4 8 S X R l b V R 5 c G U + R m 9 y b X V s Y T w v S X R l b V R 5 c G U + P E l 0 Z W 1 Q Y X R o P l N l Y 3 R p b 2 4 x L 0 M x N i 9 S Z W 9 y Z G V y Z W Q l M j B D b 2 x 1 b W 5 z P C 9 J d G V t U G F 0 a D 4 8 L 0 l 0 Z W 1 M b 2 N h d G l v b j 4 8 U 3 R h Y m x l R W 5 0 c m l l c y A v P j w v S X R l b T 4 8 S X R l b T 4 8 S X R l b U x v Y 2 F 0 a W 9 u P j x J d G V t V H l w Z T 5 G b 3 J t d W x h P C 9 J d G V t V H l w Z T 4 8 S X R l b V B h d G g + U 2 V j d G l v b j E v Q z E 3 L 0 Z p b H R l c m V k J T I w U m 9 3 c z w v S X R l b V B h d G g + P C 9 J d G V t T G 9 j Y X R p b 2 4 + P F N 0 Y W J s Z U V u d H J p Z X M g L z 4 8 L 0 l 0 Z W 0 + P E l 0 Z W 0 + P E l 0 Z W 1 M b 2 N h d G l v b j 4 8 S X R l b V R 5 c G U + R m 9 y b X V s Y T w v S X R l b V R 5 c G U + P E l 0 Z W 1 Q Y X R o P l N l Y 3 R p b 2 4 x L 0 M x N y 9 T b 3 J 0 Z W Q l M j B S b 3 d z P C 9 J d G V t U G F 0 a D 4 8 L 0 l 0 Z W 1 M b 2 N h d G l v b j 4 8 U 3 R h Y m x l R W 5 0 c m l l c y A v P j w v S X R l b T 4 8 S X R l b T 4 8 S X R l b U x v Y 2 F 0 a W 9 u P j x J d G V t V H l w Z T 5 G b 3 J t d W x h P C 9 J d G V t V H l w Z T 4 8 S X R l b V B h d G g + U 2 V j d G l v b j E v Q z E 3 L 1 J l b W 9 2 Z W Q l M j B P d G h l c i U y M E N v b H V t b n M 8 L 0 l 0 Z W 1 Q Y X R o P j w v S X R l b U x v Y 2 F 0 a W 9 u P j x T d G F i b G V F b n R y a W V z I C 8 + P C 9 J d G V t P j x J d G V t P j x J d G V t T G 9 j Y X R p b 2 4 + P E l 0 Z W 1 U e X B l P k Z v c m 1 1 b G E 8 L 0 l 0 Z W 1 U e X B l P j x J d G V t U G F 0 a D 5 T Z W N 0 a W 9 u M S 9 D M T c v U m V v c m R l c m V k J T I w Q 2 9 s d W 1 u c z w v S X R l b V B h d G g + P C 9 J d G V t T G 9 j Y X R p b 2 4 + P F N 0 Y W J s Z U V u d H J p Z X M g L z 4 8 L 0 l 0 Z W 0 + P E l 0 Z W 0 + P E l 0 Z W 1 M b 2 N h d G l v b j 4 8 S X R l b V R 5 c G U + R m 9 y b X V s Y T w v S X R l b V R 5 c G U + P E l 0 Z W 1 Q Y X R o P l N l Y 3 R p b 2 4 x L 1 B D V C 9 G a W x 0 Z X J l Z C U y M F J v d 3 M 8 L 0 l 0 Z W 1 Q Y X R o P j w v S X R l b U x v Y 2 F 0 a W 9 u P j x T d G F i b G V F b n R y a W V z I C 8 + P C 9 J d G V t P j x J d G V t P j x J d G V t T G 9 j Y X R p b 2 4 + P E l 0 Z W 1 U e X B l P k Z v c m 1 1 b G E 8 L 0 l 0 Z W 1 U e X B l P j x J d G V t U G F 0 a D 5 T Z W N 0 a W 9 u M S 9 Q Q 1 Q v U m V t b 3 Z l Z C U y M E 9 0 a G V y J T I w Q 2 9 s d W 1 u c z w v S X R l b V B h d G g + P C 9 J d G V t T G 9 j Y X R p b 2 4 + P F N 0 Y W J s Z U V u d H J p Z X M g L z 4 8 L 0 l 0 Z W 0 + P E l 0 Z W 0 + P E l 0 Z W 1 M b 2 N h d G l v b j 4 8 S X R l b V R 5 c G U + R m 9 y b X V s Y T w v S X R l b V R 5 c G U + P E l 0 Z W 1 Q Y X R o P l N l Y 3 R p b 2 4 x L 1 B D V C 9 S Z W 9 y Z G V y Z W Q l M j B D b 2 x 1 b W 5 z P C 9 J d G V t U G F 0 a D 4 8 L 0 l 0 Z W 1 M b 2 N h d G l v b j 4 8 U 3 R h Y m x l R W 5 0 c m l l c y A v P j w v S X R l b T 4 8 S X R l b T 4 8 S X R l b U x v Y 2 F 0 a W 9 u P j x J d G V t V H l w Z T 5 G b 3 J t d W x h P C 9 J d G V t V H l w Z T 4 8 S X R l b V B h d G g + U 2 V j d G l v b j E v Q U x M X 0 l U R U 1 T L 1 J l b W 9 2 Z W Q l M j B P d G h l c i U y M E N v b H V t b n M 8 L 0 l 0 Z W 1 Q Y X R o P j w v S X R l b U x v Y 2 F 0 a W 9 u P j x T d G F i b G V F b n R y a W V z I C 8 + P C 9 J d G V t P j x J d G V t P j x J d G V t T G 9 j Y X R p b 2 4 + P E l 0 Z W 1 U e X B l P k Z v c m 1 1 b G E 8 L 0 l 0 Z W 1 U e X B l P j x J d G V t U G F 0 a D 5 T Z W N 0 a W 9 u M S 9 D M T 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N v b H V t b l R 5 c G V z I i B W Y W x 1 Z T 0 i c 0 F B Q U F B Q T 0 9 I i A v P j x F b n R y e S B U e X B l P S J G a W x s R X J y b 3 J D b 3 V u d C I g V m F s d W U 9 I m w w I i A v P j x F b n R y e S B U e X B l P S J G a W x s U 3 R h d H V z I i B W Y W x 1 Z T 0 i c 0 N v b X B s Z X R l I i A v P j x F b n R y e S B U e X B l P S J B Z G R l Z F R v R G F 0 Y U 1 v Z G V s I i B W Y W x 1 Z T 0 i b D E i I C 8 + P E V u d H J 5 I F R 5 c G U 9 I k Z p b G x M Y X N 0 V X B k Y X R l Z C I g V m F s d W U 9 I m Q y M D E 5 L T A 2 L T E 4 V D E 0 O j U 0 O j A 5 L j c 2 O T E 4 O D d a I i A v P j x F b n R y e S B U e X B l P S J O Y W 1 l V X B k Y X R l Z E F m d G V y R m l s b C I g V m F s d W U 9 I m w w I i A v P j x F b n R y e S B U e X B l P S J G a W x s Q 2 9 1 b n Q i I F Z h b H V l P S J s M z c i I C 8 + P E V u d H J 5 I F R 5 c G U 9 I k Z p b G x l Z E N v b X B s Z X R l U m V z d W x 0 V G 9 X b 3 J r c 2 h l Z X Q i I F Z h b H V l P S J s M S I g L z 4 8 R W 5 0 c n k g V H l w Z T 0 i U m V j b 3 Z l c n l U Y X J n Z X R S b 3 c i I F Z h b H V l P S J s M T E w N y I g L z 4 8 R W 5 0 c n k g V H l w Z T 0 i U m V j b 3 Z l c n l U Y X J n Z X R D b 2 x 1 b W 4 i I F Z h b H V l P S J s M S I g L z 4 8 R W 5 0 c n k g V H l w Z T 0 i U m V j b 3 Z l c n l U Y X J n Z X R T a G V l d C I g V m F s d W U 9 I n N F c 3 R p b W F 0 Z V 9 E Z X R h a W w i I C 8 + P E V u d H J 5 I F R 5 c G U 9 I k x v Y W R l Z F R v Q W 5 h b H l z a X N T Z X J 2 a W N l c y I g V m F s d W U 9 I m w w I i A v P j x F b n R y e S B U e X B l P S J R d W V y e U l E I i B W Y W x 1 Z T 0 i c 2 N m M T V l N 2 Z l L T k 1 Z j c t N D Q 1 N S 0 5 N z g 0 L T U z N T Y 3 O W E y Y 2 Y w M y I g L z 4 8 R W 5 0 c n k g V H l w Z T 0 i R m l s b E N v b H V t b k 5 h b W V z I i B W Y W x 1 Z T 0 i c 1 s m c X V v d D t N Q V N U R V I g S V R F T S A j J n F 1 b 3 Q 7 L C Z x d W 9 0 O 0 R F U 0 N S S V B U S U 9 O J n F 1 b 3 Q 7 L C Z x d W 9 0 O 1 F U W S Z x d W 9 0 O y w m c X V v d D t V T k l U J n F 1 b 3 Q 7 X 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E 4 L 1 N v d X J j Z S 5 7 T U F T V E V S I E l U R U 0 g I y w w f S Z x d W 9 0 O y w m c X V v d D t T Z W N 0 a W 9 u M S 9 D M T g v U 2 9 1 c m N l L n t E R V N D U k l Q V E l P T i w x f S Z x d W 9 0 O y w m c X V v d D t T Z W N 0 a W 9 u M S 9 D M T g v U 2 9 1 c m N l L n t R V F k s M n 0 m c X V v d D s s J n F 1 b 3 Q 7 U 2 V j d G l v b j E v Q z E 4 L 1 N v d X J j Z S 5 7 V U 5 J V C w z f S Z x d W 9 0 O 1 0 s J n F 1 b 3 Q 7 Q 2 9 s d W 1 u Q 2 9 1 b n Q m c X V v d D s 6 N C w m c X V v d D t L Z X l D b 2 x 1 b W 5 O Y W 1 l c y Z x d W 9 0 O z p b X S w m c X V v d D t D b 2 x 1 b W 5 J Z G V u d G l 0 a W V z J n F 1 b 3 Q 7 O l s m c X V v d D t T Z W N 0 a W 9 u M S 9 D M T g v U 2 9 1 c m N l L n t N Q V N U R V I g S V R F T S A j L D B 9 J n F 1 b 3 Q 7 L C Z x d W 9 0 O 1 N l Y 3 R p b 2 4 x L 0 M x O C 9 T b 3 V y Y 2 U u e 0 R F U 0 N S S V B U S U 9 O L D F 9 J n F 1 b 3 Q 7 L C Z x d W 9 0 O 1 N l Y 3 R p b 2 4 x L 0 M x O C 9 T b 3 V y Y 2 U u e 1 F U W S w y f S Z x d W 9 0 O y w m c X V v d D t T Z W N 0 a W 9 u M S 9 D M T g v U 2 9 1 c m N l L n t V T k l U L D N 9 J n F 1 b 3 Q 7 X S w m c X V v d D t S Z W x h d G l v b n N o a X B J b m Z v J n F 1 b 3 Q 7 O l t d f S I g L z 4 8 L 1 N 0 Y W J s Z U V u d H J p Z X M + P C 9 J d G V t P j x J d G V t P j x J d G V t T G 9 j Y X R p b 2 4 + P E l 0 Z W 1 U e X B l P k Z v c m 1 1 b G E 8 L 0 l 0 Z W 1 U e X B l P j x J d G V t U G F 0 a D 5 T Z W N 0 a W 9 u M S 9 D M T g v U 2 9 1 c m N l P C 9 J d G V t U G F 0 a D 4 8 L 0 l 0 Z W 1 M b 2 N h d G l v b j 4 8 U 3 R h Y m x l R W 5 0 c m l l c y A v P j w v S X R l b T 4 8 S X R l b T 4 8 S X R l b U x v Y 2 F 0 a W 9 u P j x J d G V t V H l w Z T 5 G b 3 J t d W x h P C 9 J d G V t V H l w Z T 4 8 S X R l b V B h d G g + U 2 V j d G l v b j E v Q z E 4 L 1 N v c n R l Z C U y M F J v d 3 M 8 L 0 l 0 Z W 1 Q Y X R o P j w v S X R l b U x v Y 2 F 0 a W 9 u P j x T d G F i b G V F b n R y a W V z I C 8 + P C 9 J d G V t P j x J d G V t P j x J d G V t T G 9 j Y X R p b 2 4 + P E l 0 Z W 1 U e X B l P k Z v c m 1 1 b G E 8 L 0 l 0 Z W 1 U e X B l P j x J d G V t U G F 0 a D 5 T Z W N 0 a W 9 u M S 9 D M T g v U m V t b 3 Z l Z C U y M E 9 0 a G V y J T I w Q 2 9 s d W 1 u c z w v S X R l b V B h d G g + P C 9 J d G V t T G 9 j Y X R p b 2 4 + P F N 0 Y W J s Z U V u d H J p Z X M g L z 4 8 L 0 l 0 Z W 0 + P E l 0 Z W 0 + P E l 0 Z W 1 M b 2 N h d G l v b j 4 8 S X R l b V R 5 c G U + R m 9 y b X V s Y T w v S X R l b V R 5 c G U + P E l 0 Z W 1 Q Y X R o P l N l Y 3 R p b 2 4 x L 0 M x O C 9 S Z W 9 y Z G V y Z W Q l M j B D b 2 x 1 b W 5 z P C 9 J d G V t U G F 0 a D 4 8 L 0 l 0 Z W 1 M b 2 N h d G l v b j 4 8 U 3 R h Y m x l R W 5 0 c m l l c y A v P j w v S X R l b T 4 8 S X R l b T 4 8 S X R l b U x v Y 2 F 0 a W 9 u P j x J d G V t V H l w Z T 5 G b 3 J t d W x h P C 9 J d G V t V H l w Z T 4 8 S X R l b V B h d G g + U 2 V j d G l v b j E v Q z E 4 L 0 Z p b H R l c m V k J T I w U m 9 3 c z w v S X R l b V B h d G g + P C 9 J d G V t T G 9 j Y X R p b 2 4 + P F N 0 Y W J s Z U V u d H J p Z X M g L z 4 8 L 0 l 0 Z W 0 + P E l 0 Z W 0 + P E l 0 Z W 1 M b 2 N h d G l v b j 4 8 S X R l b V R 5 c G U + R m 9 y b X V s Y T w v S X R l b V R 5 c G U + P E l 0 Z W 1 Q Y X R o P l N l Y 3 R p b 2 4 x L 0 M 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I p L 1 N v d X J j Z T w v S X R l b V B h d G g + P C 9 J d G V t T G 9 j Y X R p b 2 4 + P F N 0 Y W J s Z U V u d H J p Z X M g L z 4 8 L 0 l 0 Z W 0 + P E l 0 Z W 0 + P E l 0 Z W 1 M b 2 N h d G l v b j 4 8 S X R l b V R 5 c G U + R m 9 y b X V s Y T w v S X R l b V R 5 c G U + P E l 0 Z W 1 Q Y X R o P l N l Y 3 R p b 2 4 x L 0 M x J T I w K D I p L 0 Z p b H R l c m V k J T I w U m 9 3 c z w v S X R l b V B h d G g + P C 9 J d G V t T G 9 j Y X R p b 2 4 + P F N 0 Y W J s Z U V u d H J p Z X M g L z 4 8 L 0 l 0 Z W 0 + P E l 0 Z W 0 + P E l 0 Z W 1 M b 2 N h d G l v b j 4 8 S X R l b V R 5 c G U + R m 9 y b X V s Y T w v S X R l b V R 5 c G U + P E l 0 Z W 1 Q Y X R o P l N l Y 3 R p b 2 4 x L 0 M x J T I w K D I p L 1 N v c n R l Z C U y M F J v d 3 M 8 L 0 l 0 Z W 1 Q Y X R o P j w v S X R l b U x v Y 2 F 0 a W 9 u P j x T d G F i b G V F b n R y a W V z I C 8 + P C 9 J d G V t P j x J d G V t P j x J d G V t T G 9 j Y X R p b 2 4 + P E l 0 Z W 1 U e X B l P k Z v c m 1 1 b G E 8 L 0 l 0 Z W 1 U e X B l P j x J d G V t U G F 0 a D 5 T Z W N 0 a W 9 u M S 9 D M S U y M C g y K S 9 S Z W 1 v d m V k J T I w T 3 R o Z X I l M j B D b 2 x 1 b W 5 z P C 9 J d G V t U G F 0 a D 4 8 L 0 l 0 Z W 1 M b 2 N h d G l v b j 4 8 U 3 R h Y m x l R W 5 0 c m l l c y A v P j w v S X R l b T 4 8 S X R l b T 4 8 S X R l b U x v Y 2 F 0 a W 9 u P j x J d G V t V H l w Z T 5 G b 3 J t d W x h P C 9 J d G V t V H l w Z T 4 8 S X R l b V B h d G g + U 2 V j d G l v b j E v Q z E l M j A o M i k v U m V v c m R l c m V k J T I w Q 2 9 s d W 1 u c z w v S X R l b V B h d G g + P C 9 J d G V t T G 9 j Y X R p b 2 4 + P F N 0 Y W J s Z U V u d H J p Z X M g L z 4 8 L 0 l 0 Z W 0 + P E l 0 Z W 0 + P E l 0 Z W 1 M b 2 N h d G l v b j 4 8 S X R l b V R 5 c G U + R m 9 y b X V s Y T w v S X R l b V R 5 c G U + P E l 0 Z W 1 Q Y X R o P l N l Y 3 R p b 2 4 x L 0 M x 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M p L 1 N v d X J j Z T w v S X R l b V B h d G g + P C 9 J d G V t T G 9 j Y X R p b 2 4 + P F N 0 Y W J s Z U V u d H J p Z X M g L z 4 8 L 0 l 0 Z W 0 + P E l 0 Z W 0 + P E l 0 Z W 1 M b 2 N h d G l v b j 4 8 S X R l b V R 5 c G U + R m 9 y b X V s Y T w v S X R l b V R 5 c G U + P E l 0 Z W 1 Q Y X R o P l N l Y 3 R p b 2 4 x L 0 M x J T I w K D M p L 0 Z p b H R l c m V k J T I w U m 9 3 c z w v S X R l b V B h d G g + P C 9 J d G V t T G 9 j Y X R p b 2 4 + P F N 0 Y W J s Z U V u d H J p Z X M g L z 4 8 L 0 l 0 Z W 0 + P E l 0 Z W 0 + P E l 0 Z W 1 M b 2 N h d G l v b j 4 8 S X R l b V R 5 c G U + R m 9 y b X V s Y T w v S X R l b V R 5 c G U + P E l 0 Z W 1 Q Y X R o P l N l Y 3 R p b 2 4 x L 0 M x J T I w K D M p L 1 N v c n R l Z C U y M F J v d 3 M 8 L 0 l 0 Z W 1 Q Y X R o P j w v S X R l b U x v Y 2 F 0 a W 9 u P j x T d G F i b G V F b n R y a W V z I C 8 + P C 9 J d G V t P j x J d G V t P j x J d G V t T G 9 j Y X R p b 2 4 + P E l 0 Z W 1 U e X B l P k Z v c m 1 1 b G E 8 L 0 l 0 Z W 1 U e X B l P j x J d G V t U G F 0 a D 5 T Z W N 0 a W 9 u M S 9 D M S U y M C g z K S 9 S Z W 1 v d m V k J T I w T 3 R o Z X I l M j B D b 2 x 1 b W 5 z P C 9 J d G V t U G F 0 a D 4 8 L 0 l 0 Z W 1 M b 2 N h d G l v b j 4 8 U 3 R h Y m x l R W 5 0 c m l l c y A v P j w v S X R l b T 4 8 S X R l b T 4 8 S X R l b U x v Y 2 F 0 a W 9 u P j x J d G V t V H l w Z T 5 G b 3 J t d W x h P C 9 J d G V t V H l w Z T 4 8 S X R l b V B h d G g + U 2 V j d G l v b j E v Q z E l M j A o M y k v U m V v c m R l c m V k J T I w Q 2 9 s d W 1 u c z w v S X R l b V B h d G g + P C 9 J d G V t T G 9 j Y X R p b 2 4 + P F N 0 Y W J s Z U V u d H J p Z X M g L z 4 8 L 0 l 0 Z W 0 + P E l 0 Z W 0 + P E l 0 Z W 1 M b 2 N h d G l v b j 4 8 S X R l b V R 5 c G U + R m 9 y b X V s Y T w v S X R l b V R 5 c G U + P E l 0 Z W 1 Q Y X R o P l N l Y 3 R p b 2 4 x L 0 M x 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Q p L 1 N v d X J j Z T w v S X R l b V B h d G g + P C 9 J d G V t T G 9 j Y X R p b 2 4 + P F N 0 Y W J s Z U V u d H J p Z X M g L z 4 8 L 0 l 0 Z W 0 + P E l 0 Z W 0 + P E l 0 Z W 1 M b 2 N h d G l v b j 4 8 S X R l b V R 5 c G U + R m 9 y b X V s Y T w v S X R l b V R 5 c G U + P E l 0 Z W 1 Q Y X R o P l N l Y 3 R p b 2 4 x L 0 M x J T I w K D Q p L 0 Z p b H R l c m V k J T I w U m 9 3 c z w v S X R l b V B h d G g + P C 9 J d G V t T G 9 j Y X R p b 2 4 + P F N 0 Y W J s Z U V u d H J p Z X M g L z 4 8 L 0 l 0 Z W 0 + P E l 0 Z W 0 + P E l 0 Z W 1 M b 2 N h d G l v b j 4 8 S X R l b V R 5 c G U + R m 9 y b X V s Y T w v S X R l b V R 5 c G U + P E l 0 Z W 1 Q Y X R o P l N l Y 3 R p b 2 4 x L 0 M x J T I w K D Q p L 1 N v c n R l Z C U y M F J v d 3 M 8 L 0 l 0 Z W 1 Q Y X R o P j w v S X R l b U x v Y 2 F 0 a W 9 u P j x T d G F i b G V F b n R y a W V z I C 8 + P C 9 J d G V t P j x J d G V t P j x J d G V t T G 9 j Y X R p b 2 4 + P E l 0 Z W 1 U e X B l P k Z v c m 1 1 b G E 8 L 0 l 0 Z W 1 U e X B l P j x J d G V t U G F 0 a D 5 T Z W N 0 a W 9 u M S 9 D M S U y M C g 0 K S 9 S Z W 1 v d m V k J T I w T 3 R o Z X I l M j B D b 2 x 1 b W 5 z P C 9 J d G V t U G F 0 a D 4 8 L 0 l 0 Z W 1 M b 2 N h d G l v b j 4 8 U 3 R h Y m x l R W 5 0 c m l l c y A v P j w v S X R l b T 4 8 S X R l b T 4 8 S X R l b U x v Y 2 F 0 a W 9 u P j x J d G V t V H l w Z T 5 G b 3 J t d W x h P C 9 J d G V t V H l w Z T 4 8 S X R l b V B h d G g + U 2 V j d G l v b j E v Q z E l M j A o N C k v U m V v c m R l c m V k J T I w Q 2 9 s d W 1 u c z w v S X R l b V B h d G g + P C 9 J d G V t T G 9 j Y X R p b 2 4 + P F N 0 Y W J s Z U V u d H J p Z X M g L z 4 8 L 0 l 0 Z W 0 + P E l 0 Z W 0 + P E l 0 Z W 1 M b 2 N h d G l v b j 4 8 S X R l b V R 5 c G U + R m 9 y b X V s Y T w v S X R l b V R 5 c G U + P E l 0 Z W 1 Q Y X R o P l N l Y 3 R p b 2 4 x L 0 M x 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U p L 1 N v d X J j Z T w v S X R l b V B h d G g + P C 9 J d G V t T G 9 j Y X R p b 2 4 + P F N 0 Y W J s Z U V u d H J p Z X M g L z 4 8 L 0 l 0 Z W 0 + P E l 0 Z W 0 + P E l 0 Z W 1 M b 2 N h d G l v b j 4 8 S X R l b V R 5 c G U + R m 9 y b X V s Y T w v S X R l b V R 5 c G U + P E l 0 Z W 1 Q Y X R o P l N l Y 3 R p b 2 4 x L 0 M x J T I w K D U p L 0 Z p b H R l c m V k J T I w U m 9 3 c z w v S X R l b V B h d G g + P C 9 J d G V t T G 9 j Y X R p b 2 4 + P F N 0 Y W J s Z U V u d H J p Z X M g L z 4 8 L 0 l 0 Z W 0 + P E l 0 Z W 0 + P E l 0 Z W 1 M b 2 N h d G l v b j 4 8 S X R l b V R 5 c G U + R m 9 y b X V s Y T w v S X R l b V R 5 c G U + P E l 0 Z W 1 Q Y X R o P l N l Y 3 R p b 2 4 x L 0 M x J T I w K D U p L 1 N v c n R l Z C U y M F J v d 3 M 8 L 0 l 0 Z W 1 Q Y X R o P j w v S X R l b U x v Y 2 F 0 a W 9 u P j x T d G F i b G V F b n R y a W V z I C 8 + P C 9 J d G V t P j x J d G V t P j x J d G V t T G 9 j Y X R p b 2 4 + P E l 0 Z W 1 U e X B l P k Z v c m 1 1 b G E 8 L 0 l 0 Z W 1 U e X B l P j x J d G V t U G F 0 a D 5 T Z W N 0 a W 9 u M S 9 D M S U y M C g 1 K S 9 S Z W 1 v d m V k J T I w T 3 R o Z X I l M j B D b 2 x 1 b W 5 z P C 9 J d G V t U G F 0 a D 4 8 L 0 l 0 Z W 1 M b 2 N h d G l v b j 4 8 U 3 R h Y m x l R W 5 0 c m l l c y A v P j w v S X R l b T 4 8 S X R l b T 4 8 S X R l b U x v Y 2 F 0 a W 9 u P j x J d G V t V H l w Z T 5 G b 3 J t d W x h P C 9 J d G V t V H l w Z T 4 8 S X R l b V B h d G g + U 2 V j d G l v b j E v Q z E l M j A o N S k v U m V v c m R l c m V k J T I w Q 2 9 s d W 1 u c z w v S X R l b V B h d G g + P C 9 J d G V t T G 9 j Y X R p b 2 4 + P F N 0 Y W J s Z U V u d H J p Z X M g L z 4 8 L 0 l 0 Z W 0 + P E l 0 Z W 0 + P E l 0 Z W 1 M b 2 N h d G l v b j 4 8 S X R l b V R 5 c G U + R m 9 y b X V s Y T w v S X R l b V R 5 c G U + P E l 0 Z W 1 Q Y X R o P l N l Y 3 R p b 2 4 x L 0 M x J T I w K D 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Y p L 1 N v d X J j Z T w v S X R l b V B h d G g + P C 9 J d G V t T G 9 j Y X R p b 2 4 + P F N 0 Y W J s Z U V u d H J p Z X M g L z 4 8 L 0 l 0 Z W 0 + P E l 0 Z W 0 + P E l 0 Z W 1 M b 2 N h d G l v b j 4 8 S X R l b V R 5 c G U + R m 9 y b X V s Y T w v S X R l b V R 5 c G U + P E l 0 Z W 1 Q Y X R o P l N l Y 3 R p b 2 4 x L 0 M x J T I w K D Y p L 0 Z p b H R l c m V k J T I w U m 9 3 c z w v S X R l b V B h d G g + P C 9 J d G V t T G 9 j Y X R p b 2 4 + P F N 0 Y W J s Z U V u d H J p Z X M g L z 4 8 L 0 l 0 Z W 0 + P E l 0 Z W 0 + P E l 0 Z W 1 M b 2 N h d G l v b j 4 8 S X R l b V R 5 c G U + R m 9 y b X V s Y T w v S X R l b V R 5 c G U + P E l 0 Z W 1 Q Y X R o P l N l Y 3 R p b 2 4 x L 0 M x J T I w K D Y p L 1 N v c n R l Z C U y M F J v d 3 M 8 L 0 l 0 Z W 1 Q Y X R o P j w v S X R l b U x v Y 2 F 0 a W 9 u P j x T d G F i b G V F b n R y a W V z I C 8 + P C 9 J d G V t P j x J d G V t P j x J d G V t T G 9 j Y X R p b 2 4 + P E l 0 Z W 1 U e X B l P k Z v c m 1 1 b G E 8 L 0 l 0 Z W 1 U e X B l P j x J d G V t U G F 0 a D 5 T Z W N 0 a W 9 u M S 9 D M S U y M C g 2 K S 9 S Z W 1 v d m V k J T I w T 3 R o Z X I l M j B D b 2 x 1 b W 5 z P C 9 J d G V t U G F 0 a D 4 8 L 0 l 0 Z W 1 M b 2 N h d G l v b j 4 8 U 3 R h Y m x l R W 5 0 c m l l c y A v P j w v S X R l b T 4 8 S X R l b T 4 8 S X R l b U x v Y 2 F 0 a W 9 u P j x J d G V t V H l w Z T 5 G b 3 J t d W x h P C 9 J d G V t V H l w Z T 4 8 S X R l b V B h d G g + U 2 V j d G l v b j E v Q z E l M j A o N i k v U m V v c m R l c m V k J T I w Q 2 9 s d W 1 u c z w v S X R l b V B h d G g + P C 9 J d G V t T G 9 j Y X R p b 2 4 + P F N 0 Y W J s Z U V u d H J p Z X M g L z 4 8 L 0 l 0 Z W 0 + P E l 0 Z W 0 + P E l 0 Z W 1 M b 2 N h d G l v b j 4 8 S X R l b V R 5 c G U + R m 9 y b X V s Y T w v S X R l b V R 5 c G U + P E l 0 Z W 1 Q Y X R o P l N l Y 3 R p b 2 4 x L 0 M x J T I w K D 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c p L 1 N v d X J j Z T w v S X R l b V B h d G g + P C 9 J d G V t T G 9 j Y X R p b 2 4 + P F N 0 Y W J s Z U V u d H J p Z X M g L z 4 8 L 0 l 0 Z W 0 + P E l 0 Z W 0 + P E l 0 Z W 1 M b 2 N h d G l v b j 4 8 S X R l b V R 5 c G U + R m 9 y b X V s Y T w v S X R l b V R 5 c G U + P E l 0 Z W 1 Q Y X R o P l N l Y 3 R p b 2 4 x L 0 M x J T I w K D c p L 0 Z p b H R l c m V k J T I w U m 9 3 c z w v S X R l b V B h d G g + P C 9 J d G V t T G 9 j Y X R p b 2 4 + P F N 0 Y W J s Z U V u d H J p Z X M g L z 4 8 L 0 l 0 Z W 0 + P E l 0 Z W 0 + P E l 0 Z W 1 M b 2 N h d G l v b j 4 8 S X R l b V R 5 c G U + R m 9 y b X V s Y T w v S X R l b V R 5 c G U + P E l 0 Z W 1 Q Y X R o P l N l Y 3 R p b 2 4 x L 0 M x J T I w K D c p L 1 N v c n R l Z C U y M F J v d 3 M 8 L 0 l 0 Z W 1 Q Y X R o P j w v S X R l b U x v Y 2 F 0 a W 9 u P j x T d G F i b G V F b n R y a W V z I C 8 + P C 9 J d G V t P j x J d G V t P j x J d G V t T G 9 j Y X R p b 2 4 + P E l 0 Z W 1 U e X B l P k Z v c m 1 1 b G E 8 L 0 l 0 Z W 1 U e X B l P j x J d G V t U G F 0 a D 5 T Z W N 0 a W 9 u M S 9 D M S U y M C g 3 K S 9 S Z W 1 v d m V k J T I w T 3 R o Z X I l M j B D b 2 x 1 b W 5 z P C 9 J d G V t U G F 0 a D 4 8 L 0 l 0 Z W 1 M b 2 N h d G l v b j 4 8 U 3 R h Y m x l R W 5 0 c m l l c y A v P j w v S X R l b T 4 8 S X R l b T 4 8 S X R l b U x v Y 2 F 0 a W 9 u P j x J d G V t V H l w Z T 5 G b 3 J t d W x h P C 9 J d G V t V H l w Z T 4 8 S X R l b V B h d G g + U 2 V j d G l v b j E v Q z E l M j A o N y k v U m V v c m R l c m V k J T I w Q 2 9 s d W 1 u c z w v S X R l b V B h d G g + P C 9 J d G V t T G 9 j Y X R p b 2 4 + P F N 0 Y W J s Z U V u d H J p Z X M g L z 4 8 L 0 l 0 Z W 0 + P E l 0 Z W 0 + P E l 0 Z W 1 M b 2 N h d G l v b j 4 8 S X R l b V R 5 c G U + R m 9 y b X V s Y T w v S X R l b V R 5 c G U + P E l 0 Z W 1 Q Y X R o P l N l Y 3 R p b 2 4 x L 0 M x J T I w K D 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g p L 1 N v d X J j Z T w v S X R l b V B h d G g + P C 9 J d G V t T G 9 j Y X R p b 2 4 + P F N 0 Y W J s Z U V u d H J p Z X M g L z 4 8 L 0 l 0 Z W 0 + P E l 0 Z W 0 + P E l 0 Z W 1 M b 2 N h d G l v b j 4 8 S X R l b V R 5 c G U + R m 9 y b X V s Y T w v S X R l b V R 5 c G U + P E l 0 Z W 1 Q Y X R o P l N l Y 3 R p b 2 4 x L 0 M x J T I w K D g p L 0 Z p b H R l c m V k J T I w U m 9 3 c z w v S X R l b V B h d G g + P C 9 J d G V t T G 9 j Y X R p b 2 4 + P F N 0 Y W J s Z U V u d H J p Z X M g L z 4 8 L 0 l 0 Z W 0 + P E l 0 Z W 0 + P E l 0 Z W 1 M b 2 N h d G l v b j 4 8 S X R l b V R 5 c G U + R m 9 y b X V s Y T w v S X R l b V R 5 c G U + P E l 0 Z W 1 Q Y X R o P l N l Y 3 R p b 2 4 x L 0 M x J T I w K D g p L 1 N v c n R l Z C U y M F J v d 3 M 8 L 0 l 0 Z W 1 Q Y X R o P j w v S X R l b U x v Y 2 F 0 a W 9 u P j x T d G F i b G V F b n R y a W V z I C 8 + P C 9 J d G V t P j x J d G V t P j x J d G V t T G 9 j Y X R p b 2 4 + P E l 0 Z W 1 U e X B l P k Z v c m 1 1 b G E 8 L 0 l 0 Z W 1 U e X B l P j x J d G V t U G F 0 a D 5 T Z W N 0 a W 9 u M S 9 D M S U y M C g 4 K S 9 S Z W 1 v d m V k J T I w T 3 R o Z X I l M j B D b 2 x 1 b W 5 z P C 9 J d G V t U G F 0 a D 4 8 L 0 l 0 Z W 1 M b 2 N h d G l v b j 4 8 U 3 R h Y m x l R W 5 0 c m l l c y A v P j w v S X R l b T 4 8 S X R l b T 4 8 S X R l b U x v Y 2 F 0 a W 9 u P j x J d G V t V H l w Z T 5 G b 3 J t d W x h P C 9 J d G V t V H l w Z T 4 8 S X R l b V B h d G g + U 2 V j d G l v b j E v Q z E l M j A o O C k v U m V v c m R l c m V k J T I w Q 2 9 s d W 1 u c z w v S X R l b V B h d G g + P C 9 J d G V t T G 9 j Y X R p b 2 4 + P F N 0 Y W J s Z U V u d H J p Z X M g L z 4 8 L 0 l 0 Z W 0 + P E l 0 Z W 0 + P E l 0 Z W 1 M b 2 N h d G l v b j 4 8 S X R l b V R 5 c G U + R m 9 y b X V s Y T w v S X R l b V R 5 c G U + P E l 0 Z W 1 Q Y X R o P l N l Y 3 R p b 2 4 x L 0 M x J T I w K D 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k p L 1 N v d X J j Z T w v S X R l b V B h d G g + P C 9 J d G V t T G 9 j Y X R p b 2 4 + P F N 0 Y W J s Z U V u d H J p Z X M g L z 4 8 L 0 l 0 Z W 0 + P E l 0 Z W 0 + P E l 0 Z W 1 M b 2 N h d G l v b j 4 8 S X R l b V R 5 c G U + R m 9 y b X V s Y T w v S X R l b V R 5 c G U + P E l 0 Z W 1 Q Y X R o P l N l Y 3 R p b 2 4 x L 0 M x J T I w K D k p L 0 Z p b H R l c m V k J T I w U m 9 3 c z w v S X R l b V B h d G g + P C 9 J d G V t T G 9 j Y X R p b 2 4 + P F N 0 Y W J s Z U V u d H J p Z X M g L z 4 8 L 0 l 0 Z W 0 + P E l 0 Z W 0 + P E l 0 Z W 1 M b 2 N h d G l v b j 4 8 S X R l b V R 5 c G U + R m 9 y b X V s Y T w v S X R l b V R 5 c G U + P E l 0 Z W 1 Q Y X R o P l N l Y 3 R p b 2 4 x L 0 M x J T I w K D k p L 1 N v c n R l Z C U y M F J v d 3 M 8 L 0 l 0 Z W 1 Q Y X R o P j w v S X R l b U x v Y 2 F 0 a W 9 u P j x T d G F i b G V F b n R y a W V z I C 8 + P C 9 J d G V t P j x J d G V t P j x J d G V t T G 9 j Y X R p b 2 4 + P E l 0 Z W 1 U e X B l P k Z v c m 1 1 b G E 8 L 0 l 0 Z W 1 U e X B l P j x J d G V t U G F 0 a D 5 T Z W N 0 a W 9 u M S 9 D M S U y M C g 5 K S 9 S Z W 1 v d m V k J T I w T 3 R o Z X I l M j B D b 2 x 1 b W 5 z P C 9 J d G V t U G F 0 a D 4 8 L 0 l 0 Z W 1 M b 2 N h d G l v b j 4 8 U 3 R h Y m x l R W 5 0 c m l l c y A v P j w v S X R l b T 4 8 S X R l b T 4 8 S X R l b U x v Y 2 F 0 a W 9 u P j x J d G V t V H l w Z T 5 G b 3 J t d W x h P C 9 J d G V t V H l w Z T 4 8 S X R l b V B h d G g + U 2 V j d G l v b j E v Q z E l M j A o O S k v U m V v c m R l c m V k J T I w Q 2 9 s d W 1 u c z w v S X R l b V B h d G g + P C 9 J d G V t T G 9 j Y X R p b 2 4 + P F N 0 Y W J s Z U V u d H J p Z X M g L z 4 8 L 0 l 0 Z W 0 + P E l 0 Z W 0 + P E l 0 Z W 1 M b 2 N h d G l v b j 4 8 S X R l b V R 5 c G U + R m 9 y b X V s Y T w v S X R l b V R 5 c G U + P E l 0 Z W 1 Q Y X R o P l N l Y 3 R p b 2 4 x L 0 M x J T I w K D E w 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C k v U 2 9 1 c m N l P C 9 J d G V t U G F 0 a D 4 8 L 0 l 0 Z W 1 M b 2 N h d G l v b j 4 8 U 3 R h Y m x l R W 5 0 c m l l c y A v P j w v S X R l b T 4 8 S X R l b T 4 8 S X R l b U x v Y 2 F 0 a W 9 u P j x J d G V t V H l w Z T 5 G b 3 J t d W x h P C 9 J d G V t V H l w Z T 4 8 S X R l b V B h d G g + U 2 V j d G l v b j E v Q z E l M j A o M T A p L 0 Z p b H R l c m V k J T I w U m 9 3 c z w v S X R l b V B h d G g + P C 9 J d G V t T G 9 j Y X R p b 2 4 + P F N 0 Y W J s Z U V u d H J p Z X M g L z 4 8 L 0 l 0 Z W 0 + P E l 0 Z W 0 + P E l 0 Z W 1 M b 2 N h d G l v b j 4 8 S X R l b V R 5 c G U + R m 9 y b X V s Y T w v S X R l b V R 5 c G U + P E l 0 Z W 1 Q Y X R o P l N l Y 3 R p b 2 4 x L 0 M x J T I w K D E w K S 9 T b 3 J 0 Z W Q l M j B S b 3 d z P C 9 J d G V t U G F 0 a D 4 8 L 0 l 0 Z W 1 M b 2 N h d G l v b j 4 8 U 3 R h Y m x l R W 5 0 c m l l c y A v P j w v S X R l b T 4 8 S X R l b T 4 8 S X R l b U x v Y 2 F 0 a W 9 u P j x J d G V t V H l w Z T 5 G b 3 J t d W x h P C 9 J d G V t V H l w Z T 4 8 S X R l b V B h d G g + U 2 V j d G l v b j E v Q z E l M j A o M T A p L 1 J l b W 9 2 Z W Q l M j B P d G h l c i U y M E N v b H V t b n M 8 L 0 l 0 Z W 1 Q Y X R o P j w v S X R l b U x v Y 2 F 0 a W 9 u P j x T d G F i b G V F b n R y a W V z I C 8 + P C 9 J d G V t P j x J d G V t P j x J d G V t T G 9 j Y X R p b 2 4 + P E l 0 Z W 1 U e X B l P k Z v c m 1 1 b G E 8 L 0 l 0 Z W 1 U e X B l P j x J d G V t U G F 0 a D 5 T Z W N 0 a W 9 u M S 9 D M S U y M C g x M C k v U m V v c m R l c m V k J T I w Q 2 9 s d W 1 u c z w v S X R l b V B h d G g + P C 9 J d G V t T G 9 j Y X R p b 2 4 + P F N 0 Y W J s Z U V u d H J p Z X M g L z 4 8 L 0 l 0 Z W 0 + P E l 0 Z W 0 + P E l 0 Z W 1 M b 2 N h d G l v b j 4 8 S X R l b V R 5 c G U + R m 9 y b X V s Y T w v S X R l b V R 5 c G U + P E l 0 Z W 1 Q Y X R o P l N l Y 3 R p b 2 4 x L 0 M x J T I w K D E 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S k v U 2 9 1 c m N l P C 9 J d G V t U G F 0 a D 4 8 L 0 l 0 Z W 1 M b 2 N h d G l v b j 4 8 U 3 R h Y m x l R W 5 0 c m l l c y A v P j w v S X R l b T 4 8 S X R l b T 4 8 S X R l b U x v Y 2 F 0 a W 9 u P j x J d G V t V H l w Z T 5 G b 3 J t d W x h P C 9 J d G V t V H l w Z T 4 8 S X R l b V B h d G g + U 2 V j d G l v b j E v Q z E l M j A o M T E p L 0 Z p b H R l c m V k J T I w U m 9 3 c z w v S X R l b V B h d G g + P C 9 J d G V t T G 9 j Y X R p b 2 4 + P F N 0 Y W J s Z U V u d H J p Z X M g L z 4 8 L 0 l 0 Z W 0 + P E l 0 Z W 0 + P E l 0 Z W 1 M b 2 N h d G l v b j 4 8 S X R l b V R 5 c G U + R m 9 y b X V s Y T w v S X R l b V R 5 c G U + P E l 0 Z W 1 Q Y X R o P l N l Y 3 R p b 2 4 x L 0 M x J T I w K D E x K S 9 T b 3 J 0 Z W Q l M j B S b 3 d z P C 9 J d G V t U G F 0 a D 4 8 L 0 l 0 Z W 1 M b 2 N h d G l v b j 4 8 U 3 R h Y m x l R W 5 0 c m l l c y A v P j w v S X R l b T 4 8 S X R l b T 4 8 S X R l b U x v Y 2 F 0 a W 9 u P j x J d G V t V H l w Z T 5 G b 3 J t d W x h P C 9 J d G V t V H l w Z T 4 8 S X R l b V B h d G g + U 2 V j d G l v b j E v Q z E l M j A o M T E p L 1 J l b W 9 2 Z W Q l M j B P d G h l c i U y M E N v b H V t b n M 8 L 0 l 0 Z W 1 Q Y X R o P j w v S X R l b U x v Y 2 F 0 a W 9 u P j x T d G F i b G V F b n R y a W V z I C 8 + P C 9 J d G V t P j x J d G V t P j x J d G V t T G 9 j Y X R p b 2 4 + P E l 0 Z W 1 U e X B l P k Z v c m 1 1 b G E 8 L 0 l 0 Z W 1 U e X B l P j x J d G V t U G F 0 a D 5 T Z W N 0 a W 9 u M S 9 D M S U y M C g x M S k v U m V v c m R l c m V k J T I w Q 2 9 s d W 1 u c z w v S X R l b V B h d G g + P C 9 J d G V t T G 9 j Y X R p b 2 4 + P F N 0 Y W J s Z U V u d H J p Z X M g L z 4 8 L 0 l 0 Z W 0 + P E l 0 Z W 0 + P E l 0 Z W 1 M b 2 N h d G l v b j 4 8 S X R l b V R 5 c G U + R m 9 y b X V s Y T w v S X R l b V R 5 c G U + P E l 0 Z W 1 Q Y X R o P l N l Y 3 R p b 2 4 x L 0 M x J T I w K D E 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i k v U 2 9 1 c m N l P C 9 J d G V t U G F 0 a D 4 8 L 0 l 0 Z W 1 M b 2 N h d G l v b j 4 8 U 3 R h Y m x l R W 5 0 c m l l c y A v P j w v S X R l b T 4 8 S X R l b T 4 8 S X R l b U x v Y 2 F 0 a W 9 u P j x J d G V t V H l w Z T 5 G b 3 J t d W x h P C 9 J d G V t V H l w Z T 4 8 S X R l b V B h d G g + U 2 V j d G l v b j E v Q z E l M j A o M T I p L 0 Z p b H R l c m V k J T I w U m 9 3 c z w v S X R l b V B h d G g + P C 9 J d G V t T G 9 j Y X R p b 2 4 + P F N 0 Y W J s Z U V u d H J p Z X M g L z 4 8 L 0 l 0 Z W 0 + P E l 0 Z W 0 + P E l 0 Z W 1 M b 2 N h d G l v b j 4 8 S X R l b V R 5 c G U + R m 9 y b X V s Y T w v S X R l b V R 5 c G U + P E l 0 Z W 1 Q Y X R o P l N l Y 3 R p b 2 4 x L 0 M x J T I w K D E y K S 9 T b 3 J 0 Z W Q l M j B S b 3 d z P C 9 J d G V t U G F 0 a D 4 8 L 0 l 0 Z W 1 M b 2 N h d G l v b j 4 8 U 3 R h Y m x l R W 5 0 c m l l c y A v P j w v S X R l b T 4 8 S X R l b T 4 8 S X R l b U x v Y 2 F 0 a W 9 u P j x J d G V t V H l w Z T 5 G b 3 J t d W x h P C 9 J d G V t V H l w Z T 4 8 S X R l b V B h d G g + U 2 V j d G l v b j E v Q z E l M j A o M T I p L 1 J l b W 9 2 Z W Q l M j B P d G h l c i U y M E N v b H V t b n M 8 L 0 l 0 Z W 1 Q Y X R o P j w v S X R l b U x v Y 2 F 0 a W 9 u P j x T d G F i b G V F b n R y a W V z I C 8 + P C 9 J d G V t P j x J d G V t P j x J d G V t T G 9 j Y X R p b 2 4 + P E l 0 Z W 1 U e X B l P k Z v c m 1 1 b G E 8 L 0 l 0 Z W 1 U e X B l P j x J d G V t U G F 0 a D 5 T Z W N 0 a W 9 u M S 9 D M S U y M C g x M i k v U m V v c m R l c m V k J T I w Q 2 9 s d W 1 u c z w v S X R l b V B h d G g + P C 9 J d G V t T G 9 j Y X R p b 2 4 + P F N 0 Y W J s Z U V u d H J p Z X M g L z 4 8 L 0 l 0 Z W 0 + P E l 0 Z W 0 + P E l 0 Z W 1 M b 2 N h d G l v b j 4 8 S X R l b V R 5 c G U + R m 9 y b X V s Y T w v S X R l b V R 5 c G U + P E l 0 Z W 1 Q Y X R o P l N l Y 3 R p b 2 4 x L 0 M x J T I w K D E 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y k v U 2 9 1 c m N l P C 9 J d G V t U G F 0 a D 4 8 L 0 l 0 Z W 1 M b 2 N h d G l v b j 4 8 U 3 R h Y m x l R W 5 0 c m l l c y A v P j w v S X R l b T 4 8 S X R l b T 4 8 S X R l b U x v Y 2 F 0 a W 9 u P j x J d G V t V H l w Z T 5 G b 3 J t d W x h P C 9 J d G V t V H l w Z T 4 8 S X R l b V B h d G g + U 2 V j d G l v b j E v Q z E l M j A o M T M p L 0 Z p b H R l c m V k J T I w U m 9 3 c z w v S X R l b V B h d G g + P C 9 J d G V t T G 9 j Y X R p b 2 4 + P F N 0 Y W J s Z U V u d H J p Z X M g L z 4 8 L 0 l 0 Z W 0 + P E l 0 Z W 0 + P E l 0 Z W 1 M b 2 N h d G l v b j 4 8 S X R l b V R 5 c G U + R m 9 y b X V s Y T w v S X R l b V R 5 c G U + P E l 0 Z W 1 Q Y X R o P l N l Y 3 R p b 2 4 x L 0 M x J T I w K D E z K S 9 T b 3 J 0 Z W Q l M j B S b 3 d z P C 9 J d G V t U G F 0 a D 4 8 L 0 l 0 Z W 1 M b 2 N h d G l v b j 4 8 U 3 R h Y m x l R W 5 0 c m l l c y A v P j w v S X R l b T 4 8 S X R l b T 4 8 S X R l b U x v Y 2 F 0 a W 9 u P j x J d G V t V H l w Z T 5 G b 3 J t d W x h P C 9 J d G V t V H l w Z T 4 8 S X R l b V B h d G g + U 2 V j d G l v b j E v Q z E l M j A o M T M p L 1 J l b W 9 2 Z W Q l M j B P d G h l c i U y M E N v b H V t b n M 8 L 0 l 0 Z W 1 Q Y X R o P j w v S X R l b U x v Y 2 F 0 a W 9 u P j x T d G F i b G V F b n R y a W V z I C 8 + P C 9 J d G V t P j x J d G V t P j x J d G V t T G 9 j Y X R p b 2 4 + P E l 0 Z W 1 U e X B l P k Z v c m 1 1 b G E 8 L 0 l 0 Z W 1 U e X B l P j x J d G V t U G F 0 a D 5 T Z W N 0 a W 9 u M S 9 D M S U y M C g x M y k v U m V v c m R l c m V k J T I w Q 2 9 s d W 1 u c z w v S X R l b V B h d G g + P C 9 J d G V t T G 9 j Y X R p b 2 4 + P F N 0 Y W J s Z U V u d H J p Z X M g L z 4 8 L 0 l 0 Z W 0 + P E l 0 Z W 0 + P E l 0 Z W 1 M b 2 N h d G l v b j 4 8 S X R l b V R 5 c G U + R m 9 y b X V s Y T w v S X R l b V R 5 c G U + P E l 0 Z W 1 Q Y X R o P l N l Y 3 R p b 2 4 x L 0 M x J T I w K D E 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C k v U 2 9 1 c m N l P C 9 J d G V t U G F 0 a D 4 8 L 0 l 0 Z W 1 M b 2 N h d G l v b j 4 8 U 3 R h Y m x l R W 5 0 c m l l c y A v P j w v S X R l b T 4 8 S X R l b T 4 8 S X R l b U x v Y 2 F 0 a W 9 u P j x J d G V t V H l w Z T 5 G b 3 J t d W x h P C 9 J d G V t V H l w Z T 4 8 S X R l b V B h d G g + U 2 V j d G l v b j E v Q z E l M j A o M T Q p L 0 Z p b H R l c m V k J T I w U m 9 3 c z w v S X R l b V B h d G g + P C 9 J d G V t T G 9 j Y X R p b 2 4 + P F N 0 Y W J s Z U V u d H J p Z X M g L z 4 8 L 0 l 0 Z W 0 + P E l 0 Z W 0 + P E l 0 Z W 1 M b 2 N h d G l v b j 4 8 S X R l b V R 5 c G U + R m 9 y b X V s Y T w v S X R l b V R 5 c G U + P E l 0 Z W 1 Q Y X R o P l N l Y 3 R p b 2 4 x L 0 M x J T I w K D E 0 K S 9 T b 3 J 0 Z W Q l M j B S b 3 d z P C 9 J d G V t U G F 0 a D 4 8 L 0 l 0 Z W 1 M b 2 N h d G l v b j 4 8 U 3 R h Y m x l R W 5 0 c m l l c y A v P j w v S X R l b T 4 8 S X R l b T 4 8 S X R l b U x v Y 2 F 0 a W 9 u P j x J d G V t V H l w Z T 5 G b 3 J t d W x h P C 9 J d G V t V H l w Z T 4 8 S X R l b V B h d G g + U 2 V j d G l v b j E v Q z E l M j A o M T Q p L 1 J l b W 9 2 Z W Q l M j B P d G h l c i U y M E N v b H V t b n M 8 L 0 l 0 Z W 1 Q Y X R o P j w v S X R l b U x v Y 2 F 0 a W 9 u P j x T d G F i b G V F b n R y a W V z I C 8 + P C 9 J d G V t P j x J d G V t P j x J d G V t T G 9 j Y X R p b 2 4 + P E l 0 Z W 1 U e X B l P k Z v c m 1 1 b G E 8 L 0 l 0 Z W 1 U e X B l P j x J d G V t U G F 0 a D 5 T Z W N 0 a W 9 u M S 9 D M S U y M C g x N C k v U m V v c m R l c m V k J T I w Q 2 9 s d W 1 u c z w v S X R l b V B h d G g + P C 9 J d G V t T G 9 j Y X R p b 2 4 + P F N 0 Y W J s Z U V u d H J p Z X M g L z 4 8 L 0 l 0 Z W 0 + P E l 0 Z W 0 + P E l 0 Z W 1 M b 2 N h d G l v b j 4 8 S X R l b V R 5 c G U + R m 9 y b X V s Y T w v S X R l b V R 5 c G U + P E l 0 Z W 1 Q Y X R o P l N l Y 3 R p b 2 4 x L 0 M x J T I w K D E 1 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S k v U 2 9 1 c m N l P C 9 J d G V t U G F 0 a D 4 8 L 0 l 0 Z W 1 M b 2 N h d G l v b j 4 8 U 3 R h Y m x l R W 5 0 c m l l c y A v P j w v S X R l b T 4 8 S X R l b T 4 8 S X R l b U x v Y 2 F 0 a W 9 u P j x J d G V t V H l w Z T 5 G b 3 J t d W x h P C 9 J d G V t V H l w Z T 4 8 S X R l b V B h d G g + U 2 V j d G l v b j E v Q z E l M j A o M T U p L 0 Z p b H R l c m V k J T I w U m 9 3 c z w v S X R l b V B h d G g + P C 9 J d G V t T G 9 j Y X R p b 2 4 + P F N 0 Y W J s Z U V u d H J p Z X M g L z 4 8 L 0 l 0 Z W 0 + P E l 0 Z W 0 + P E l 0 Z W 1 M b 2 N h d G l v b j 4 8 S X R l b V R 5 c G U + R m 9 y b X V s Y T w v S X R l b V R 5 c G U + P E l 0 Z W 1 Q Y X R o P l N l Y 3 R p b 2 4 x L 0 M x J T I w K D E 1 K S 9 T b 3 J 0 Z W Q l M j B S b 3 d z P C 9 J d G V t U G F 0 a D 4 8 L 0 l 0 Z W 1 M b 2 N h d G l v b j 4 8 U 3 R h Y m x l R W 5 0 c m l l c y A v P j w v S X R l b T 4 8 S X R l b T 4 8 S X R l b U x v Y 2 F 0 a W 9 u P j x J d G V t V H l w Z T 5 G b 3 J t d W x h P C 9 J d G V t V H l w Z T 4 8 S X R l b V B h d G g + U 2 V j d G l v b j E v Q z E l M j A o M T U p L 1 J l b W 9 2 Z W Q l M j B P d G h l c i U y M E N v b H V t b n M 8 L 0 l 0 Z W 1 Q Y X R o P j w v S X R l b U x v Y 2 F 0 a W 9 u P j x T d G F i b G V F b n R y a W V z I C 8 + P C 9 J d G V t P j x J d G V t P j x J d G V t T G 9 j Y X R p b 2 4 + P E l 0 Z W 1 U e X B l P k Z v c m 1 1 b G E 8 L 0 l 0 Z W 1 U e X B l P j x J d G V t U G F 0 a D 5 T Z W N 0 a W 9 u M S 9 D M S U y M C g x N S k v U m V v c m R l c m V k J T I w Q 2 9 s d W 1 u c z w v S X R l b V B h d G g + P C 9 J d G V t T G 9 j Y X R p b 2 4 + P F N 0 Y W J s Z U V u d H J p Z X M g L z 4 8 L 0 l 0 Z W 0 + P E l 0 Z W 0 + P E l 0 Z W 1 M b 2 N h d G l v b j 4 8 S X R l b V R 5 c G U + R m 9 y b X V s Y T w v S X R l b V R 5 c G U + P E l 0 Z W 1 Q Y X R o P l N l Y 3 R p b 2 4 x L 0 M x J T I w K D E 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i k v U 2 9 1 c m N l P C 9 J d G V t U G F 0 a D 4 8 L 0 l 0 Z W 1 M b 2 N h d G l v b j 4 8 U 3 R h Y m x l R W 5 0 c m l l c y A v P j w v S X R l b T 4 8 S X R l b T 4 8 S X R l b U x v Y 2 F 0 a W 9 u P j x J d G V t V H l w Z T 5 G b 3 J t d W x h P C 9 J d G V t V H l w Z T 4 8 S X R l b V B h d G g + U 2 V j d G l v b j E v Q z E l M j A o M T Y p L 0 Z p b H R l c m V k J T I w U m 9 3 c z w v S X R l b V B h d G g + P C 9 J d G V t T G 9 j Y X R p b 2 4 + P F N 0 Y W J s Z U V u d H J p Z X M g L z 4 8 L 0 l 0 Z W 0 + P E l 0 Z W 0 + P E l 0 Z W 1 M b 2 N h d G l v b j 4 8 S X R l b V R 5 c G U + R m 9 y b X V s Y T w v S X R l b V R 5 c G U + P E l 0 Z W 1 Q Y X R o P l N l Y 3 R p b 2 4 x L 0 M x J T I w K D E 2 K S 9 T b 3 J 0 Z W Q l M j B S b 3 d z P C 9 J d G V t U G F 0 a D 4 8 L 0 l 0 Z W 1 M b 2 N h d G l v b j 4 8 U 3 R h Y m x l R W 5 0 c m l l c y A v P j w v S X R l b T 4 8 S X R l b T 4 8 S X R l b U x v Y 2 F 0 a W 9 u P j x J d G V t V H l w Z T 5 G b 3 J t d W x h P C 9 J d G V t V H l w Z T 4 8 S X R l b V B h d G g + U 2 V j d G l v b j E v Q z E l M j A o M T Y p L 1 J l b W 9 2 Z W Q l M j B P d G h l c i U y M E N v b H V t b n M 8 L 0 l 0 Z W 1 Q Y X R o P j w v S X R l b U x v Y 2 F 0 a W 9 u P j x T d G F i b G V F b n R y a W V z I C 8 + P C 9 J d G V t P j x J d G V t P j x J d G V t T G 9 j Y X R p b 2 4 + P E l 0 Z W 1 U e X B l P k Z v c m 1 1 b G E 8 L 0 l 0 Z W 1 U e X B l P j x J d G V t U G F 0 a D 5 T Z W N 0 a W 9 u M S 9 D M S U y M C g x N i k v U m V v c m R l c m V k J T I w Q 2 9 s d W 1 u c z w v S X R l b V B h d G g + P C 9 J d G V t T G 9 j Y X R p b 2 4 + P F N 0 Y W J s Z U V u d H J p Z X M g L z 4 8 L 0 l 0 Z W 0 + P E l 0 Z W 0 + P E l 0 Z W 1 M b 2 N h d G l v b j 4 8 S X R l b V R 5 c G U + R m 9 y b X V s Y T w v S X R l b V R 5 c G U + P E l 0 Z W 1 Q Y X R o P l N l Y 3 R p b 2 4 x L 0 R C X 0 J p Z G l 0 Z W 1 z X 0 J l d G 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T I t M T d U M T g 6 N D g 6 M D M u N z A 2 N D k z M 1 o i I C 8 + P E V u d H J 5 I F R 5 c G U 9 I k Z p b G x D b 2 x 1 b W 5 U e X B l c y I g V m F s d W U 9 I n N B Q U F B Q U F B Q U F B Q U F B Q U F B Q U F B Q U F B Q U F B Q U F B Q U F B Q U F B Q U F B Q U F B I i A v P j x F b n R y e S B U e X B l P S J G a W x s Q 2 9 s d W 1 u T m F t Z X M i I F Z h b H V l P S J z W y Z x d W 9 0 O 0 Z p b G V T e X N 0 Z W 1 P Y m p l Y 3 R U e X B l J n F 1 b 3 Q 7 L C Z x d W 9 0 O 0 l k J n F 1 b 3 Q 7 L C Z x d W 9 0 O 1 N l c n Z l c l J l Z G l y Z W N 0 Z W R F b W J l Z F V y a S Z x d W 9 0 O y w m c X V v d D t T Z X J 2 Z X J S Z W R p c m V j d G V k R W 1 i Z W R V c m w m c X V v d D s s J n F 1 b 3 Q 7 Q 2 9 u d G V u d F R 5 c G V J Z C Z x d W 9 0 O y w m c X V v d D t U a X R s Z S Z x d W 9 0 O y w m c X V v d D t D b 2 1 w b G l h b m N l Q X N z Z X R J Z C Z x d W 9 0 O y w m c X V v d D t E R V N D U k l Q V E l P T i Z x d W 9 0 O y w m c X V v d D t R d W F u d G l 0 e S Z x d W 9 0 O y w m c X V v d D t V T k l U J n F 1 b 3 Q 7 L C Z x d W 9 0 O 0 l 0 Z W 1 J R F N 1 Y i Z x d W 9 0 O y w m c X V v d D t J d G V t V X N l T m 9 0 Z X M m c X V v d D s s J n F 1 b 3 Q 7 S X R l b V N v c n R J R C Z x d W 9 0 O y w m c X V v d D t J d G V t S U Q m c X V v d D s s J n F 1 b 3 Q 7 V X B k Y X R l R G F 0 Z S Z x d W 9 0 O y w m c X V v d D t N Y X N 0 Z X J J d G V t T n V t Y m V y J n F 1 b 3 Q 7 L C Z x d W 9 0 O 1 N w Z W N O V W 1 f T F V J Z C Z x d W 9 0 O y w m c X V v d D t D Y X R l Z 2 9 y e U 5 1 b V 9 M V U l k J n F 1 b 3 Q 7 L C Z x d W 9 0 O 1 V w Z G F 0 Z V J l Y X N v b l 9 M V U l k J n F 1 b 3 Q 7 L C Z x d W 9 0 O 2 k 1 Z H Q m c X V v d D s s J n F 1 b 3 Q 7 T 2 4 g Q 2 F s b C B P b m x 5 J n F 1 b 3 Q 7 L C Z x d W 9 0 O 1 N o b 3 c g a W 4 g Q m l k I F R h J n F 1 b 3 Q 7 L C Z x d W 9 0 O 0 l E L j E m c X V v d D s s J n F 1 b 3 Q 7 T W 9 k a W Z p Z W Q m c X V v d D s s J n F 1 b 3 Q 7 Q 3 J l Y X R l Z C Z x d W 9 0 O y w m c X V v d D t B d X R o b 3 J J Z C Z x d W 9 0 O y w m c X V v d D t F Z G l 0 b 3 J J Z C Z x d W 9 0 O y w m c X V v d D t P R G F 0 Y V 9 f V U l W Z X J z a W 9 u U 3 R y a W 5 n J n F 1 b 3 Q 7 L C Z x d W 9 0 O 0 F 0 d G F j a G 1 l b n R z J n F 1 b 3 Q 7 L C Z x d W 9 0 O 0 d V S U Q m c X V v d D t d I i A v P j x F b n R y e S B U e X B l P S J G a W x s U 3 R h d H V z I i B W Y W x 1 Z T 0 i c 0 N v b X B s Z X R l I i A v P j x F b n R y e S B U e X B l P S J G a W x s Q 2 9 1 b n Q i I F Z h b H V l P S J s M T I y O C I g L z 4 8 R W 5 0 c n k g V H l w Z T 0 i U m V s Y X R p b 2 5 z a G l w S W 5 m b 0 N v b n R h a W 5 l c i I g V m F s d W U 9 I n N 7 J n F 1 b 3 Q 7 Y 2 9 s d W 1 u Q 2 9 1 b n Q m c X V v d D s 6 M z A s J n F 1 b 3 Q 7 a 2 V 5 Q 2 9 s d W 1 u T m F t Z X M m c X V v d D s 6 W 1 0 s J n F 1 b 3 Q 7 c X V l c n l S Z W x h d G l v b n N o a X B z J n F 1 b 3 Q 7 O l t d L C Z x d W 9 0 O 2 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0 N v b H V t b k N v d W 5 0 J n F 1 b 3 Q 7 O j M w L C Z x d W 9 0 O 0 t l e U N v b H V t b k 5 h b W V z J n F 1 b 3 Q 7 O l t d L C Z x d W 9 0 O 0 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1 J l b G F 0 a W 9 u c 2 h p c E l u Z m 8 m c X V v d D s 6 W 1 1 9 I i A v P j x F b n R y e S B U e X B l P S J M b 2 F k Z W R U b 0 F u Y W x 5 c 2 l z U 2 V y d m l j Z X M i I F Z h b H V l P S J s M C I g L z 4 8 L 1 N 0 Y W J s Z U V u d H J p Z X M + P C 9 J d G V t P j x J d G V t P j x J d G V t T G 9 j Y X R p b 2 4 + P E l 0 Z W 1 U e X B l P k Z v c m 1 1 b G E 8 L 0 l 0 Z W 1 U e X B l P j x J d G V t U G F 0 a D 5 T Z W N 0 a W 9 u M S 9 E Q l 9 C a W R p d G V t c 1 9 C Z X R h J T I w K D I p L 1 N v d X J j Z T w v S X R l b V B h d G g + P C 9 J d G V t T G 9 j Y X R p b 2 4 + P F N 0 Y W J s Z U V u d H J p Z X M g L z 4 8 L 0 l 0 Z W 0 + P E l 0 Z W 0 + P E l 0 Z W 1 M b 2 N h d G l v b j 4 8 S X R l b V R 5 c G U + R m 9 y b X V s Y T w v S X R l b V R 5 c G U + P E l 0 Z W 1 Q Y X R o P l N l Y 3 R p b 2 4 x L 0 R C X 0 J p Z G l 0 Z W 1 z X 0 J l d G E l M j A o M i k v M T A z Z G I y N D Y t Y T Z i Z S 0 0 Z G M y L W E x O W U t Y T k x N m V i M 2 J l N j d l P C 9 J d G V t U G F 0 a D 4 8 L 0 l 0 Z W 1 M b 2 N h d G l v b j 4 8 U 3 R h Y m x l R W 5 0 c m l l c y A v P j w v S X R l b T 4 8 S X R l b T 4 8 S X R l b U x v Y 2 F 0 a W 9 u P j x J d G V t V H l w Z T 5 G b 3 J t d W x h P C 9 J d G V t V H l w Z T 4 8 S X R l b V B h d G g + U 2 V j d G l v b j E v R E J f Q m l k a X R l b X N f Q m V 0 Y S U y M C g y K S 9 S Z W 5 h b W V k J T I w Q 2 9 s d W 1 u c z w v S X R l b V B h d G g + P C 9 J d G V t T G 9 j Y X R p b 2 4 + P F N 0 Y W J s Z U V u d H J p Z X M g L z 4 8 L 0 l 0 Z W 0 + P E l 0 Z W 0 + P E l 0 Z W 1 M b 2 N h d G l v b j 4 8 S X R l b V R 5 c G U + R m 9 y b X V s Y T w v S X R l b V R 5 c G U + P E l 0 Z W 1 Q Y X R o P l N l Y 3 R p b 2 4 x L 0 M x J T I w K D E 3 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R m l s b E N v b H V t b k 5 h b W V z I i B W Y W x 1 Z T 0 i c 1 s m c X V v d D t N Q V N U R V I g S V R F T S A j J n F 1 b 3 Q 7 L C Z x d W 9 0 O 0 R F U 0 N S S V B U S U 9 O J n F 1 b 3 Q 7 L C Z x d W 9 0 O 1 F U W S Z x d W 9 0 O y w m c X V v d D t V T k l U J n F 1 b 3 Q 7 X S I g L z 4 8 R W 5 0 c n k g V H l w Z T 0 i U m V z d W x 0 V H l w Z S I g V m F s d W U 9 I n N U Y W J s Z S I g L z 4 8 R W 5 0 c n k g V H l w Z T 0 i R m l s b E x h c 3 R V c G R h d G V k I i B W Y W x 1 Z T 0 i Z D I w M T k t M T I t M z B U M T c 6 M D I 6 M D g u N j g 0 O T g z M V o i I C 8 + P E V u d H J 5 I F R 5 c G U 9 I k Z p b G x l Z E N v b X B s Z X R l U m V z d W x 0 V G 9 X b 3 J r c 2 h l Z X Q i I F Z h b H V l P S J s M S 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J 1 Z m Z l c k 5 l e H R S Z W Z y Z X N o I i B W Y W x 1 Z T 0 i b D E 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E 3 K S 9 T b 3 V y Y 2 U 8 L 0 l 0 Z W 1 Q Y X R o P j w v S X R l b U x v Y 2 F 0 a W 9 u P j x T d G F i b G V F b n R y a W V z I C 8 + P C 9 J d G V t P j x J d G V t P j x J d G V t T G 9 j Y X R p b 2 4 + P E l 0 Z W 1 U e X B l P k Z v c m 1 1 b G E 8 L 0 l 0 Z W 1 U e X B l P j x J d G V t U G F 0 a D 5 T Z W N 0 a W 9 u M S 9 D M S U y M C g x N y k v R m l s d G V y Z W Q l M j B S b 3 d z P C 9 J d G V t U G F 0 a D 4 8 L 0 l 0 Z W 1 M b 2 N h d G l v b j 4 8 U 3 R h Y m x l R W 5 0 c m l l c y A v P j w v S X R l b T 4 8 S X R l b T 4 8 S X R l b U x v Y 2 F 0 a W 9 u P j x J d G V t V H l w Z T 5 G b 3 J t d W x h P C 9 J d G V t V H l w Z T 4 8 S X R l b V B h d G g + U 2 V j d G l v b j E v Q z E l M j A o M T c p L 1 N v c n R l Z C U y M F J v d 3 M 8 L 0 l 0 Z W 1 Q Y X R o P j w v S X R l b U x v Y 2 F 0 a W 9 u P j x T d G F i b G V F b n R y a W V z I C 8 + P C 9 J d G V t P j x J d G V t P j x J d G V t T G 9 j Y X R p b 2 4 + P E l 0 Z W 1 U e X B l P k Z v c m 1 1 b G E 8 L 0 l 0 Z W 1 U e X B l P j x J d G V t U G F 0 a D 5 T Z W N 0 a W 9 u M S 9 D M S U y M C g x N y k v U m V t b 3 Z l Z C U y M E 9 0 a G V y J T I w Q 2 9 s d W 1 u c z w v S X R l b V B h d G g + P C 9 J d G V t T G 9 j Y X R p b 2 4 + P F N 0 Y W J s Z U V u d H J p Z X M g L z 4 8 L 0 l 0 Z W 0 + P E l 0 Z W 0 + P E l 0 Z W 1 M b 2 N h d G l v b j 4 8 S X R l b V R 5 c G U + R m 9 y b X V s Y T w v S X R l b V R 5 c G U + P E l 0 Z W 1 Q Y X R o P l N l Y 3 R p b 2 4 x L 0 M x J T I w K D E 3 K S 9 S Z W 9 y Z G V y Z W Q l M j B D b 2 x 1 b W 5 z P C 9 J d G V t U G F 0 a D 4 8 L 0 l 0 Z W 1 M b 2 N h d G l v b j 4 8 U 3 R h Y m x l R W 5 0 c m l l c y A v P j w v S X R l b T 4 8 L 0 l 0 Z W 1 z P j w v T G 9 j Y W x Q Y W N r Y W d l T W V 0 Y W R h d G F G a W x l P h Y A A A B Q S w U G A A A A A A A A A A A A A A A A A A A A A A A A 2 g A A A A E A A A D Q j J 3 f A R X R E Y x 6 A M B P w p f r A Q A A A M W / M r J n R N V A p y b P 3 U Y n 9 B o A A A A A A g A A A A A A A 2 Y A A M A A A A A Q A A A A e z J U t Q Y + R j o S X V q F 3 Z M v Q Q A A A A A E g A A A o A A A A B A A A A B 0 F c w m V 7 e 9 i 4 J M E G L k G 5 f H U A A A A J 3 p j Z z g c H q H 6 C f a s B A H X s U 3 W 0 8 / p 9 S R 6 4 s w Q c E c E W g v b g P D h m V M 1 0 K K H A 6 2 L / m F h B 1 6 1 / k L n / h N n G 9 Z v w + w m r 5 R W W T M + w b L / h 3 H y S I D y I J / F A A A A L p T F X + a k 2 r 9 0 O b e + 2 a J d j x k V 5 Y 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4E26E85853D8B4296E0EF1809F755A3" ma:contentTypeVersion="11" ma:contentTypeDescription="Create a new document." ma:contentTypeScope="" ma:versionID="7c552c7a4147400d07e739a3049dfcab">
  <xsd:schema xmlns:xsd="http://www.w3.org/2001/XMLSchema" xmlns:xs="http://www.w3.org/2001/XMLSchema" xmlns:p="http://schemas.microsoft.com/office/2006/metadata/properties" xmlns:ns2="816a4524-733b-472a-8b5f-fdb5a2a30197" xmlns:ns3="02282aca-3ef3-4235-a82f-80276b24e57e" xmlns:ns4="http://schemas.microsoft.com/sharepoint/v4" targetNamespace="http://schemas.microsoft.com/office/2006/metadata/properties" ma:root="true" ma:fieldsID="edb9b466edf04477497b072b8cf25cf0" ns2:_="" ns3:_="" ns4:_="">
    <xsd:import namespace="816a4524-733b-472a-8b5f-fdb5a2a30197"/>
    <xsd:import namespace="02282aca-3ef3-4235-a82f-80276b24e57e"/>
    <xsd:import namespace="http://schemas.microsoft.com/sharepoint/v4"/>
    <xsd:element name="properties">
      <xsd:complexType>
        <xsd:sequence>
          <xsd:element name="documentManagement">
            <xsd:complexType>
              <xsd:all>
                <xsd:element ref="ns2:Category" minOccurs="0"/>
                <xsd:element ref="ns2:Category0" minOccurs="0"/>
                <xsd:element ref="ns3:SharedWithUsers" minOccurs="0"/>
                <xsd:element ref="ns3:SharedWithDetails" minOccurs="0"/>
                <xsd:element ref="ns2:MediaServiceAutoKeyPoints" minOccurs="0"/>
                <xsd:element ref="ns2:MediaServiceKeyPoint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a4524-733b-472a-8b5f-fdb5a2a30197" elementFormDefault="qualified">
    <xsd:import namespace="http://schemas.microsoft.com/office/2006/documentManagement/types"/>
    <xsd:import namespace="http://schemas.microsoft.com/office/infopath/2007/PartnerControls"/>
    <xsd:element name="Category" ma:index="8" nillable="true" ma:displayName="Document Type" ma:default="Standards &amp; Guidelines" ma:internalName="Category">
      <xsd:complexType>
        <xsd:complexContent>
          <xsd:extension base="dms:MultiChoice">
            <xsd:sequence>
              <xsd:element name="Value" maxOccurs="unbounded" minOccurs="0" nillable="true">
                <xsd:simpleType>
                  <xsd:restriction base="dms:Choice">
                    <xsd:enumeration value="CADD"/>
                    <xsd:enumeration value="CADD TOOL"/>
                    <xsd:enumeration value="CUG"/>
                    <xsd:enumeration value="Checklist"/>
                    <xsd:enumeration value="Contract &amp; Bidding"/>
                    <xsd:enumeration value="EBDG"/>
                    <xsd:enumeration value="Design Spec"/>
                    <xsd:enumeration value="ITB"/>
                    <xsd:enumeration value="Outside Agency"/>
                    <xsd:enumeration value="Personnel"/>
                    <xsd:enumeration value="SOP"/>
                    <xsd:enumeration value="Standards &amp; Guidelines"/>
                    <xsd:enumeration value="Template"/>
                    <xsd:enumeration value="Training"/>
                    <xsd:enumeration value="Tutorial"/>
                    <xsd:enumeration value="Process Workflow"/>
                    <xsd:enumeration value="Requisition"/>
                  </xsd:restriction>
                </xsd:simpleType>
              </xsd:element>
            </xsd:sequence>
          </xsd:extension>
        </xsd:complexContent>
      </xsd:complexType>
    </xsd:element>
    <xsd:element name="Category0" ma:index="9" nillable="true" ma:displayName="Category" ma:default="General" ma:format="Dropdown" ma:internalName="Category0">
      <xsd:simpleType>
        <xsd:restriction base="dms:Choice">
          <xsd:enumeration value="General"/>
          <xsd:enumeration value="Survey"/>
          <xsd:enumeration value="Design"/>
          <xsd:enumeration value="Permitting"/>
          <xsd:enumeration value="Construction Management"/>
          <xsd:enumeration value="Drafting"/>
          <xsd:enumeration value="Roadway Design"/>
          <xsd:enumeration value="Utility Design"/>
          <xsd:enumeration value="Construction"/>
          <xsd:enumeration value="CUG"/>
          <xsd:enumeration value="Administrative"/>
          <xsd:enumeration value="Work Flow"/>
          <xsd:enumeration value="Procurement"/>
          <xsd:enumeration value="Plan Sheet"/>
          <xsd:enumeration value="Estimates"/>
          <xsd:enumeration value="SharePoint"/>
          <xsd:enumeration value="SupplementarySpec"/>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282aca-3ef3-4235-a82f-80276b24e57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89badf8-0cd2-4e7b-b9e9-f8f3d3755954"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B1418D-3B8A-49DC-88BD-D66B0677A036}">
  <ds:schemaRefs>
    <ds:schemaRef ds:uri="816a4524-733b-472a-8b5f-fdb5a2a30197"/>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02282aca-3ef3-4235-a82f-80276b24e57e"/>
    <ds:schemaRef ds:uri="http://schemas.microsoft.com/office/2006/metadata/properties"/>
    <ds:schemaRef ds:uri="http://purl.org/dc/terms/"/>
    <ds:schemaRef ds:uri="http://schemas.microsoft.com/sharepoint/v4"/>
    <ds:schemaRef ds:uri="http://www.w3.org/XML/1998/namespace"/>
    <ds:schemaRef ds:uri="http://purl.org/dc/dcmitype/"/>
  </ds:schemaRefs>
</ds:datastoreItem>
</file>

<file path=customXml/itemProps2.xml><?xml version="1.0" encoding="utf-8"?>
<ds:datastoreItem xmlns:ds="http://schemas.openxmlformats.org/officeDocument/2006/customXml" ds:itemID="{9782A099-6BE8-4547-A948-DC8A2F113E85}">
  <ds:schemaRefs>
    <ds:schemaRef ds:uri="http://schemas.microsoft.com/DataMashup"/>
  </ds:schemaRefs>
</ds:datastoreItem>
</file>

<file path=customXml/itemProps3.xml><?xml version="1.0" encoding="utf-8"?>
<ds:datastoreItem xmlns:ds="http://schemas.openxmlformats.org/officeDocument/2006/customXml" ds:itemID="{7B2A6A05-343C-45BB-8B17-DE5690FDE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a4524-733b-472a-8b5f-fdb5a2a30197"/>
    <ds:schemaRef ds:uri="02282aca-3ef3-4235-a82f-80276b24e57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6AE4D0-74F4-4A3E-9D8F-0E7B3C3B3316}">
  <ds:schemaRefs>
    <ds:schemaRef ds:uri="Microsoft.SharePoint.Taxonomy.ContentTypeSync"/>
  </ds:schemaRefs>
</ds:datastoreItem>
</file>

<file path=customXml/itemProps5.xml><?xml version="1.0" encoding="utf-8"?>
<ds:datastoreItem xmlns:ds="http://schemas.openxmlformats.org/officeDocument/2006/customXml" ds:itemID="{052A8290-7FD8-4996-828C-11962CAE8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Cover_Sheet</vt:lpstr>
      <vt:lpstr>MA13_Unit_Price_Tab</vt:lpstr>
      <vt:lpstr>CC16_Unit_Price_Tab</vt:lpstr>
      <vt:lpstr>SP_Info_Biditem_Category</vt:lpstr>
      <vt:lpstr>CC16_Unit_Price_Tab!Print_Area</vt:lpstr>
      <vt:lpstr>MA13_Unit_Price_Tab!Print_Area</vt:lpstr>
      <vt:lpstr>CC16_Unit_Price_Tab!Print_Titles</vt:lpstr>
      <vt:lpstr>MA13_Unit_Price_Tab!Print_Titles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Template_Cost_Estimate</dc:title>
  <dc:creator>Ainsworth Marshall</dc:creator>
  <cp:keywords/>
  <cp:lastModifiedBy>Sy Gezachew</cp:lastModifiedBy>
  <cp:lastPrinted>2021-06-14T15:37:53Z</cp:lastPrinted>
  <dcterms:created xsi:type="dcterms:W3CDTF">2019-04-22T18:54:42Z</dcterms:created>
  <dcterms:modified xsi:type="dcterms:W3CDTF">2021-09-03T14:28:29Z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0x010100B4E26E85853D8B4296E0EF1809F755A3</vt:lpwstr>
  </property>
  <property fmtid="{D5CDD505-2E9C-101B-9397-08002B2CF9AE}" pid="3" name="RecordSubtype">
    <vt:lpwstr>DES - Operational Files(GS-19 - 010096)</vt:lpwstr>
  </property>
  <property fmtid="{D5CDD505-2E9C-101B-9397-08002B2CF9AE}" pid="4" name="SensitiveInformation">
    <vt:bool>false</vt:bool>
  </property>
  <property fmtid="{D5CDD505-2E9C-101B-9397-08002B2CF9AE}" pid="5" name="Status">
    <vt:lpwstr>Draft</vt:lpwstr>
  </property>
  <property fmtid="{D5CDD505-2E9C-101B-9397-08002B2CF9AE}" pid="6" name="Use">
    <vt:lpwstr>Template</vt:lpwstr>
  </property>
  <property fmtid="{D5CDD505-2E9C-101B-9397-08002B2CF9AE}" pid="7" name="Library">
    <vt:lpwstr>QC and Standards</vt:lpwstr>
  </property>
</Properties>
</file>