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L:\Divisions\DMF-Purchasing\Contracts\FY21\21-DES-ITB-449\Solicitation\Invitation to Bid\ITB\Drafts\Attachments\"/>
    </mc:Choice>
  </mc:AlternateContent>
  <xr:revisionPtr revIDLastSave="0" documentId="8_{49596D54-C528-47E9-8C05-1DAEE7349FC2}" xr6:coauthVersionLast="45" xr6:coauthVersionMax="45" xr10:uidLastSave="{00000000-0000-0000-0000-000000000000}"/>
  <bookViews>
    <workbookView xWindow="0" yWindow="0" windowWidth="20088" windowHeight="12360" xr2:uid="{9EB917FC-81A2-4F40-98B9-B2B8DF9CC318}"/>
  </bookViews>
  <sheets>
    <sheet name="Unit_Price_Tab" sheetId="1" r:id="rId1"/>
  </sheets>
  <externalReferences>
    <externalReference r:id="rId2"/>
    <externalReference r:id="rId3"/>
    <externalReference r:id="rId4"/>
  </externalReferences>
  <definedNames>
    <definedName name="_HEST">'[1]Estimate Details'!$A$14:$G$14,'[1]Estimate Details'!$A$38:$G$39,'[1]Estimate Details'!$A$70:$G$71,'[1]Estimate Details'!$A$89:$G$90,'[1]Estimate Details'!$A$258:$G$259,'[1]Estimate Details'!$A$272:$G$273,'[1]Estimate Details'!$A$349:$G$350,'[1]Estimate Details'!$A$384:$G$385,'[1]Estimate Details'!$A$498:$G$499,'[1]Estimate Details'!$A$535:$G$536,'[1]Estimate Details'!$A$585:$G$586,'[1]Estimate Details'!$A$644:$G$645,'[1]Estimate Details'!$A$680:$G$681,'[1]Estimate Details'!$A$701:$G$752,'[1]Estimate Details'!$A$702:$G$702,'[1]Estimate Details'!$A$744:$G$745,'[1]Estimate Details'!$A$751:$G$764,'[1]Estimate Details'!$A$791:$G$792+'[1]Estimate Details'!$A$1:$G$11+'[1]Estimate Details'!$A$795:$G$809</definedName>
    <definedName name="_xlnm.Print_Area" localSheetId="0">Unit_Price_Tab!$A$1:$F$79</definedName>
    <definedName name="Print_Area_Formula" localSheetId="0">OFFSET(#REF!,0,0,COUNTA(#REF!),COUNTA(#REF!))</definedName>
    <definedName name="Print_Area_Formula">OFFSET(#REF!,0,0,COUNTA(#REF!),COUNTA(#REF!))</definedName>
    <definedName name="_xlnm.Print_Titles" localSheetId="0">Unit_Price_Tab!$1:$6</definedName>
    <definedName name="projectLevels">[2]Project_Levels!$A$2:$A$4</definedName>
    <definedName name="Spanner_Auto_File">"alse"</definedName>
    <definedName name="UnitPrice" localSheetId="0">[3]!BidTabs[[Master Item Number]:[Unit]]</definedName>
    <definedName name="UnitPrice">[3]!BidTabs[[Master Item Number]:[Unit]]</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2" i="1" l="1"/>
  <c r="F11" i="1"/>
  <c r="F61" i="1" l="1"/>
  <c r="F60" i="1"/>
  <c r="F59" i="1"/>
  <c r="F58" i="1"/>
  <c r="F57" i="1"/>
  <c r="F56" i="1"/>
  <c r="F55" i="1"/>
  <c r="F54" i="1"/>
  <c r="F53" i="1"/>
  <c r="F8" i="1"/>
  <c r="F62" i="1" l="1"/>
  <c r="F66" i="1"/>
  <c r="F67" i="1" s="1"/>
  <c r="F48" i="1" l="1"/>
  <c r="F47" i="1"/>
  <c r="C46" i="1"/>
  <c r="F46" i="1" s="1"/>
  <c r="F45" i="1"/>
  <c r="F44" i="1"/>
  <c r="C43" i="1"/>
  <c r="F43" i="1" s="1"/>
  <c r="F42" i="1"/>
  <c r="F37" i="1"/>
  <c r="F36" i="1"/>
  <c r="F35" i="1"/>
  <c r="F34" i="1"/>
  <c r="F29" i="1"/>
  <c r="F28" i="1"/>
  <c r="C23" i="1"/>
  <c r="F23" i="1" s="1"/>
  <c r="F24" i="1" s="1"/>
  <c r="F18" i="1"/>
  <c r="F19" i="1" s="1"/>
  <c r="F13" i="1"/>
  <c r="F10" i="1"/>
  <c r="F9" i="1"/>
  <c r="F14" i="1" l="1"/>
  <c r="F38" i="1"/>
  <c r="F30" i="1"/>
  <c r="F49" i="1"/>
  <c r="F69" i="1" l="1"/>
  <c r="F74" i="1" l="1"/>
  <c r="F73" i="1"/>
  <c r="F75" i="1" l="1"/>
  <c r="F79" i="1" s="1"/>
</calcChain>
</file>

<file path=xl/sharedStrings.xml><?xml version="1.0" encoding="utf-8"?>
<sst xmlns="http://schemas.openxmlformats.org/spreadsheetml/2006/main" count="187" uniqueCount="100">
  <si>
    <t>PREPARED BY:</t>
  </si>
  <si>
    <t>THE UNDERSIGNED CERTIFIES THAT (CONTRACTOR NAME)___________________________
IS CURRENTLY REGISTERED WITH THE VIRGINIA STATE BOARD OF CONTRACTORS AS REQUIRED BY THE CODE OF VIRGINIA.  CERTIFICATE NUMBER _________________ WAS ISSUED ON THE ________DAY OF _____________, 20XX.  THE UNDERSIGNED FURTHER CERTIFIES THAT THE REGISTRATION FEE AND ALL RENEWAL FEES REQUIRED UNDER LAW HAVE BEEN PAID.  THE CONTRACTOR AGREES TO FURNISH ALL NECESSARY LABOR, EQUIPMENT, MATERIALS, AND ALL THINGS NECESSARY TO PERFORM THE WORK AS SET FORTH IN ACCORDANCE WITH THE PLANS AND SPECIFICATIONS. THE CONTRACTOR AGREES TO PERFORM RELATED WORK FOR THE FOLLOWING ITEMS AT THE FOLLOWING STIPULATED PRICES: (ALL PRICES INCLUDE PROVISION AND INSTALLATION).</t>
  </si>
  <si>
    <t>CHECKED BY:</t>
  </si>
  <si>
    <t>MASTER ITEM #</t>
  </si>
  <si>
    <t>DESCRIPTION</t>
  </si>
  <si>
    <t>QTY</t>
  </si>
  <si>
    <t>UNIT</t>
  </si>
  <si>
    <t>UNIT PRICE</t>
  </si>
  <si>
    <t>TOTAL</t>
  </si>
  <si>
    <t>C1</t>
  </si>
  <si>
    <t>02200-C1-00130</t>
  </si>
  <si>
    <t>Aggregate, VDOT #21-A  (Compacted in Place per VDOT standards &amp; Specs)</t>
  </si>
  <si>
    <t>CY</t>
  </si>
  <si>
    <t>02200-C1-00140</t>
  </si>
  <si>
    <t>Aggregate, VDOT #21-B  (Compacted in Place per VDOT standards &amp; Specs)</t>
  </si>
  <si>
    <t>Clear and Grub</t>
  </si>
  <si>
    <t>AC</t>
  </si>
  <si>
    <t>SUBTOTAL</t>
  </si>
  <si>
    <t>C2</t>
  </si>
  <si>
    <t>02611-C2-00110</t>
  </si>
  <si>
    <t>Concrete Sidewalk, 4" Thickness (Arlington County Detail R-2.0)</t>
  </si>
  <si>
    <t>SY</t>
  </si>
  <si>
    <t>UNIT
PRICE</t>
  </si>
  <si>
    <t>C4</t>
  </si>
  <si>
    <t>02500-C4-01190</t>
  </si>
  <si>
    <t>12" Pipe, HDPE, In Place Up to 6' Deep</t>
  </si>
  <si>
    <t>LF</t>
  </si>
  <si>
    <t>C9</t>
  </si>
  <si>
    <t>14030-C9-00130</t>
  </si>
  <si>
    <t>Trenching- Earth</t>
  </si>
  <si>
    <t>Conduit, in trench, Rigid galvanized steel, 2-1/2" diameter.</t>
  </si>
  <si>
    <t>C10</t>
  </si>
  <si>
    <t>02900-C10-00040</t>
  </si>
  <si>
    <t>Eighteen (18) Inch Transverse Markings</t>
  </si>
  <si>
    <t>02900-C10-00070</t>
  </si>
  <si>
    <t>Four (4) Inch Longitudinal Solid Line</t>
  </si>
  <si>
    <t>02900-C10-00410</t>
  </si>
  <si>
    <t>Traffic Control Sign (Typical Stop, Yield, No Parking, Speed Limit, or Similar), Install per Detail SG-1.0</t>
  </si>
  <si>
    <t>EA</t>
  </si>
  <si>
    <t>02900-C10-00420</t>
  </si>
  <si>
    <t>Traffic Control Sign (Typical Stop, Yield, No Parking, Speed Limit, or Similar), Relocate with Existing Post</t>
  </si>
  <si>
    <t>C11</t>
  </si>
  <si>
    <t>02200-C11-00010</t>
  </si>
  <si>
    <t>Imported Topsoil</t>
  </si>
  <si>
    <t>02801-C11-00050</t>
  </si>
  <si>
    <t>Seed, Mixture of 85% Tall Fescue/Bluegrass and 15% Annual Rye</t>
  </si>
  <si>
    <t>02801-C11-00060</t>
  </si>
  <si>
    <t>Sod, Tall Fescue/Bluegrass Mixture</t>
  </si>
  <si>
    <t>02800-C11-00500</t>
  </si>
  <si>
    <t>Tree/Stump Removal - Class A. Remove and Dispose, Up to 6" DBH to 12" DBH (Diameter at Breast Height)</t>
  </si>
  <si>
    <t>02800-C11-00603</t>
  </si>
  <si>
    <t>Trees, Deciduous - 2.0 to 2.5" caliper</t>
  </si>
  <si>
    <t>02800-C11-00609</t>
  </si>
  <si>
    <t>Trees, Deciduous -8'-10' in height</t>
  </si>
  <si>
    <t>02800-C11-01090</t>
  </si>
  <si>
    <t>Shrub (#2 Container)- Container or B&amp;B</t>
  </si>
  <si>
    <t xml:space="preserve"> CONTRACT TOTAL (EXCLUDING PERCENTAGE ITEMS)</t>
  </si>
  <si>
    <t>PCT</t>
  </si>
  <si>
    <t>01000-C16-00010</t>
  </si>
  <si>
    <t>Maintenance of Traffic (MOT)</t>
  </si>
  <si>
    <t>NA</t>
  </si>
  <si>
    <t>%</t>
  </si>
  <si>
    <t>01000-C16-00030</t>
  </si>
  <si>
    <t>Mobilization and De-Mobilization</t>
  </si>
  <si>
    <t>01500-SA-00200</t>
  </si>
  <si>
    <t>SWPPP Administration</t>
  </si>
  <si>
    <t>PERCENTAGE LINE ITEMS SUBTOTAL</t>
  </si>
  <si>
    <t>PRIMARY CONTRACT :</t>
  </si>
  <si>
    <t>GENERAL EARTH WORK</t>
  </si>
  <si>
    <t>CONCRETE WORK</t>
  </si>
  <si>
    <t>STORM SEWER UTILITY WORK</t>
  </si>
  <si>
    <t>STREET LIGHTING WORK</t>
  </si>
  <si>
    <t>PAVEMENT MARKING AND SIGNAGE WORK</t>
  </si>
  <si>
    <t>LANDSCAPE AND HARDSCAPE RESTORATION WORK</t>
  </si>
  <si>
    <t>PERCENTAGE LINE ITEMS</t>
  </si>
  <si>
    <t>MOT</t>
  </si>
  <si>
    <t>LS</t>
  </si>
  <si>
    <t>02200-C1-00010</t>
  </si>
  <si>
    <t>General Excavation, only when not included in other pay items</t>
  </si>
  <si>
    <t>C13</t>
  </si>
  <si>
    <t>01500-C13-00005</t>
  </si>
  <si>
    <t>Gravel construction entrance, including wash rack (per Virginia Erosion &amp; Sediment Control Handbook Standard &amp; Specification 3.02)</t>
  </si>
  <si>
    <t>01500-C13-00010</t>
  </si>
  <si>
    <t>Silt Fence, with Wire Support (Virginia Erosion &amp; Sediment Control Handbook Standard &amp; Specification 3.05)</t>
  </si>
  <si>
    <t>01500-C13-00040</t>
  </si>
  <si>
    <t>Storm Drain Inlet Protection, Gravel &amp; Wire Mesh Drop Inlet Application (per Virginia Erosion &amp; Sediment Control Handbook Standard &amp; Specification 3.07)</t>
  </si>
  <si>
    <t>01500-C13-00100</t>
  </si>
  <si>
    <t>Install and Remove Temporary Diversion Dike (per Virginia Erosion &amp; Sediment Control Handbook Standard &amp; Specification 3.09)</t>
  </si>
  <si>
    <t>01500-C13-00110</t>
  </si>
  <si>
    <t>Rock Check Dam (per Virginia Erosion &amp; Sediment Control Handbook Standard &amp; Specification 3.20)</t>
  </si>
  <si>
    <t>01500-C13-00130</t>
  </si>
  <si>
    <t>6' Chain Link Tree Protection Fence (per Arlington County DPR Standard 02231.1)</t>
  </si>
  <si>
    <t>01500-C13-00150</t>
  </si>
  <si>
    <t>Root Pruning (per Arlington County DPR Standard 02231.5)</t>
  </si>
  <si>
    <t>01500-C13-00500</t>
  </si>
  <si>
    <t>Super Silt Fence, with Chain link fence must be 39" above grade with 3" embedded for a total fabric of 42". The post must be 42" above grade with 30" place below grade (without concrete) for a total length of 72"</t>
  </si>
  <si>
    <t>EROSION AND SEDIMENT CONTROL WORK</t>
  </si>
  <si>
    <t>Permanent Soil stabilization mat - slope installation, Type C (VDOT standard EC-3) includes biodegradable stake.</t>
  </si>
  <si>
    <t>Repair or Replace existing Gabion Cage as needed</t>
  </si>
  <si>
    <t>Invasive Species Treatment Removal in Meadow Areas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</si>
</sst>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_);\(&quot;$&quot;#,##0.00\)"/>
    <numFmt numFmtId="164" formatCode="&quot;$&quot;#,##0.00"/>
  </numFmts>
  <fonts count="11" x14ac:knownFonts="1">
    <font>
      <sz val="11"/>
      <color theme="1"/>
      <name val="Calibri"/>
      <family val="2"/>
      <scheme val="minor"/>
    </font>
    <font>
      <sz val="11"/>
      <color theme="1"/>
      <name val="Calibri"/>
      <family val="2"/>
      <scheme val="minor"/>
    </font>
    <font>
      <b/>
      <sz val="11"/>
      <color theme="1"/>
      <name val="Calibri"/>
      <family val="2"/>
      <scheme val="minor"/>
    </font>
    <font>
      <b/>
      <sz val="10"/>
      <name val="Tahoma"/>
      <family val="2"/>
    </font>
    <font>
      <sz val="10"/>
      <name val="Tahoma"/>
      <family val="2"/>
    </font>
    <font>
      <sz val="8"/>
      <name val="Tahoma"/>
      <family val="2"/>
    </font>
    <font>
      <sz val="7"/>
      <color theme="1"/>
      <name val="Calibri"/>
      <family val="2"/>
      <scheme val="minor"/>
    </font>
    <font>
      <sz val="10"/>
      <name val="Arial"/>
      <family val="2"/>
    </font>
    <font>
      <b/>
      <sz val="10"/>
      <color theme="1"/>
      <name val="Tahoma"/>
      <family val="2"/>
    </font>
    <font>
      <sz val="10"/>
      <color theme="1"/>
      <name val="Tahoma"/>
      <family val="2"/>
    </font>
    <font>
      <b/>
      <sz val="9"/>
      <color theme="1"/>
      <name val="Tahoma"/>
      <family val="2"/>
    </font>
  </fonts>
  <fills count="4">
    <fill>
      <patternFill patternType="none"/>
    </fill>
    <fill>
      <patternFill patternType="gray125"/>
    </fill>
    <fill>
      <patternFill patternType="solid">
        <fgColor theme="9" tint="0.59999389629810485"/>
        <bgColor indexed="64"/>
      </patternFill>
    </fill>
    <fill>
      <patternFill patternType="solid">
        <fgColor theme="0" tint="-0.249977111117893"/>
        <bgColor indexed="64"/>
      </patternFill>
    </fill>
  </fills>
  <borders count="9">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7" fillId="0" borderId="0"/>
  </cellStyleXfs>
  <cellXfs count="57">
    <xf numFmtId="0" fontId="0" fillId="0" borderId="0" xfId="0"/>
    <xf numFmtId="0" fontId="0" fillId="0" borderId="0" xfId="0" applyAlignment="1">
      <alignment wrapText="1"/>
    </xf>
    <xf numFmtId="0" fontId="3" fillId="0" borderId="0" xfId="0" applyFont="1" applyAlignment="1" applyProtection="1">
      <alignment horizontal="right" vertical="center"/>
      <protection locked="0"/>
    </xf>
    <xf numFmtId="14" fontId="4" fillId="0" borderId="1" xfId="0" applyNumberFormat="1" applyFont="1" applyFill="1" applyBorder="1" applyAlignment="1" applyProtection="1">
      <alignment horizontal="left" vertical="center"/>
      <protection locked="0"/>
    </xf>
    <xf numFmtId="164" fontId="0" fillId="0" borderId="0" xfId="0" applyNumberFormat="1"/>
    <xf numFmtId="0" fontId="2" fillId="2" borderId="2" xfId="0" applyFont="1" applyFill="1" applyBorder="1" applyAlignment="1">
      <alignment wrapText="1"/>
    </xf>
    <xf numFmtId="0" fontId="2" fillId="2" borderId="2" xfId="0" applyFont="1" applyFill="1" applyBorder="1"/>
    <xf numFmtId="164" fontId="2" fillId="2" borderId="2" xfId="0" applyNumberFormat="1" applyFont="1" applyFill="1" applyBorder="1"/>
    <xf numFmtId="0" fontId="2" fillId="0" borderId="0" xfId="0" applyFont="1"/>
    <xf numFmtId="0" fontId="2" fillId="0" borderId="0" xfId="0" applyFont="1" applyAlignment="1">
      <alignment wrapText="1"/>
    </xf>
    <xf numFmtId="0" fontId="2" fillId="2" borderId="3" xfId="0" applyFont="1" applyFill="1" applyBorder="1" applyAlignment="1">
      <alignment wrapText="1"/>
    </xf>
    <xf numFmtId="0" fontId="2" fillId="2" borderId="3" xfId="0" applyFont="1" applyFill="1" applyBorder="1"/>
    <xf numFmtId="164" fontId="2" fillId="2" borderId="3" xfId="0" applyNumberFormat="1" applyFont="1" applyFill="1" applyBorder="1"/>
    <xf numFmtId="0" fontId="6" fillId="0" borderId="3" xfId="0" applyFont="1" applyBorder="1"/>
    <xf numFmtId="0" fontId="0" fillId="0" borderId="3" xfId="0" applyBorder="1" applyAlignment="1">
      <alignment wrapText="1"/>
    </xf>
    <xf numFmtId="0" fontId="0" fillId="3" borderId="3" xfId="0" applyFill="1" applyBorder="1"/>
    <xf numFmtId="0" fontId="0" fillId="0" borderId="3" xfId="0" applyBorder="1"/>
    <xf numFmtId="164" fontId="0" fillId="0" borderId="3" xfId="0" applyNumberFormat="1" applyBorder="1"/>
    <xf numFmtId="0" fontId="0" fillId="0" borderId="4" xfId="0" applyBorder="1"/>
    <xf numFmtId="0" fontId="0" fillId="0" borderId="4" xfId="0" applyBorder="1" applyAlignment="1">
      <alignment wrapText="1"/>
    </xf>
    <xf numFmtId="0" fontId="0" fillId="3" borderId="4" xfId="0" applyFill="1" applyBorder="1"/>
    <xf numFmtId="0" fontId="2" fillId="0" borderId="4" xfId="0" applyFont="1" applyBorder="1"/>
    <xf numFmtId="164" fontId="2" fillId="0" borderId="4" xfId="0" applyNumberFormat="1" applyFont="1" applyBorder="1"/>
    <xf numFmtId="0" fontId="0" fillId="0" borderId="0" xfId="0" applyNumberFormat="1"/>
    <xf numFmtId="0" fontId="0" fillId="0" borderId="0" xfId="0" applyNumberFormat="1" applyAlignment="1">
      <alignment wrapText="1"/>
    </xf>
    <xf numFmtId="164" fontId="2" fillId="2" borderId="3" xfId="0" applyNumberFormat="1" applyFont="1" applyFill="1" applyBorder="1" applyAlignment="1">
      <alignment wrapText="1"/>
    </xf>
    <xf numFmtId="0" fontId="0" fillId="0" borderId="5" xfId="0" applyBorder="1"/>
    <xf numFmtId="0" fontId="0" fillId="0" borderId="5" xfId="0" applyBorder="1" applyAlignment="1">
      <alignment wrapText="1"/>
    </xf>
    <xf numFmtId="164" fontId="2" fillId="0" borderId="0" xfId="0" applyNumberFormat="1" applyFont="1"/>
    <xf numFmtId="0" fontId="0" fillId="0" borderId="6" xfId="0" applyBorder="1"/>
    <xf numFmtId="0" fontId="0" fillId="0" borderId="6" xfId="0" applyBorder="1" applyAlignment="1">
      <alignment wrapText="1"/>
    </xf>
    <xf numFmtId="7" fontId="8" fillId="0" borderId="6" xfId="2" applyNumberFormat="1" applyFont="1" applyBorder="1" applyAlignment="1" applyProtection="1">
      <alignment horizontal="right" vertical="center"/>
    </xf>
    <xf numFmtId="7" fontId="8" fillId="0" borderId="7" xfId="2" applyNumberFormat="1" applyFont="1" applyBorder="1" applyAlignment="1" applyProtection="1">
      <alignment vertical="center"/>
    </xf>
    <xf numFmtId="7" fontId="8" fillId="0" borderId="0" xfId="2" applyNumberFormat="1" applyFont="1" applyBorder="1" applyAlignment="1" applyProtection="1">
      <alignment horizontal="right" vertical="center"/>
    </xf>
    <xf numFmtId="7" fontId="8" fillId="0" borderId="0" xfId="2" applyNumberFormat="1" applyFont="1" applyBorder="1" applyAlignment="1" applyProtection="1">
      <alignment vertical="center"/>
    </xf>
    <xf numFmtId="9" fontId="0" fillId="0" borderId="3" xfId="1" applyNumberFormat="1" applyFont="1" applyBorder="1"/>
    <xf numFmtId="164" fontId="2" fillId="0" borderId="3" xfId="0" applyNumberFormat="1" applyFont="1" applyBorder="1"/>
    <xf numFmtId="0" fontId="8" fillId="0" borderId="5" xfId="0" applyFont="1" applyBorder="1" applyAlignment="1">
      <alignment horizontal="right"/>
    </xf>
    <xf numFmtId="164" fontId="8" fillId="0" borderId="5" xfId="0" applyNumberFormat="1" applyFont="1" applyBorder="1"/>
    <xf numFmtId="0" fontId="4" fillId="0" borderId="0" xfId="2" applyFont="1" applyAlignment="1">
      <alignment vertical="center" wrapText="1"/>
    </xf>
    <xf numFmtId="0" fontId="9" fillId="0" borderId="0" xfId="2" applyFont="1" applyFill="1" applyAlignment="1" applyProtection="1">
      <alignment vertical="center"/>
      <protection locked="0"/>
    </xf>
    <xf numFmtId="0" fontId="9" fillId="0" borderId="0" xfId="2" applyFont="1" applyFill="1" applyAlignment="1" applyProtection="1">
      <alignment vertical="center"/>
    </xf>
    <xf numFmtId="0" fontId="8" fillId="0" borderId="0" xfId="2" applyFont="1" applyFill="1" applyAlignment="1" applyProtection="1">
      <alignment horizontal="right" vertical="center"/>
    </xf>
    <xf numFmtId="7" fontId="10" fillId="0" borderId="8" xfId="2" applyNumberFormat="1" applyFont="1" applyFill="1" applyBorder="1" applyAlignment="1" applyProtection="1">
      <alignment vertical="center"/>
    </xf>
    <xf numFmtId="0" fontId="0" fillId="0" borderId="0" xfId="0" applyBorder="1"/>
    <xf numFmtId="0" fontId="0" fillId="0" borderId="0" xfId="0" applyBorder="1" applyAlignment="1">
      <alignment wrapText="1"/>
    </xf>
    <xf numFmtId="0" fontId="2" fillId="0" borderId="0" xfId="0" applyFont="1" applyBorder="1"/>
    <xf numFmtId="164" fontId="2" fillId="0" borderId="0" xfId="0" applyNumberFormat="1" applyFont="1" applyBorder="1"/>
    <xf numFmtId="0" fontId="0" fillId="0" borderId="0" xfId="0" applyFill="1" applyBorder="1"/>
    <xf numFmtId="0" fontId="6" fillId="0" borderId="2" xfId="0" applyFont="1" applyBorder="1"/>
    <xf numFmtId="0" fontId="0" fillId="0" borderId="2" xfId="0" applyBorder="1" applyAlignment="1">
      <alignment wrapText="1"/>
    </xf>
    <xf numFmtId="0" fontId="0" fillId="3" borderId="2" xfId="0" applyFill="1" applyBorder="1"/>
    <xf numFmtId="0" fontId="0" fillId="0" borderId="2" xfId="0" applyBorder="1"/>
    <xf numFmtId="164" fontId="0" fillId="0" borderId="2" xfId="0" applyNumberFormat="1" applyBorder="1"/>
    <xf numFmtId="0" fontId="2" fillId="0" borderId="7" xfId="0" applyFont="1" applyBorder="1"/>
    <xf numFmtId="0" fontId="5" fillId="0" borderId="0" xfId="0" applyFont="1" applyAlignment="1">
      <alignment horizontal="left" vertical="center" wrapText="1"/>
    </xf>
    <xf numFmtId="0" fontId="5" fillId="0" borderId="0" xfId="0" applyFont="1" applyAlignment="1">
      <alignment horizontal="left" vertical="center"/>
    </xf>
  </cellXfs>
  <cellStyles count="3">
    <cellStyle name="Normal" xfId="0" builtinId="0"/>
    <cellStyle name="Normal 2" xfId="2" xr:uid="{876A59A3-75E0-47FB-A628-34452DD56EF3}"/>
    <cellStyle name="Percent" xfId="1" builtinId="5"/>
  </cellStyles>
  <dxfs count="43">
    <dxf>
      <font>
        <color rgb="FFFF0000"/>
      </font>
    </dxf>
    <dxf>
      <fill>
        <patternFill>
          <bgColor rgb="FFCCFFCC"/>
        </patternFill>
      </fill>
    </dxf>
    <dxf>
      <fill>
        <patternFill>
          <bgColor theme="5" tint="0.39994506668294322"/>
        </patternFill>
      </fill>
    </dxf>
    <dxf>
      <font>
        <color rgb="FFFF0000"/>
      </font>
    </dxf>
    <dxf>
      <fill>
        <patternFill>
          <bgColor rgb="FFCCFFCC"/>
        </patternFill>
      </fill>
    </dxf>
    <dxf>
      <fill>
        <patternFill>
          <bgColor theme="5" tint="0.39994506668294322"/>
        </patternFill>
      </fill>
    </dxf>
    <dxf>
      <font>
        <color rgb="FFFF0000"/>
      </font>
    </dxf>
    <dxf>
      <fill>
        <patternFill>
          <bgColor rgb="FFCCFFCC"/>
        </patternFill>
      </fill>
    </dxf>
    <dxf>
      <fill>
        <patternFill>
          <bgColor theme="5" tint="0.39994506668294322"/>
        </patternFill>
      </fill>
    </dxf>
    <dxf>
      <font>
        <color rgb="FFFF0000"/>
      </font>
    </dxf>
    <dxf>
      <fill>
        <patternFill>
          <bgColor rgb="FFCCFFCC"/>
        </patternFill>
      </fill>
    </dxf>
    <dxf>
      <fill>
        <patternFill>
          <bgColor theme="5" tint="0.39994506668294322"/>
        </patternFill>
      </fill>
    </dxf>
    <dxf>
      <font>
        <color rgb="FFFF0000"/>
      </font>
    </dxf>
    <dxf>
      <fill>
        <patternFill>
          <bgColor rgb="FFCCFFCC"/>
        </patternFill>
      </fill>
    </dxf>
    <dxf>
      <fill>
        <patternFill>
          <bgColor theme="5" tint="0.39994506668294322"/>
        </patternFill>
      </fill>
    </dxf>
    <dxf>
      <font>
        <color rgb="FFFF0000"/>
      </font>
    </dxf>
    <dxf>
      <fill>
        <patternFill>
          <bgColor rgb="FFCCFFCC"/>
        </patternFill>
      </fill>
    </dxf>
    <dxf>
      <fill>
        <patternFill>
          <bgColor theme="5" tint="0.39994506668294322"/>
        </patternFill>
      </fill>
    </dxf>
    <dxf>
      <font>
        <color rgb="FFFF0000"/>
      </font>
    </dxf>
    <dxf>
      <fill>
        <patternFill>
          <bgColor rgb="FFCCFFCC"/>
        </patternFill>
      </fill>
    </dxf>
    <dxf>
      <fill>
        <patternFill>
          <bgColor theme="5" tint="0.39994506668294322"/>
        </patternFill>
      </fill>
    </dxf>
    <dxf>
      <font>
        <color rgb="FFFF0000"/>
      </font>
    </dxf>
    <dxf>
      <fill>
        <patternFill>
          <bgColor rgb="FFCCFFCC"/>
        </patternFill>
      </fill>
    </dxf>
    <dxf>
      <fill>
        <patternFill>
          <bgColor theme="5" tint="0.39994506668294322"/>
        </patternFill>
      </fill>
    </dxf>
    <dxf>
      <font>
        <color rgb="FFFF0000"/>
      </font>
    </dxf>
    <dxf>
      <fill>
        <patternFill>
          <bgColor rgb="FFCCFFCC"/>
        </patternFill>
      </fill>
    </dxf>
    <dxf>
      <fill>
        <patternFill>
          <bgColor theme="5" tint="0.39994506668294322"/>
        </patternFill>
      </fill>
    </dxf>
    <dxf>
      <fill>
        <patternFill>
          <bgColor rgb="FFCCFFCC"/>
        </patternFill>
      </fill>
    </dxf>
    <dxf>
      <fill>
        <patternFill>
          <bgColor theme="5" tint="0.39994506668294322"/>
        </patternFill>
      </fill>
    </dxf>
    <dxf>
      <font>
        <color rgb="FFFF0000"/>
      </font>
    </dxf>
    <dxf>
      <fill>
        <patternFill>
          <bgColor rgb="FFCCFFCC"/>
        </patternFill>
      </fill>
    </dxf>
    <dxf>
      <fill>
        <patternFill>
          <bgColor theme="5" tint="0.39994506668294322"/>
        </patternFill>
      </fill>
    </dxf>
    <dxf>
      <fill>
        <patternFill>
          <bgColor rgb="FFCCFFCC"/>
        </patternFill>
      </fill>
    </dxf>
    <dxf>
      <fill>
        <patternFill>
          <bgColor theme="5" tint="0.39994506668294322"/>
        </patternFill>
      </fill>
    </dxf>
    <dxf>
      <fill>
        <patternFill>
          <bgColor rgb="FFCCFFCC"/>
        </patternFill>
      </fill>
    </dxf>
    <dxf>
      <fill>
        <patternFill>
          <bgColor theme="5" tint="0.39994506668294322"/>
        </patternFill>
      </fill>
    </dxf>
    <dxf>
      <fill>
        <patternFill>
          <bgColor rgb="FFCCFFCC"/>
        </patternFill>
      </fill>
    </dxf>
    <dxf>
      <fill>
        <patternFill>
          <bgColor theme="5" tint="0.39994506668294322"/>
        </patternFill>
      </fill>
    </dxf>
    <dxf>
      <font>
        <color rgb="FFFF0000"/>
      </font>
    </dxf>
    <dxf>
      <fill>
        <patternFill>
          <bgColor rgb="FFCCFFCC"/>
        </patternFill>
      </fill>
    </dxf>
    <dxf>
      <fill>
        <patternFill>
          <bgColor theme="5" tint="0.39994506668294322"/>
        </patternFill>
      </fill>
    </dxf>
    <dxf>
      <fill>
        <patternFill>
          <bgColor rgb="FFCCFFCC"/>
        </patternFill>
      </fill>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rlingtonva-my.sharepoint.com/personal/amarshall1_arlingtonva_us/Documents/Cost%20Estimation/Excel%20Templates/Cost%20Estimate%20Template%20Update%200731-2018/Template_Cost_Estimate_FromSP_725-201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arlingtonva-my.sharepoint.com/personal/amarshall1_arlingtonva_us/Documents/Cost%20Estimation/Excel%20Templates/Cost%20Estimate%20Template%20Update%200731-2018/Template_Cost_Estimate_Complete_Draf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Q:\Data\B10K\_DOCS\90%20100%20PCT%20ARCHIVE\COST%20ESTIMATE\SUBMITTALS\Resubmission_B10K-100PCT_Cost_Estim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ummary Cost Details"/>
      <sheetName val="Estimate Details"/>
    </sheetNames>
    <sheetDataSet>
      <sheetData sheetId="0"/>
      <sheetData sheetId="1"/>
      <sheetData sheetId="2">
        <row r="1">
          <cell r="A1" t="str">
            <v>Department of Environmental Services</v>
          </cell>
        </row>
        <row r="2">
          <cell r="A2" t="str">
            <v xml:space="preserve">Engineering Bureau </v>
          </cell>
        </row>
        <row r="3">
          <cell r="A3" t="str">
            <v>2100 Clarendon Boulevard   Suite 813   Arlington, VA 22201</v>
          </cell>
        </row>
        <row r="4">
          <cell r="A4" t="str">
            <v xml:space="preserve">TEL 703.228.3721   FAX 703.228.3606  </v>
          </cell>
          <cell r="G4" t="e">
            <v>#REF!</v>
          </cell>
        </row>
        <row r="8">
          <cell r="E8" t="str">
            <v>PROJECT:</v>
          </cell>
          <cell r="F8" t="e">
            <v>#REF!</v>
          </cell>
        </row>
        <row r="9">
          <cell r="E9" t="str">
            <v xml:space="preserve">DATE: </v>
          </cell>
          <cell r="F9" t="e">
            <v>#REF!</v>
          </cell>
        </row>
        <row r="10">
          <cell r="E10" t="str">
            <v>PREPARED BY:</v>
          </cell>
          <cell r="F10" t="e">
            <v>#REF!</v>
          </cell>
        </row>
        <row r="11">
          <cell r="E11" t="str">
            <v>CHECKED BY:</v>
          </cell>
          <cell r="F11" t="e">
            <v>#REF!</v>
          </cell>
        </row>
        <row r="14">
          <cell r="C14" t="str">
            <v>C1. GENERAL EARTH WORK</v>
          </cell>
        </row>
        <row r="38">
          <cell r="F38" t="str">
            <v>SUBTOTAL</v>
          </cell>
          <cell r="G38">
            <v>0</v>
          </cell>
        </row>
        <row r="39">
          <cell r="C39" t="str">
            <v>C2. CONCRETE WORK</v>
          </cell>
        </row>
        <row r="70">
          <cell r="F70" t="str">
            <v>SUBTOTAL</v>
          </cell>
          <cell r="G70">
            <v>0</v>
          </cell>
        </row>
        <row r="71">
          <cell r="C71" t="str">
            <v>C3. ASPHALT WORK</v>
          </cell>
        </row>
        <row r="89">
          <cell r="F89" t="str">
            <v>SUBTOTAL</v>
          </cell>
          <cell r="G89">
            <v>0</v>
          </cell>
        </row>
        <row r="90">
          <cell r="C90" t="str">
            <v>C4. STORM SEWER UTILITY WORK</v>
          </cell>
        </row>
        <row r="258">
          <cell r="F258" t="str">
            <v>SUBTOTAL</v>
          </cell>
          <cell r="G258">
            <v>0</v>
          </cell>
        </row>
        <row r="259">
          <cell r="C259" t="str">
            <v>C5. GUARDRAIL</v>
          </cell>
        </row>
        <row r="272">
          <cell r="F272" t="str">
            <v>SUBTOTAL</v>
          </cell>
          <cell r="G272">
            <v>0</v>
          </cell>
        </row>
        <row r="273">
          <cell r="C273" t="str">
            <v>C6. WATERMAIN WORK</v>
          </cell>
        </row>
        <row r="349">
          <cell r="F349" t="str">
            <v>SUBTOTAL</v>
          </cell>
          <cell r="G349">
            <v>0</v>
          </cell>
        </row>
        <row r="350">
          <cell r="C350" t="str">
            <v>C7. SANITARY SEWER WORK</v>
          </cell>
        </row>
        <row r="384">
          <cell r="F384" t="str">
            <v>SUBTOTAL</v>
          </cell>
          <cell r="G384">
            <v>0</v>
          </cell>
        </row>
        <row r="385">
          <cell r="C385" t="str">
            <v>C8. TRAFFIC SIGNAL WORK</v>
          </cell>
        </row>
        <row r="498">
          <cell r="F498" t="str">
            <v>SUBTOTAL</v>
          </cell>
          <cell r="G498">
            <v>0</v>
          </cell>
        </row>
        <row r="499">
          <cell r="C499" t="str">
            <v>C9. STREET LIGHTING WORK</v>
          </cell>
        </row>
        <row r="535">
          <cell r="F535" t="str">
            <v>SUBTOTAL</v>
          </cell>
          <cell r="G535">
            <v>0</v>
          </cell>
        </row>
        <row r="536">
          <cell r="C536" t="str">
            <v xml:space="preserve">C10. PAVEMENT MARKING AND SIGNAGE WORK </v>
          </cell>
        </row>
        <row r="585">
          <cell r="F585" t="str">
            <v>SUBTOTAL</v>
          </cell>
          <cell r="G585">
            <v>0</v>
          </cell>
        </row>
        <row r="586">
          <cell r="C586" t="str">
            <v>C11. LANDSCAPE AND HARDSCAPE RESTORATION WORK</v>
          </cell>
        </row>
        <row r="644">
          <cell r="F644" t="str">
            <v>SUBTOTAL</v>
          </cell>
          <cell r="G644">
            <v>0</v>
          </cell>
        </row>
        <row r="645">
          <cell r="C645" t="str">
            <v>C12. BUS STOP SHELTERS AND FURNISHINGS</v>
          </cell>
        </row>
        <row r="680">
          <cell r="F680" t="str">
            <v>SUBTOTAL</v>
          </cell>
          <cell r="G680">
            <v>0</v>
          </cell>
        </row>
        <row r="681">
          <cell r="C681" t="str">
            <v>C13. EROSION AND SEDIMENT CONTROL WORK</v>
          </cell>
        </row>
        <row r="701">
          <cell r="F701" t="str">
            <v>SUBTOTAL</v>
          </cell>
          <cell r="G701">
            <v>0</v>
          </cell>
        </row>
        <row r="702">
          <cell r="C702" t="str">
            <v>C15. UNLISTED WORK</v>
          </cell>
        </row>
        <row r="703">
          <cell r="A703" t="str">
            <v>01000-C15-00010</v>
          </cell>
          <cell r="B703">
            <v>1</v>
          </cell>
          <cell r="C703" t="str">
            <v>Foreman With Pick-up Truck</v>
          </cell>
          <cell r="E703" t="str">
            <v>Hourly</v>
          </cell>
          <cell r="G703">
            <v>0</v>
          </cell>
        </row>
        <row r="704">
          <cell r="A704" t="str">
            <v>01000-C15-00020</v>
          </cell>
          <cell r="B704">
            <v>2</v>
          </cell>
          <cell r="C704" t="str">
            <v>Backhoe With Operator</v>
          </cell>
          <cell r="E704" t="str">
            <v>Hourly</v>
          </cell>
          <cell r="G704">
            <v>0</v>
          </cell>
        </row>
        <row r="705">
          <cell r="A705" t="str">
            <v>01000-C15-00030</v>
          </cell>
          <cell r="B705">
            <v>3</v>
          </cell>
          <cell r="C705" t="str">
            <v>Loader With Operator</v>
          </cell>
          <cell r="E705" t="str">
            <v>Hourly</v>
          </cell>
          <cell r="G705">
            <v>0</v>
          </cell>
        </row>
        <row r="706">
          <cell r="A706" t="str">
            <v>01000-C15-00040</v>
          </cell>
          <cell r="B706">
            <v>4</v>
          </cell>
          <cell r="C706" t="str">
            <v>Tandem/Tri-Axle Dump Truck With Driver</v>
          </cell>
          <cell r="E706" t="str">
            <v>Hourly</v>
          </cell>
          <cell r="G706">
            <v>0</v>
          </cell>
        </row>
        <row r="707">
          <cell r="A707" t="str">
            <v>01000-C15-00050</v>
          </cell>
          <cell r="B707">
            <v>5</v>
          </cell>
          <cell r="C707" t="str">
            <v>Single Axle Dump Truck With Driver</v>
          </cell>
          <cell r="E707" t="str">
            <v>Hourly</v>
          </cell>
          <cell r="G707">
            <v>0</v>
          </cell>
        </row>
        <row r="708">
          <cell r="A708" t="str">
            <v>01000-C15-00060</v>
          </cell>
          <cell r="B708">
            <v>6</v>
          </cell>
          <cell r="C708" t="str">
            <v>Labor - Pipe Layer</v>
          </cell>
          <cell r="E708" t="str">
            <v>Hourly</v>
          </cell>
          <cell r="G708">
            <v>0</v>
          </cell>
        </row>
        <row r="709">
          <cell r="A709" t="str">
            <v>01000-C15-00070</v>
          </cell>
          <cell r="B709">
            <v>7</v>
          </cell>
          <cell r="C709" t="str">
            <v>Labor - Concrete Finisher</v>
          </cell>
          <cell r="E709" t="str">
            <v>Hourly</v>
          </cell>
          <cell r="G709">
            <v>0</v>
          </cell>
        </row>
        <row r="710">
          <cell r="A710" t="str">
            <v>01000-C15-00080</v>
          </cell>
          <cell r="B710">
            <v>8</v>
          </cell>
          <cell r="C710" t="str">
            <v>Labor - Manhole Builder</v>
          </cell>
          <cell r="E710" t="str">
            <v>Hourly</v>
          </cell>
          <cell r="G710">
            <v>0</v>
          </cell>
        </row>
        <row r="711">
          <cell r="A711" t="str">
            <v>01000-C15-00090</v>
          </cell>
          <cell r="B711">
            <v>9</v>
          </cell>
          <cell r="C711" t="str">
            <v>Labor - Skilled</v>
          </cell>
          <cell r="E711" t="str">
            <v>Hourly</v>
          </cell>
          <cell r="G711">
            <v>0</v>
          </cell>
        </row>
        <row r="712">
          <cell r="A712" t="str">
            <v>01000-C15-00100</v>
          </cell>
          <cell r="B712">
            <v>10</v>
          </cell>
          <cell r="C712" t="str">
            <v>Labor - Unskilled</v>
          </cell>
          <cell r="E712" t="str">
            <v>Hourly</v>
          </cell>
          <cell r="G712">
            <v>0</v>
          </cell>
        </row>
        <row r="713">
          <cell r="A713" t="str">
            <v>01000-C15-00110</v>
          </cell>
          <cell r="B713">
            <v>11</v>
          </cell>
          <cell r="C713" t="str">
            <v>Flagman</v>
          </cell>
          <cell r="E713" t="str">
            <v>Hourly</v>
          </cell>
          <cell r="G713">
            <v>0</v>
          </cell>
        </row>
        <row r="714">
          <cell r="A714" t="str">
            <v>01000-C15-00120</v>
          </cell>
          <cell r="B714">
            <v>12</v>
          </cell>
          <cell r="C714" t="str">
            <v>Misc. Equipment Operator</v>
          </cell>
          <cell r="E714" t="str">
            <v>Hourly</v>
          </cell>
          <cell r="G714">
            <v>0</v>
          </cell>
        </row>
        <row r="715">
          <cell r="A715" t="str">
            <v>01000-C15-00130</v>
          </cell>
          <cell r="B715">
            <v>13</v>
          </cell>
          <cell r="C715" t="str">
            <v>Rubber Tire Loader</v>
          </cell>
          <cell r="E715" t="str">
            <v>Hourly</v>
          </cell>
          <cell r="G715">
            <v>0</v>
          </cell>
        </row>
        <row r="716">
          <cell r="A716" t="str">
            <v>01000-C15-00140</v>
          </cell>
          <cell r="B716">
            <v>14</v>
          </cell>
          <cell r="C716" t="str">
            <v>Skid Steer Loader</v>
          </cell>
          <cell r="E716" t="str">
            <v>Hourly</v>
          </cell>
          <cell r="G716">
            <v>0</v>
          </cell>
        </row>
        <row r="717">
          <cell r="A717" t="str">
            <v>01000-C15-00150</v>
          </cell>
          <cell r="B717">
            <v>15</v>
          </cell>
          <cell r="C717" t="str">
            <v>Track Excavator</v>
          </cell>
          <cell r="E717" t="str">
            <v>Hourly</v>
          </cell>
          <cell r="G717">
            <v>0</v>
          </cell>
        </row>
        <row r="718">
          <cell r="A718" t="str">
            <v>01000-C15-00160</v>
          </cell>
          <cell r="B718">
            <v>16</v>
          </cell>
          <cell r="C718" t="str">
            <v>Air Compressor With Tools</v>
          </cell>
          <cell r="E718" t="str">
            <v>Hourly</v>
          </cell>
          <cell r="G718">
            <v>0</v>
          </cell>
        </row>
        <row r="719">
          <cell r="A719" t="str">
            <v>01000-C15-00170</v>
          </cell>
          <cell r="B719">
            <v>17</v>
          </cell>
          <cell r="C719" t="str">
            <v>Tool Truck or Trailer</v>
          </cell>
          <cell r="E719" t="str">
            <v>Hourly</v>
          </cell>
          <cell r="G719">
            <v>0</v>
          </cell>
        </row>
        <row r="720">
          <cell r="A720" t="str">
            <v>01000-C15-00180</v>
          </cell>
          <cell r="B720">
            <v>18</v>
          </cell>
          <cell r="C720" t="str">
            <v>Trench Compactor</v>
          </cell>
          <cell r="E720" t="str">
            <v>Hourly</v>
          </cell>
          <cell r="G720">
            <v>0</v>
          </cell>
        </row>
        <row r="721">
          <cell r="A721" t="str">
            <v>01000-C15-00190</v>
          </cell>
          <cell r="B721">
            <v>19</v>
          </cell>
          <cell r="C721" t="str">
            <v>Pavement Breaker</v>
          </cell>
          <cell r="E721" t="str">
            <v>Hourly</v>
          </cell>
          <cell r="G721">
            <v>0</v>
          </cell>
        </row>
        <row r="722">
          <cell r="A722" t="str">
            <v>01000-C15-00200</v>
          </cell>
          <cell r="B722">
            <v>20</v>
          </cell>
          <cell r="C722" t="str">
            <v>Welding (Includes All Labor And Equipment)</v>
          </cell>
          <cell r="E722" t="str">
            <v>Hourly</v>
          </cell>
          <cell r="G722">
            <v>0</v>
          </cell>
        </row>
        <row r="723">
          <cell r="A723" t="str">
            <v>01000-C15-00210</v>
          </cell>
          <cell r="B723">
            <v>21</v>
          </cell>
          <cell r="C723" t="str">
            <v>Lighting With Generator</v>
          </cell>
          <cell r="E723" t="str">
            <v>Hourly</v>
          </cell>
          <cell r="G723">
            <v>0</v>
          </cell>
        </row>
        <row r="724">
          <cell r="A724" t="str">
            <v>01000-C15-00220</v>
          </cell>
          <cell r="B724">
            <v>22</v>
          </cell>
          <cell r="C724" t="str">
            <v xml:space="preserve">Roadway Steel Plates - EA </v>
          </cell>
          <cell r="E724" t="str">
            <v>Daily</v>
          </cell>
          <cell r="G724">
            <v>0</v>
          </cell>
        </row>
        <row r="725">
          <cell r="A725" t="str">
            <v>01000-C15-00230</v>
          </cell>
          <cell r="B725">
            <v>23</v>
          </cell>
          <cell r="C725" t="str">
            <v>Excavation Trench Box - EA</v>
          </cell>
          <cell r="E725" t="str">
            <v>Daily</v>
          </cell>
          <cell r="G725">
            <v>0</v>
          </cell>
        </row>
        <row r="726">
          <cell r="A726" t="str">
            <v>01000-C15-00240</v>
          </cell>
          <cell r="B726">
            <v>24</v>
          </cell>
          <cell r="C726" t="str">
            <v>Electronic Arrow Board</v>
          </cell>
          <cell r="E726" t="str">
            <v>Hourly</v>
          </cell>
          <cell r="G726">
            <v>0</v>
          </cell>
        </row>
        <row r="727">
          <cell r="A727" t="str">
            <v>01000-C15-00250</v>
          </cell>
          <cell r="B727">
            <v>25</v>
          </cell>
          <cell r="C727" t="str">
            <v>Work Zone Set-Up - Includes Signs, Channelizers And Cones</v>
          </cell>
          <cell r="E727" t="str">
            <v>Daily</v>
          </cell>
          <cell r="G727">
            <v>0</v>
          </cell>
        </row>
        <row r="728">
          <cell r="A728" t="str">
            <v>01000-C15-00260</v>
          </cell>
          <cell r="B728">
            <v>26</v>
          </cell>
          <cell r="C728" t="str">
            <v>Boom Truck</v>
          </cell>
          <cell r="E728" t="str">
            <v>Hourly</v>
          </cell>
          <cell r="G728">
            <v>0</v>
          </cell>
        </row>
        <row r="729">
          <cell r="A729" t="str">
            <v>01000-C15-00270</v>
          </cell>
          <cell r="B729">
            <v>27</v>
          </cell>
          <cell r="C729" t="str">
            <v>Tractor Trailer</v>
          </cell>
          <cell r="E729" t="str">
            <v>Hourly</v>
          </cell>
          <cell r="G729">
            <v>0</v>
          </cell>
        </row>
        <row r="730">
          <cell r="A730" t="str">
            <v>01000-C15-00280</v>
          </cell>
          <cell r="B730">
            <v>28</v>
          </cell>
          <cell r="C730" t="str">
            <v>4" or Greater Dewatering Pump</v>
          </cell>
          <cell r="E730" t="str">
            <v>Daily</v>
          </cell>
          <cell r="G730">
            <v>0</v>
          </cell>
        </row>
        <row r="731">
          <cell r="A731" t="str">
            <v>01000-C15-00290</v>
          </cell>
          <cell r="B731">
            <v>29</v>
          </cell>
          <cell r="C731" t="str">
            <v>Tapping Machine</v>
          </cell>
          <cell r="E731" t="str">
            <v>Hourly</v>
          </cell>
          <cell r="G731">
            <v>0</v>
          </cell>
        </row>
        <row r="732">
          <cell r="A732" t="str">
            <v>01000-C15-00300</v>
          </cell>
          <cell r="B732">
            <v>30</v>
          </cell>
          <cell r="C732" t="str">
            <v>Jack Hammer</v>
          </cell>
          <cell r="E732" t="str">
            <v>Hourly</v>
          </cell>
          <cell r="G732">
            <v>0</v>
          </cell>
        </row>
        <row r="733">
          <cell r="A733" t="str">
            <v>01000-C15-00310</v>
          </cell>
          <cell r="B733">
            <v>31</v>
          </cell>
          <cell r="C733" t="str">
            <v>Pipe Layer</v>
          </cell>
          <cell r="E733" t="str">
            <v>Hourly</v>
          </cell>
          <cell r="G733">
            <v>0</v>
          </cell>
        </row>
        <row r="734">
          <cell r="A734" t="str">
            <v>01000-C15-00320</v>
          </cell>
          <cell r="B734">
            <v>32</v>
          </cell>
          <cell r="C734" t="str">
            <v>Pipe Layer Helper</v>
          </cell>
          <cell r="E734" t="str">
            <v>Hourly</v>
          </cell>
          <cell r="G734">
            <v>0</v>
          </cell>
        </row>
        <row r="735">
          <cell r="A735" t="str">
            <v>01000-C15-00330</v>
          </cell>
          <cell r="B735">
            <v>33</v>
          </cell>
          <cell r="C735" t="str">
            <v>1st Class Lineman</v>
          </cell>
          <cell r="E735" t="str">
            <v>Hourly</v>
          </cell>
          <cell r="G735">
            <v>0</v>
          </cell>
        </row>
        <row r="736">
          <cell r="A736" t="str">
            <v>01000-C15-00340</v>
          </cell>
          <cell r="B736">
            <v>34</v>
          </cell>
          <cell r="C736" t="str">
            <v>3rd Class Lineman</v>
          </cell>
          <cell r="E736" t="str">
            <v>Hourly</v>
          </cell>
          <cell r="G736">
            <v>0</v>
          </cell>
        </row>
        <row r="737">
          <cell r="A737" t="str">
            <v>01000-C15-00350</v>
          </cell>
          <cell r="B737">
            <v>35</v>
          </cell>
          <cell r="C737" t="str">
            <v>Utility Truck w/ Tools</v>
          </cell>
          <cell r="E737" t="str">
            <v>Hourly</v>
          </cell>
          <cell r="G737">
            <v>0</v>
          </cell>
        </row>
        <row r="738">
          <cell r="A738" t="str">
            <v>01000-C15-00360</v>
          </cell>
          <cell r="B738">
            <v>36</v>
          </cell>
          <cell r="C738" t="str">
            <v>Pole Truck w/ Operator</v>
          </cell>
          <cell r="E738" t="str">
            <v>Hourly</v>
          </cell>
          <cell r="G738">
            <v>0</v>
          </cell>
        </row>
        <row r="739">
          <cell r="A739" t="str">
            <v>01000-C15-00370</v>
          </cell>
          <cell r="B739">
            <v>37</v>
          </cell>
          <cell r="C739" t="str">
            <v>Aerial Lift Truck w/ Operator</v>
          </cell>
          <cell r="E739" t="str">
            <v>Hourly</v>
          </cell>
          <cell r="G739">
            <v>0</v>
          </cell>
        </row>
        <row r="740">
          <cell r="A740" t="str">
            <v>01000-C15-00380</v>
          </cell>
          <cell r="B740">
            <v>38</v>
          </cell>
          <cell r="C740" t="str">
            <v>Air Compressor w/Air Tools</v>
          </cell>
          <cell r="E740" t="str">
            <v>Hourly</v>
          </cell>
          <cell r="G740">
            <v>0</v>
          </cell>
        </row>
        <row r="741">
          <cell r="A741" t="str">
            <v>01000-C15-00390</v>
          </cell>
          <cell r="B741">
            <v>39</v>
          </cell>
          <cell r="C741" t="str">
            <v>Pole Trailer</v>
          </cell>
          <cell r="E741" t="str">
            <v>Hourly</v>
          </cell>
          <cell r="G741">
            <v>0</v>
          </cell>
        </row>
        <row r="742">
          <cell r="A742" t="str">
            <v>01000-C15-00400</v>
          </cell>
          <cell r="B742">
            <v>40</v>
          </cell>
          <cell r="C742" t="str">
            <v>Cable Trailer</v>
          </cell>
          <cell r="E742" t="str">
            <v>Hourly</v>
          </cell>
          <cell r="G742">
            <v>0</v>
          </cell>
        </row>
        <row r="744">
          <cell r="F744" t="str">
            <v>SUBTOTAL</v>
          </cell>
          <cell r="G744">
            <v>0</v>
          </cell>
        </row>
        <row r="745">
          <cell r="C745" t="str">
            <v>C16. MOT AND RE-MOBILIZATION WORK</v>
          </cell>
        </row>
        <row r="746">
          <cell r="A746" t="str">
            <v>01000-C16-00010</v>
          </cell>
          <cell r="B746">
            <v>1</v>
          </cell>
          <cell r="C746" t="str">
            <v>Maintenance of Traffic (MOT) - multiplier, expressed as a percentage, to be added to the total amount of each project assignment cost.  (For example, estimating an average project assignment cost of $150,000 and a 1% multiplier = 0.01 x $150,000 = $1,500 would be added to the project assignment cost)</v>
          </cell>
          <cell r="E746" t="str">
            <v>%</v>
          </cell>
          <cell r="F746">
            <v>0.2</v>
          </cell>
          <cell r="G746">
            <v>0</v>
          </cell>
        </row>
        <row r="747">
          <cell r="A747" t="str">
            <v>01000-C16-00020</v>
          </cell>
          <cell r="B747">
            <v>2</v>
          </cell>
          <cell r="C747" t="str">
            <v>Re-Mobilization - multiplier, expressed as a percentage, to be added to the total amount of each project assignment cost.  (For example, estimating an average project assignment cost of $150,000 and a 1% multiplier = 0.01 x $150,000 = $1,500 would be added to the project assignment cost)</v>
          </cell>
          <cell r="D747">
            <v>0</v>
          </cell>
          <cell r="E747" t="str">
            <v>%</v>
          </cell>
          <cell r="F747">
            <v>0.05</v>
          </cell>
          <cell r="G747">
            <v>0</v>
          </cell>
        </row>
        <row r="748">
          <cell r="A748" t="str">
            <v>01000-C16-00030</v>
          </cell>
          <cell r="B748">
            <v>2</v>
          </cell>
          <cell r="C748" t="str">
            <v>Mobilization and De-Mobilization- multiplier, expressed as a percentage, to be added to the total amount of each project assignment cost.  (For example, estimating an average project assignment cost of $150,000 and a 1% multiplier = 0.01 x $150,000 = $1,500 would be added to the project assignment cost)</v>
          </cell>
          <cell r="D748">
            <v>0</v>
          </cell>
          <cell r="E748" t="str">
            <v>%</v>
          </cell>
          <cell r="F748">
            <v>0.05</v>
          </cell>
          <cell r="G748">
            <v>0</v>
          </cell>
        </row>
        <row r="749">
          <cell r="A749" t="str">
            <v>01000-C16-00050</v>
          </cell>
          <cell r="B749">
            <v>2</v>
          </cell>
          <cell r="C749" t="str">
            <v>Office Trailer, Furnished</v>
          </cell>
          <cell r="E749" t="str">
            <v>LS</v>
          </cell>
          <cell r="G749">
            <v>0</v>
          </cell>
        </row>
        <row r="751">
          <cell r="F751" t="str">
            <v>SUBTOTAL</v>
          </cell>
          <cell r="G751">
            <v>0</v>
          </cell>
        </row>
        <row r="752">
          <cell r="C752" t="str">
            <v xml:space="preserve">C17. STORMWATER WORK </v>
          </cell>
        </row>
        <row r="753">
          <cell r="A753" t="str">
            <v>ACSWM-C17-00010</v>
          </cell>
          <cell r="B753">
            <v>1</v>
          </cell>
          <cell r="C753" t="str">
            <v>Aggregate, VDOT #21-A (Uncompacted in Place)</v>
          </cell>
          <cell r="E753" t="str">
            <v>CY</v>
          </cell>
          <cell r="G753">
            <v>0</v>
          </cell>
        </row>
        <row r="754">
          <cell r="A754" t="str">
            <v>ACSWM-C17-00020</v>
          </cell>
          <cell r="C754" t="str">
            <v>Aggregate, VDOT #57-A (Uncompacted in Place)</v>
          </cell>
          <cell r="E754" t="str">
            <v>CY</v>
          </cell>
          <cell r="G754">
            <v>0</v>
          </cell>
        </row>
        <row r="755">
          <cell r="A755" t="str">
            <v>ACSWM-C17-00030</v>
          </cell>
          <cell r="C755" t="str">
            <v>Inlet Protection/ Energy Dissipaton (3"-6" Rounded River Rock)</v>
          </cell>
          <cell r="E755" t="str">
            <v>CY</v>
          </cell>
          <cell r="G755">
            <v>0</v>
          </cell>
        </row>
        <row r="756">
          <cell r="A756" t="str">
            <v>ACSWM-C17-00050</v>
          </cell>
          <cell r="C756" t="str">
            <v>6" Perforated Pipe, PVC ( Schedule 40 or SDR 35, perforated 3/8" holes at 6" on center, Maximum of 3 rows of perforations) in Place up to 6' Deep)</v>
          </cell>
          <cell r="E756" t="str">
            <v>LF</v>
          </cell>
          <cell r="G756">
            <v>0</v>
          </cell>
        </row>
        <row r="757">
          <cell r="A757" t="str">
            <v>ACSWM-C17-00100</v>
          </cell>
          <cell r="C757" t="str">
            <v>Mulch Layer (Shredded hardwood mulch; Aged 6 months minimum)</v>
          </cell>
          <cell r="E757" t="str">
            <v>CY</v>
          </cell>
          <cell r="G757">
            <v>0</v>
          </cell>
        </row>
        <row r="758">
          <cell r="A758" t="str">
            <v>ACSWM-C17-00110</v>
          </cell>
          <cell r="C758" t="str">
            <v>Bioretention Filter Media</v>
          </cell>
          <cell r="E758" t="str">
            <v>CY</v>
          </cell>
          <cell r="G758">
            <v>0</v>
          </cell>
        </row>
        <row r="759">
          <cell r="A759" t="str">
            <v>ACSWM-C17-00200</v>
          </cell>
          <cell r="C759" t="str">
            <v>15" Dia. Overflow Riser/ Inlet Drain</v>
          </cell>
          <cell r="E759" t="str">
            <v>EA</v>
          </cell>
          <cell r="G759">
            <v>0</v>
          </cell>
        </row>
        <row r="760">
          <cell r="A760" t="str">
            <v>ACSWM-C17-00210</v>
          </cell>
          <cell r="C760" t="str">
            <v>18" Dia. Overflow Riser/ Inlet Drain</v>
          </cell>
          <cell r="E760" t="str">
            <v>EA</v>
          </cell>
          <cell r="G760">
            <v>0</v>
          </cell>
        </row>
        <row r="761">
          <cell r="A761" t="str">
            <v>ACSWM-C17-00009</v>
          </cell>
          <cell r="C761" t="str">
            <v>Aggregate, VDOT #8 (Uncompacted in Place, Choking Layer)</v>
          </cell>
          <cell r="E761" t="str">
            <v>CY</v>
          </cell>
          <cell r="G761">
            <v>0</v>
          </cell>
        </row>
        <row r="763">
          <cell r="F763" t="str">
            <v>SUBTOTAL</v>
          </cell>
          <cell r="G763">
            <v>0</v>
          </cell>
        </row>
        <row r="764">
          <cell r="C764" t="str">
            <v>M1.  MAINTENANCE WORK</v>
          </cell>
        </row>
        <row r="791">
          <cell r="F791" t="str">
            <v>SUBTOTAL</v>
          </cell>
          <cell r="G791">
            <v>0</v>
          </cell>
        </row>
        <row r="792">
          <cell r="C792" t="str">
            <v>M2. MOT WORK</v>
          </cell>
        </row>
        <row r="795">
          <cell r="F795" t="str">
            <v>SUBTOTAL</v>
          </cell>
          <cell r="G795">
            <v>0</v>
          </cell>
        </row>
        <row r="797">
          <cell r="F797" t="str">
            <v xml:space="preserve"> CONTACT TOTAL (EXCLUDING MOT AND SWPPP ADMIN)</v>
          </cell>
          <cell r="G797">
            <v>0</v>
          </cell>
        </row>
        <row r="799">
          <cell r="F799" t="str">
            <v>CONTRACT SUBTOTALS:</v>
          </cell>
          <cell r="G799">
            <v>0</v>
          </cell>
        </row>
        <row r="800">
          <cell r="E800" t="str">
            <v>CONTINGENCY</v>
          </cell>
          <cell r="F800">
            <v>0.25</v>
          </cell>
          <cell r="G800">
            <v>0</v>
          </cell>
        </row>
        <row r="801">
          <cell r="F801" t="str">
            <v>CURRENT YEAR CONSTRUCTION SUBTOTALS:</v>
          </cell>
          <cell r="G801">
            <v>0</v>
          </cell>
        </row>
        <row r="802">
          <cell r="D802" t="str">
            <v>NUMBER OF TOTAL CONSTRUCTION COST ESCALATED YEARS</v>
          </cell>
          <cell r="E802" t="e">
            <v>#REF!</v>
          </cell>
          <cell r="F802">
            <v>0.03</v>
          </cell>
          <cell r="G802" t="e">
            <v>#REF!</v>
          </cell>
        </row>
        <row r="806">
          <cell r="E806" t="str">
            <v>LANDSCAPE</v>
          </cell>
          <cell r="G806">
            <v>0</v>
          </cell>
        </row>
        <row r="807">
          <cell r="E807" t="str">
            <v>ROW LABOR</v>
          </cell>
          <cell r="G807">
            <v>0</v>
          </cell>
        </row>
        <row r="808">
          <cell r="E808" t="str">
            <v>STREET LIGHT</v>
          </cell>
          <cell r="G808">
            <v>0</v>
          </cell>
        </row>
        <row r="809">
          <cell r="F809" t="str">
            <v>TOTAL CONSTRUCTION COST:</v>
          </cell>
          <cell r="G809" t="e">
            <v>#REF!</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_Estimate"/>
      <sheetName val="Prelim_Estimate"/>
      <sheetName val="Cost_Summary"/>
      <sheetName val="Instructions"/>
      <sheetName val="Sheet1"/>
      <sheetName val="Cover_Sheet"/>
      <sheetName val="EB_Unit_Price_Table"/>
      <sheetName val="Project_Levels"/>
    </sheetNames>
    <sheetDataSet>
      <sheetData sheetId="0"/>
      <sheetData sheetId="1"/>
      <sheetData sheetId="2"/>
      <sheetData sheetId="3"/>
      <sheetData sheetId="4"/>
      <sheetData sheetId="5"/>
      <sheetData sheetId="6"/>
      <sheetData sheetId="7">
        <row r="2">
          <cell r="A2" t="str">
            <v>Under 1M Local</v>
          </cell>
        </row>
        <row r="3">
          <cell r="A3" t="str">
            <v>1-4M Arterial</v>
          </cell>
        </row>
        <row r="4">
          <cell r="A4" t="str">
            <v xml:space="preserve">Above 4M Local </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Guidance"/>
      <sheetName val="Cost_Summary"/>
      <sheetName val="Estimate_Detail"/>
      <sheetName val="Supporting Tables "/>
      <sheetName val="SP_Info_Biditem_Category"/>
      <sheetName val="SP_DB_Biditems_Beta"/>
      <sheetName val="EB Unit Price Table"/>
      <sheetName val="Resubmission_B10K-100PCT_Cost_E"/>
    </sheetNames>
    <sheetDataSet>
      <sheetData sheetId="0"/>
      <sheetData sheetId="1"/>
      <sheetData sheetId="2"/>
      <sheetData sheetId="3"/>
      <sheetData sheetId="4"/>
      <sheetData sheetId="5"/>
      <sheetData sheetId="6"/>
      <sheetData sheetId="7"/>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F6B46-B2B1-4C6E-992C-364C9CE3206C}">
  <sheetPr codeName="Sheet9"/>
  <dimension ref="A1:F79"/>
  <sheetViews>
    <sheetView tabSelected="1" view="pageBreakPreview" zoomScaleNormal="100" zoomScaleSheetLayoutView="100" workbookViewId="0">
      <selection activeCell="E12" sqref="E12"/>
    </sheetView>
  </sheetViews>
  <sheetFormatPr defaultRowHeight="14.4" x14ac:dyDescent="0.3"/>
  <cols>
    <col min="1" max="1" width="17.6640625" bestFit="1" customWidth="1"/>
    <col min="2" max="2" width="36.6640625" style="1" bestFit="1" customWidth="1"/>
    <col min="3" max="3" width="7" bestFit="1" customWidth="1"/>
    <col min="4" max="4" width="7.77734375" bestFit="1" customWidth="1"/>
    <col min="5" max="5" width="16.109375" customWidth="1"/>
    <col min="6" max="6" width="14.44140625" style="4" customWidth="1"/>
  </cols>
  <sheetData>
    <row r="1" spans="1:6" x14ac:dyDescent="0.3">
      <c r="D1" s="2" t="s">
        <v>0</v>
      </c>
      <c r="E1" s="3"/>
    </row>
    <row r="2" spans="1:6" ht="79.95" customHeight="1" x14ac:dyDescent="0.3">
      <c r="A2" s="55" t="s">
        <v>1</v>
      </c>
      <c r="B2" s="56"/>
      <c r="C2" s="56"/>
      <c r="D2" s="56"/>
      <c r="E2" s="56"/>
      <c r="F2" s="56"/>
    </row>
    <row r="3" spans="1:6" x14ac:dyDescent="0.3">
      <c r="D3" s="2" t="s">
        <v>2</v>
      </c>
      <c r="E3" s="3"/>
    </row>
    <row r="5" spans="1:6" x14ac:dyDescent="0.3">
      <c r="A5" s="5" t="s">
        <v>3</v>
      </c>
      <c r="B5" s="5" t="s">
        <v>4</v>
      </c>
      <c r="C5" s="6" t="s">
        <v>5</v>
      </c>
      <c r="D5" s="6" t="s">
        <v>6</v>
      </c>
      <c r="E5" s="5" t="s">
        <v>7</v>
      </c>
      <c r="F5" s="7" t="s">
        <v>8</v>
      </c>
    </row>
    <row r="6" spans="1:6" x14ac:dyDescent="0.3">
      <c r="A6" s="8" t="s">
        <v>9</v>
      </c>
      <c r="B6" s="9" t="s">
        <v>68</v>
      </c>
      <c r="F6"/>
    </row>
    <row r="7" spans="1:6" x14ac:dyDescent="0.3">
      <c r="A7" s="10" t="s">
        <v>3</v>
      </c>
      <c r="B7" s="10" t="s">
        <v>4</v>
      </c>
      <c r="C7" s="11" t="s">
        <v>5</v>
      </c>
      <c r="D7" s="11" t="s">
        <v>6</v>
      </c>
      <c r="E7" s="10" t="s">
        <v>7</v>
      </c>
      <c r="F7" s="12" t="s">
        <v>8</v>
      </c>
    </row>
    <row r="8" spans="1:6" ht="28.8" x14ac:dyDescent="0.3">
      <c r="A8" s="13" t="s">
        <v>77</v>
      </c>
      <c r="B8" s="14" t="s">
        <v>78</v>
      </c>
      <c r="C8" s="15">
        <v>5120</v>
      </c>
      <c r="D8" s="16" t="s">
        <v>12</v>
      </c>
      <c r="E8" s="17"/>
      <c r="F8" s="17">
        <f t="shared" ref="F8:F10" si="0">IFERROR($C8*$E8, "")</f>
        <v>0</v>
      </c>
    </row>
    <row r="9" spans="1:6" ht="28.8" x14ac:dyDescent="0.3">
      <c r="A9" s="13" t="s">
        <v>10</v>
      </c>
      <c r="B9" s="14" t="s">
        <v>11</v>
      </c>
      <c r="C9" s="15">
        <v>188</v>
      </c>
      <c r="D9" s="16" t="s">
        <v>12</v>
      </c>
      <c r="E9" s="17"/>
      <c r="F9" s="17">
        <f t="shared" si="0"/>
        <v>0</v>
      </c>
    </row>
    <row r="10" spans="1:6" ht="28.8" x14ac:dyDescent="0.3">
      <c r="A10" s="13" t="s">
        <v>13</v>
      </c>
      <c r="B10" s="14" t="s">
        <v>14</v>
      </c>
      <c r="C10" s="15">
        <v>63</v>
      </c>
      <c r="D10" s="16" t="s">
        <v>12</v>
      </c>
      <c r="E10" s="17"/>
      <c r="F10" s="17">
        <f t="shared" si="0"/>
        <v>0</v>
      </c>
    </row>
    <row r="11" spans="1:6" ht="28.8" x14ac:dyDescent="0.3">
      <c r="A11" s="13"/>
      <c r="B11" s="14" t="s">
        <v>98</v>
      </c>
      <c r="C11" s="15">
        <v>1</v>
      </c>
      <c r="D11" s="16" t="s">
        <v>76</v>
      </c>
      <c r="E11" s="17"/>
      <c r="F11" s="17">
        <f>IFERROR($C11*$E11, "")</f>
        <v>0</v>
      </c>
    </row>
    <row r="12" spans="1:6" ht="28.8" x14ac:dyDescent="0.3">
      <c r="A12" s="13"/>
      <c r="B12" s="14" t="s">
        <v>99</v>
      </c>
      <c r="C12" s="15">
        <v>1</v>
      </c>
      <c r="D12" s="16" t="s">
        <v>76</v>
      </c>
      <c r="E12" s="17"/>
      <c r="F12" s="17">
        <f>IFERROR($C12*$E12, "")</f>
        <v>0</v>
      </c>
    </row>
    <row r="13" spans="1:6" ht="15" thickBot="1" x14ac:dyDescent="0.35">
      <c r="A13" s="13"/>
      <c r="B13" s="14" t="s">
        <v>15</v>
      </c>
      <c r="C13" s="15">
        <v>1.08</v>
      </c>
      <c r="D13" s="16" t="s">
        <v>16</v>
      </c>
      <c r="E13" s="17"/>
      <c r="F13" s="17">
        <f>IFERROR($C13*$E13, "")</f>
        <v>0</v>
      </c>
    </row>
    <row r="14" spans="1:6" ht="15" thickTop="1" x14ac:dyDescent="0.3">
      <c r="A14" s="18"/>
      <c r="B14" s="19"/>
      <c r="C14" s="20"/>
      <c r="D14" s="18"/>
      <c r="E14" s="21" t="s">
        <v>17</v>
      </c>
      <c r="F14" s="22">
        <f>SUBTOTAL(109,Unit_Price_Tab!$F$8:$F$13)</f>
        <v>0</v>
      </c>
    </row>
    <row r="15" spans="1:6" x14ac:dyDescent="0.3">
      <c r="A15" s="23"/>
      <c r="B15" s="24"/>
      <c r="D15" s="23"/>
    </row>
    <row r="16" spans="1:6" ht="28.8" customHeight="1" x14ac:dyDescent="0.3">
      <c r="A16" s="8" t="s">
        <v>18</v>
      </c>
      <c r="B16" s="9" t="s">
        <v>69</v>
      </c>
    </row>
    <row r="17" spans="1:6" x14ac:dyDescent="0.3">
      <c r="A17" s="10" t="s">
        <v>3</v>
      </c>
      <c r="B17" s="10" t="s">
        <v>4</v>
      </c>
      <c r="C17" s="11" t="s">
        <v>5</v>
      </c>
      <c r="D17" s="11" t="s">
        <v>6</v>
      </c>
      <c r="E17" s="25" t="s">
        <v>7</v>
      </c>
      <c r="F17" s="12" t="s">
        <v>8</v>
      </c>
    </row>
    <row r="18" spans="1:6" ht="29.4" thickBot="1" x14ac:dyDescent="0.35">
      <c r="A18" s="13" t="s">
        <v>19</v>
      </c>
      <c r="B18" s="14" t="s">
        <v>20</v>
      </c>
      <c r="C18" s="15">
        <v>562</v>
      </c>
      <c r="D18" s="16" t="s">
        <v>21</v>
      </c>
      <c r="E18" s="17"/>
      <c r="F18" s="17">
        <f t="shared" ref="F18" si="1">IFERROR($C18*$E18, "")</f>
        <v>0</v>
      </c>
    </row>
    <row r="19" spans="1:6" ht="15" thickTop="1" x14ac:dyDescent="0.3">
      <c r="A19" s="18"/>
      <c r="B19" s="19"/>
      <c r="C19" s="20"/>
      <c r="D19" s="18"/>
      <c r="E19" s="21" t="s">
        <v>17</v>
      </c>
      <c r="F19" s="22">
        <f>SUBTOTAL(109,Unit_Price_Tab!$F$18:$F$18)</f>
        <v>0</v>
      </c>
    </row>
    <row r="21" spans="1:6" x14ac:dyDescent="0.3">
      <c r="A21" s="8" t="s">
        <v>23</v>
      </c>
      <c r="B21" s="9" t="s">
        <v>70</v>
      </c>
    </row>
    <row r="22" spans="1:6" x14ac:dyDescent="0.3">
      <c r="A22" s="10" t="s">
        <v>3</v>
      </c>
      <c r="B22" s="10" t="s">
        <v>4</v>
      </c>
      <c r="C22" s="11" t="s">
        <v>5</v>
      </c>
      <c r="D22" s="11" t="s">
        <v>6</v>
      </c>
      <c r="E22" s="11" t="s">
        <v>22</v>
      </c>
      <c r="F22" s="12" t="s">
        <v>8</v>
      </c>
    </row>
    <row r="23" spans="1:6" ht="15" thickBot="1" x14ac:dyDescent="0.35">
      <c r="A23" s="13" t="s">
        <v>24</v>
      </c>
      <c r="B23" s="14" t="s">
        <v>25</v>
      </c>
      <c r="C23" s="15">
        <f>18*2+27*2</f>
        <v>90</v>
      </c>
      <c r="D23" s="16" t="s">
        <v>26</v>
      </c>
      <c r="E23" s="17"/>
      <c r="F23" s="17">
        <f t="shared" ref="F23" si="2">IFERROR($C23*$E23, "")</f>
        <v>0</v>
      </c>
    </row>
    <row r="24" spans="1:6" ht="15" thickTop="1" x14ac:dyDescent="0.3">
      <c r="A24" s="18"/>
      <c r="B24" s="19"/>
      <c r="C24" s="20"/>
      <c r="D24" s="18"/>
      <c r="E24" s="21" t="s">
        <v>17</v>
      </c>
      <c r="F24" s="22">
        <f>SUBTOTAL(109,Unit_Price_Tab!$F$23:$F$23)</f>
        <v>0</v>
      </c>
    </row>
    <row r="26" spans="1:6" x14ac:dyDescent="0.3">
      <c r="A26" s="8" t="s">
        <v>27</v>
      </c>
      <c r="B26" s="9" t="s">
        <v>71</v>
      </c>
    </row>
    <row r="27" spans="1:6" x14ac:dyDescent="0.3">
      <c r="A27" s="10" t="s">
        <v>3</v>
      </c>
      <c r="B27" s="10" t="s">
        <v>4</v>
      </c>
      <c r="C27" s="11" t="s">
        <v>5</v>
      </c>
      <c r="D27" s="11" t="s">
        <v>6</v>
      </c>
      <c r="E27" s="11" t="s">
        <v>22</v>
      </c>
      <c r="F27" s="12" t="s">
        <v>8</v>
      </c>
    </row>
    <row r="28" spans="1:6" x14ac:dyDescent="0.3">
      <c r="A28" s="13" t="s">
        <v>28</v>
      </c>
      <c r="B28" s="14" t="s">
        <v>29</v>
      </c>
      <c r="C28" s="15">
        <v>123</v>
      </c>
      <c r="D28" s="16" t="s">
        <v>26</v>
      </c>
      <c r="E28" s="17"/>
      <c r="F28" s="17">
        <f t="shared" ref="F28" si="3">IFERROR($C28*$E28, "")</f>
        <v>0</v>
      </c>
    </row>
    <row r="29" spans="1:6" ht="29.4" thickBot="1" x14ac:dyDescent="0.35">
      <c r="A29" s="13"/>
      <c r="B29" s="14" t="s">
        <v>30</v>
      </c>
      <c r="C29" s="15">
        <v>123</v>
      </c>
      <c r="D29" s="16" t="s">
        <v>26</v>
      </c>
      <c r="E29" s="17"/>
      <c r="F29" s="17">
        <f>IFERROR($C29*$E29, "")</f>
        <v>0</v>
      </c>
    </row>
    <row r="30" spans="1:6" ht="15" thickTop="1" x14ac:dyDescent="0.3">
      <c r="A30" s="18"/>
      <c r="B30" s="19"/>
      <c r="C30" s="20"/>
      <c r="D30" s="18"/>
      <c r="E30" s="21" t="s">
        <v>17</v>
      </c>
      <c r="F30" s="22">
        <f>SUBTOTAL(109,Unit_Price_Tab!$F$28:$F$29)</f>
        <v>0</v>
      </c>
    </row>
    <row r="32" spans="1:6" ht="28.8" x14ac:dyDescent="0.3">
      <c r="A32" s="8" t="s">
        <v>31</v>
      </c>
      <c r="B32" s="9" t="s">
        <v>72</v>
      </c>
    </row>
    <row r="33" spans="1:6" x14ac:dyDescent="0.3">
      <c r="A33" s="10" t="s">
        <v>3</v>
      </c>
      <c r="B33" s="10" t="s">
        <v>4</v>
      </c>
      <c r="C33" s="11" t="s">
        <v>5</v>
      </c>
      <c r="D33" s="11" t="s">
        <v>6</v>
      </c>
      <c r="E33" s="11" t="s">
        <v>22</v>
      </c>
      <c r="F33" s="12" t="s">
        <v>8</v>
      </c>
    </row>
    <row r="34" spans="1:6" x14ac:dyDescent="0.3">
      <c r="A34" s="13" t="s">
        <v>32</v>
      </c>
      <c r="B34" s="14" t="s">
        <v>33</v>
      </c>
      <c r="C34" s="15">
        <v>20</v>
      </c>
      <c r="D34" s="16" t="s">
        <v>26</v>
      </c>
      <c r="E34" s="17"/>
      <c r="F34" s="17">
        <f t="shared" ref="F34:F37" si="4">IFERROR($C34*$E34, "")</f>
        <v>0</v>
      </c>
    </row>
    <row r="35" spans="1:6" x14ac:dyDescent="0.3">
      <c r="A35" s="13" t="s">
        <v>34</v>
      </c>
      <c r="B35" s="14" t="s">
        <v>35</v>
      </c>
      <c r="C35" s="15">
        <v>326</v>
      </c>
      <c r="D35" s="16" t="s">
        <v>26</v>
      </c>
      <c r="E35" s="17"/>
      <c r="F35" s="17">
        <f t="shared" si="4"/>
        <v>0</v>
      </c>
    </row>
    <row r="36" spans="1:6" ht="43.2" x14ac:dyDescent="0.3">
      <c r="A36" s="13" t="s">
        <v>36</v>
      </c>
      <c r="B36" s="14" t="s">
        <v>37</v>
      </c>
      <c r="C36" s="15">
        <v>9</v>
      </c>
      <c r="D36" s="16" t="s">
        <v>38</v>
      </c>
      <c r="E36" s="17"/>
      <c r="F36" s="17">
        <f t="shared" si="4"/>
        <v>0</v>
      </c>
    </row>
    <row r="37" spans="1:6" ht="43.8" thickBot="1" x14ac:dyDescent="0.35">
      <c r="A37" s="13" t="s">
        <v>39</v>
      </c>
      <c r="B37" s="14" t="s">
        <v>40</v>
      </c>
      <c r="C37" s="15">
        <v>1</v>
      </c>
      <c r="D37" s="16" t="s">
        <v>38</v>
      </c>
      <c r="E37" s="17"/>
      <c r="F37" s="17">
        <f t="shared" si="4"/>
        <v>0</v>
      </c>
    </row>
    <row r="38" spans="1:6" ht="15" thickTop="1" x14ac:dyDescent="0.3">
      <c r="A38" s="26"/>
      <c r="B38" s="19"/>
      <c r="C38" s="20"/>
      <c r="D38" s="18"/>
      <c r="E38" s="21" t="s">
        <v>17</v>
      </c>
      <c r="F38" s="22">
        <f>SUBTOTAL(109,Unit_Price_Tab!$F$34:$F$37)</f>
        <v>0</v>
      </c>
    </row>
    <row r="40" spans="1:6" ht="28.8" x14ac:dyDescent="0.3">
      <c r="A40" s="8" t="s">
        <v>41</v>
      </c>
      <c r="B40" s="9" t="s">
        <v>73</v>
      </c>
    </row>
    <row r="41" spans="1:6" x14ac:dyDescent="0.3">
      <c r="A41" s="10" t="s">
        <v>3</v>
      </c>
      <c r="B41" s="10" t="s">
        <v>4</v>
      </c>
      <c r="C41" s="11" t="s">
        <v>5</v>
      </c>
      <c r="D41" s="11" t="s">
        <v>6</v>
      </c>
      <c r="E41" s="11" t="s">
        <v>22</v>
      </c>
      <c r="F41" s="12" t="s">
        <v>8</v>
      </c>
    </row>
    <row r="42" spans="1:6" x14ac:dyDescent="0.3">
      <c r="A42" s="13" t="s">
        <v>42</v>
      </c>
      <c r="B42" s="14" t="s">
        <v>43</v>
      </c>
      <c r="C42" s="15">
        <v>329</v>
      </c>
      <c r="D42" s="16" t="s">
        <v>12</v>
      </c>
      <c r="E42" s="17"/>
      <c r="F42" s="17">
        <f t="shared" ref="F42:F48" si="5">IFERROR($C42*$E42, "")</f>
        <v>0</v>
      </c>
    </row>
    <row r="43" spans="1:6" ht="28.8" x14ac:dyDescent="0.3">
      <c r="A43" s="13" t="s">
        <v>44</v>
      </c>
      <c r="B43" s="14" t="s">
        <v>45</v>
      </c>
      <c r="C43" s="15">
        <f>2656+936</f>
        <v>3592</v>
      </c>
      <c r="D43" s="16" t="s">
        <v>21</v>
      </c>
      <c r="E43" s="17"/>
      <c r="F43" s="17">
        <f t="shared" si="5"/>
        <v>0</v>
      </c>
    </row>
    <row r="44" spans="1:6" x14ac:dyDescent="0.3">
      <c r="A44" s="13" t="s">
        <v>46</v>
      </c>
      <c r="B44" s="14" t="s">
        <v>47</v>
      </c>
      <c r="C44" s="15">
        <v>824</v>
      </c>
      <c r="D44" s="16" t="s">
        <v>21</v>
      </c>
      <c r="E44" s="17"/>
      <c r="F44" s="17">
        <f t="shared" si="5"/>
        <v>0</v>
      </c>
    </row>
    <row r="45" spans="1:6" ht="43.2" x14ac:dyDescent="0.3">
      <c r="A45" s="13" t="s">
        <v>48</v>
      </c>
      <c r="B45" s="14" t="s">
        <v>49</v>
      </c>
      <c r="C45" s="15">
        <v>4</v>
      </c>
      <c r="D45" s="16" t="s">
        <v>38</v>
      </c>
      <c r="E45" s="17"/>
      <c r="F45" s="17">
        <f t="shared" si="5"/>
        <v>0</v>
      </c>
    </row>
    <row r="46" spans="1:6" x14ac:dyDescent="0.3">
      <c r="A46" s="13" t="s">
        <v>50</v>
      </c>
      <c r="B46" s="14" t="s">
        <v>51</v>
      </c>
      <c r="C46" s="15">
        <f>7+8</f>
        <v>15</v>
      </c>
      <c r="D46" s="16" t="s">
        <v>38</v>
      </c>
      <c r="E46" s="17"/>
      <c r="F46" s="17">
        <f t="shared" si="5"/>
        <v>0</v>
      </c>
    </row>
    <row r="47" spans="1:6" x14ac:dyDescent="0.3">
      <c r="A47" s="13" t="s">
        <v>52</v>
      </c>
      <c r="B47" s="14" t="s">
        <v>53</v>
      </c>
      <c r="C47" s="15">
        <v>6</v>
      </c>
      <c r="D47" s="16" t="s">
        <v>38</v>
      </c>
      <c r="E47" s="17"/>
      <c r="F47" s="17">
        <f t="shared" si="5"/>
        <v>0</v>
      </c>
    </row>
    <row r="48" spans="1:6" ht="15" thickBot="1" x14ac:dyDescent="0.35">
      <c r="A48" s="13" t="s">
        <v>54</v>
      </c>
      <c r="B48" s="14" t="s">
        <v>55</v>
      </c>
      <c r="C48" s="15">
        <v>230</v>
      </c>
      <c r="D48" s="16" t="s">
        <v>38</v>
      </c>
      <c r="E48" s="17"/>
      <c r="F48" s="17">
        <f t="shared" si="5"/>
        <v>0</v>
      </c>
    </row>
    <row r="49" spans="1:6" ht="15" thickTop="1" x14ac:dyDescent="0.3">
      <c r="A49" s="18"/>
      <c r="B49" s="19"/>
      <c r="C49" s="20"/>
      <c r="D49" s="18"/>
      <c r="E49" s="21" t="s">
        <v>17</v>
      </c>
      <c r="F49" s="22">
        <f>SUBTOTAL(109,Unit_Price_Tab!$F$42:$F$48)</f>
        <v>0</v>
      </c>
    </row>
    <row r="50" spans="1:6" x14ac:dyDescent="0.3">
      <c r="A50" s="44"/>
      <c r="B50" s="45"/>
      <c r="C50" s="48"/>
      <c r="D50" s="44"/>
      <c r="E50" s="46"/>
      <c r="F50" s="47"/>
    </row>
    <row r="51" spans="1:6" ht="28.8" x14ac:dyDescent="0.3">
      <c r="A51" s="8" t="s">
        <v>79</v>
      </c>
      <c r="B51" s="9" t="s">
        <v>96</v>
      </c>
      <c r="C51" s="48"/>
      <c r="D51" s="44"/>
      <c r="E51" s="46"/>
      <c r="F51" s="47"/>
    </row>
    <row r="52" spans="1:6" x14ac:dyDescent="0.3">
      <c r="A52" s="5" t="s">
        <v>3</v>
      </c>
      <c r="B52" s="5" t="s">
        <v>4</v>
      </c>
      <c r="C52" s="6" t="s">
        <v>5</v>
      </c>
      <c r="D52" s="6" t="s">
        <v>6</v>
      </c>
      <c r="E52" s="6" t="s">
        <v>22</v>
      </c>
      <c r="F52" s="7" t="s">
        <v>8</v>
      </c>
    </row>
    <row r="53" spans="1:6" ht="57.6" x14ac:dyDescent="0.3">
      <c r="A53" s="49" t="s">
        <v>80</v>
      </c>
      <c r="B53" s="50" t="s">
        <v>81</v>
      </c>
      <c r="C53" s="51">
        <v>1</v>
      </c>
      <c r="D53" s="52" t="s">
        <v>38</v>
      </c>
      <c r="E53" s="53"/>
      <c r="F53" s="53">
        <f t="shared" ref="F53:F60" si="6">IFERROR($C53*$E53, "")</f>
        <v>0</v>
      </c>
    </row>
    <row r="54" spans="1:6" ht="43.2" x14ac:dyDescent="0.3">
      <c r="A54" s="49" t="s">
        <v>82</v>
      </c>
      <c r="B54" s="50" t="s">
        <v>83</v>
      </c>
      <c r="C54" s="51">
        <v>1592</v>
      </c>
      <c r="D54" s="52" t="s">
        <v>26</v>
      </c>
      <c r="E54" s="53"/>
      <c r="F54" s="53">
        <f t="shared" si="6"/>
        <v>0</v>
      </c>
    </row>
    <row r="55" spans="1:6" ht="57.6" x14ac:dyDescent="0.3">
      <c r="A55" s="49" t="s">
        <v>84</v>
      </c>
      <c r="B55" s="50" t="s">
        <v>85</v>
      </c>
      <c r="C55" s="51">
        <v>4</v>
      </c>
      <c r="D55" s="52" t="s">
        <v>38</v>
      </c>
      <c r="E55" s="53"/>
      <c r="F55" s="53">
        <f t="shared" si="6"/>
        <v>0</v>
      </c>
    </row>
    <row r="56" spans="1:6" ht="57.6" x14ac:dyDescent="0.3">
      <c r="A56" s="49" t="s">
        <v>86</v>
      </c>
      <c r="B56" s="50" t="s">
        <v>87</v>
      </c>
      <c r="C56" s="51">
        <v>603</v>
      </c>
      <c r="D56" s="52" t="s">
        <v>26</v>
      </c>
      <c r="E56" s="53"/>
      <c r="F56" s="53">
        <f t="shared" si="6"/>
        <v>0</v>
      </c>
    </row>
    <row r="57" spans="1:6" ht="43.2" x14ac:dyDescent="0.3">
      <c r="A57" s="49" t="s">
        <v>88</v>
      </c>
      <c r="B57" s="50" t="s">
        <v>89</v>
      </c>
      <c r="C57" s="51">
        <v>6</v>
      </c>
      <c r="D57" s="52" t="s">
        <v>38</v>
      </c>
      <c r="E57" s="53"/>
      <c r="F57" s="53">
        <f t="shared" si="6"/>
        <v>0</v>
      </c>
    </row>
    <row r="58" spans="1:6" ht="28.8" x14ac:dyDescent="0.3">
      <c r="A58" s="49" t="s">
        <v>90</v>
      </c>
      <c r="B58" s="50" t="s">
        <v>91</v>
      </c>
      <c r="C58" s="51">
        <v>385</v>
      </c>
      <c r="D58" s="52" t="s">
        <v>26</v>
      </c>
      <c r="E58" s="53"/>
      <c r="F58" s="53">
        <f t="shared" si="6"/>
        <v>0</v>
      </c>
    </row>
    <row r="59" spans="1:6" ht="28.8" x14ac:dyDescent="0.3">
      <c r="A59" s="49" t="s">
        <v>92</v>
      </c>
      <c r="B59" s="50" t="s">
        <v>93</v>
      </c>
      <c r="C59" s="51">
        <v>262</v>
      </c>
      <c r="D59" s="52" t="s">
        <v>26</v>
      </c>
      <c r="E59" s="53"/>
      <c r="F59" s="53">
        <f t="shared" si="6"/>
        <v>0</v>
      </c>
    </row>
    <row r="60" spans="1:6" ht="43.2" x14ac:dyDescent="0.3">
      <c r="A60" s="49" t="s">
        <v>94</v>
      </c>
      <c r="B60" s="50" t="s">
        <v>97</v>
      </c>
      <c r="C60" s="51">
        <v>2186</v>
      </c>
      <c r="D60" s="52" t="s">
        <v>21</v>
      </c>
      <c r="E60" s="53"/>
      <c r="F60" s="53">
        <f t="shared" si="6"/>
        <v>0</v>
      </c>
    </row>
    <row r="61" spans="1:6" ht="72.599999999999994" thickBot="1" x14ac:dyDescent="0.35">
      <c r="A61" s="49"/>
      <c r="B61" s="50" t="s">
        <v>95</v>
      </c>
      <c r="C61" s="51">
        <v>1092</v>
      </c>
      <c r="D61" s="52" t="s">
        <v>26</v>
      </c>
      <c r="E61" s="53"/>
      <c r="F61" s="53">
        <f>IFERROR($C61*$E61, "")</f>
        <v>0</v>
      </c>
    </row>
    <row r="62" spans="1:6" ht="15" thickTop="1" x14ac:dyDescent="0.3">
      <c r="A62" s="18"/>
      <c r="B62" s="19"/>
      <c r="C62" s="20"/>
      <c r="D62" s="18"/>
      <c r="E62" s="54" t="s">
        <v>17</v>
      </c>
      <c r="F62" s="22">
        <f>SUBTOTAL(109,Unit_Price_Tab!$F$53:$F$61)</f>
        <v>0</v>
      </c>
    </row>
    <row r="63" spans="1:6" x14ac:dyDescent="0.3">
      <c r="A63" s="44"/>
      <c r="B63" s="45"/>
      <c r="C63" s="48"/>
      <c r="D63" s="44"/>
      <c r="E63" s="46"/>
      <c r="F63" s="47"/>
    </row>
    <row r="64" spans="1:6" x14ac:dyDescent="0.3">
      <c r="A64" s="8"/>
      <c r="B64" s="9" t="s">
        <v>75</v>
      </c>
    </row>
    <row r="65" spans="1:6" x14ac:dyDescent="0.3">
      <c r="A65" s="10" t="s">
        <v>3</v>
      </c>
      <c r="B65" s="10" t="s">
        <v>4</v>
      </c>
      <c r="C65" s="11" t="s">
        <v>5</v>
      </c>
      <c r="D65" s="11" t="s">
        <v>6</v>
      </c>
      <c r="E65" s="11" t="s">
        <v>22</v>
      </c>
      <c r="F65" s="12" t="s">
        <v>8</v>
      </c>
    </row>
    <row r="66" spans="1:6" ht="15" thickBot="1" x14ac:dyDescent="0.35">
      <c r="A66" s="13" t="s">
        <v>58</v>
      </c>
      <c r="B66" s="14" t="s">
        <v>59</v>
      </c>
      <c r="C66" s="15">
        <v>1</v>
      </c>
      <c r="D66" s="16" t="s">
        <v>76</v>
      </c>
      <c r="E66" s="17"/>
      <c r="F66" s="17">
        <f t="shared" ref="F66" si="7">IFERROR($C66*$E66, "")</f>
        <v>0</v>
      </c>
    </row>
    <row r="67" spans="1:6" ht="15" thickTop="1" x14ac:dyDescent="0.3">
      <c r="A67" s="18"/>
      <c r="B67" s="19"/>
      <c r="C67" s="20"/>
      <c r="D67" s="18"/>
      <c r="E67" s="21" t="s">
        <v>17</v>
      </c>
      <c r="F67" s="22">
        <f>SUBTOTAL(109,Unit_Price_Tab!$F$66)</f>
        <v>0</v>
      </c>
    </row>
    <row r="68" spans="1:6" ht="15" thickBot="1" x14ac:dyDescent="0.35">
      <c r="E68" s="8"/>
      <c r="F68" s="28"/>
    </row>
    <row r="69" spans="1:6" ht="15" thickTop="1" x14ac:dyDescent="0.3">
      <c r="A69" s="29"/>
      <c r="B69" s="30"/>
      <c r="C69" s="29"/>
      <c r="D69" s="29"/>
      <c r="E69" s="31" t="s">
        <v>56</v>
      </c>
      <c r="F69" s="32">
        <f>SUMIF(E:E,"SUBTOTAL",F:F)</f>
        <v>0</v>
      </c>
    </row>
    <row r="70" spans="1:6" x14ac:dyDescent="0.3">
      <c r="E70" s="33"/>
      <c r="F70" s="34"/>
    </row>
    <row r="71" spans="1:6" x14ac:dyDescent="0.3">
      <c r="A71" s="8" t="s">
        <v>57</v>
      </c>
      <c r="B71" s="9" t="s">
        <v>74</v>
      </c>
    </row>
    <row r="72" spans="1:6" x14ac:dyDescent="0.3">
      <c r="A72" s="10" t="s">
        <v>3</v>
      </c>
      <c r="B72" s="10" t="s">
        <v>4</v>
      </c>
      <c r="C72" s="11" t="s">
        <v>5</v>
      </c>
      <c r="D72" s="11" t="s">
        <v>6</v>
      </c>
      <c r="E72" s="11" t="s">
        <v>22</v>
      </c>
      <c r="F72" s="12" t="s">
        <v>8</v>
      </c>
    </row>
    <row r="73" spans="1:6" x14ac:dyDescent="0.3">
      <c r="A73" s="13" t="s">
        <v>62</v>
      </c>
      <c r="B73" s="14" t="s">
        <v>63</v>
      </c>
      <c r="C73" s="15" t="s">
        <v>60</v>
      </c>
      <c r="D73" s="16" t="s">
        <v>61</v>
      </c>
      <c r="E73" s="35">
        <v>0.05</v>
      </c>
      <c r="F73" s="36">
        <f>Unit_Price_Tab!$E73*$F$69</f>
        <v>0</v>
      </c>
    </row>
    <row r="74" spans="1:6" x14ac:dyDescent="0.3">
      <c r="A74" s="13" t="s">
        <v>64</v>
      </c>
      <c r="B74" s="14" t="s">
        <v>65</v>
      </c>
      <c r="C74" s="15" t="s">
        <v>60</v>
      </c>
      <c r="D74" s="16" t="s">
        <v>61</v>
      </c>
      <c r="E74" s="35"/>
      <c r="F74" s="36">
        <f>Unit_Price_Tab!$E74*$F$69</f>
        <v>0</v>
      </c>
    </row>
    <row r="75" spans="1:6" x14ac:dyDescent="0.3">
      <c r="A75" s="26"/>
      <c r="B75" s="27"/>
      <c r="C75" s="26"/>
      <c r="D75" s="26"/>
      <c r="E75" s="37" t="s">
        <v>66</v>
      </c>
      <c r="F75" s="38">
        <f>SUBTOTAL(109,Unit_Price_Tab!$F$73:$F$74)</f>
        <v>0</v>
      </c>
    </row>
    <row r="79" spans="1:6" x14ac:dyDescent="0.3">
      <c r="B79" s="39"/>
      <c r="C79" s="40"/>
      <c r="D79" s="41"/>
      <c r="E79" s="42" t="s">
        <v>67</v>
      </c>
      <c r="F79" s="43">
        <f>$F$75+F69</f>
        <v>0</v>
      </c>
    </row>
  </sheetData>
  <mergeCells count="1">
    <mergeCell ref="A2:F2"/>
  </mergeCells>
  <conditionalFormatting sqref="C42:C48 C34:C37 C28:C29 C23 C18 C73:C74 C9:C13">
    <cfRule type="expression" dxfId="42" priority="41">
      <formula>$C9&gt;0</formula>
    </cfRule>
  </conditionalFormatting>
  <conditionalFormatting sqref="A34:F37 A28:F29">
    <cfRule type="expression" dxfId="41" priority="40">
      <formula>$C28&gt;0</formula>
    </cfRule>
  </conditionalFormatting>
  <conditionalFormatting sqref="A42:F48 A23:F23 C18:F18 A73:F74 F8 A9:F13">
    <cfRule type="expression" dxfId="40" priority="43">
      <formula>#REF!&gt;0</formula>
    </cfRule>
    <cfRule type="expression" dxfId="39" priority="44">
      <formula>$C8&gt;0</formula>
    </cfRule>
  </conditionalFormatting>
  <conditionalFormatting sqref="C66">
    <cfRule type="expression" dxfId="38" priority="37">
      <formula>$C66&gt;0</formula>
    </cfRule>
  </conditionalFormatting>
  <conditionalFormatting sqref="B66:F66">
    <cfRule type="expression" dxfId="37" priority="38">
      <formula>#REF!&gt;0</formula>
    </cfRule>
    <cfRule type="expression" dxfId="36" priority="39">
      <formula>$C66&gt;0</formula>
    </cfRule>
  </conditionalFormatting>
  <conditionalFormatting sqref="A66">
    <cfRule type="expression" dxfId="35" priority="35">
      <formula>#REF!&gt;0</formula>
    </cfRule>
    <cfRule type="expression" dxfId="34" priority="36">
      <formula>$C66&gt;0</formula>
    </cfRule>
  </conditionalFormatting>
  <conditionalFormatting sqref="A8">
    <cfRule type="expression" dxfId="33" priority="33">
      <formula>#REF!&gt;0</formula>
    </cfRule>
    <cfRule type="expression" dxfId="32" priority="34">
      <formula>$C8&gt;0</formula>
    </cfRule>
  </conditionalFormatting>
  <conditionalFormatting sqref="B8">
    <cfRule type="expression" dxfId="31" priority="31">
      <formula>#REF!&gt;0</formula>
    </cfRule>
    <cfRule type="expression" dxfId="30" priority="32">
      <formula>$C8&gt;0</formula>
    </cfRule>
  </conditionalFormatting>
  <conditionalFormatting sqref="C8">
    <cfRule type="expression" dxfId="29" priority="28">
      <formula>$C8&gt;0</formula>
    </cfRule>
  </conditionalFormatting>
  <conditionalFormatting sqref="C8:E8">
    <cfRule type="expression" dxfId="28" priority="29">
      <formula>#REF!&gt;0</formula>
    </cfRule>
    <cfRule type="expression" dxfId="27" priority="30">
      <formula>$C8&gt;0</formula>
    </cfRule>
  </conditionalFormatting>
  <conditionalFormatting sqref="A53:F53">
    <cfRule type="expression" dxfId="26" priority="25">
      <formula>$J53&gt;0</formula>
    </cfRule>
    <cfRule type="expression" dxfId="25" priority="27">
      <formula>$C53&gt;0</formula>
    </cfRule>
  </conditionalFormatting>
  <conditionalFormatting sqref="C53">
    <cfRule type="expression" dxfId="24" priority="26">
      <formula>$C53&gt;0</formula>
    </cfRule>
  </conditionalFormatting>
  <conditionalFormatting sqref="A54:F54">
    <cfRule type="expression" dxfId="23" priority="22">
      <formula>$J54&gt;0</formula>
    </cfRule>
    <cfRule type="expression" dxfId="22" priority="24">
      <formula>$C54&gt;0</formula>
    </cfRule>
  </conditionalFormatting>
  <conditionalFormatting sqref="C54">
    <cfRule type="expression" dxfId="21" priority="23">
      <formula>$C54&gt;0</formula>
    </cfRule>
  </conditionalFormatting>
  <conditionalFormatting sqref="A55:F55">
    <cfRule type="expression" dxfId="20" priority="19">
      <formula>$J55&gt;0</formula>
    </cfRule>
    <cfRule type="expression" dxfId="19" priority="21">
      <formula>$C55&gt;0</formula>
    </cfRule>
  </conditionalFormatting>
  <conditionalFormatting sqref="C55">
    <cfRule type="expression" dxfId="18" priority="20">
      <formula>$C55&gt;0</formula>
    </cfRule>
  </conditionalFormatting>
  <conditionalFormatting sqref="A56:F56">
    <cfRule type="expression" dxfId="17" priority="16">
      <formula>$J56&gt;0</formula>
    </cfRule>
    <cfRule type="expression" dxfId="16" priority="18">
      <formula>$C56&gt;0</formula>
    </cfRule>
  </conditionalFormatting>
  <conditionalFormatting sqref="C56">
    <cfRule type="expression" dxfId="15" priority="17">
      <formula>$C56&gt;0</formula>
    </cfRule>
  </conditionalFormatting>
  <conditionalFormatting sqref="A57:F57">
    <cfRule type="expression" dxfId="14" priority="13">
      <formula>$J57&gt;0</formula>
    </cfRule>
    <cfRule type="expression" dxfId="13" priority="15">
      <formula>$C57&gt;0</formula>
    </cfRule>
  </conditionalFormatting>
  <conditionalFormatting sqref="C57">
    <cfRule type="expression" dxfId="12" priority="14">
      <formula>$C57&gt;0</formula>
    </cfRule>
  </conditionalFormatting>
  <conditionalFormatting sqref="A58:F58">
    <cfRule type="expression" dxfId="11" priority="10">
      <formula>$J58&gt;0</formula>
    </cfRule>
    <cfRule type="expression" dxfId="10" priority="12">
      <formula>$C58&gt;0</formula>
    </cfRule>
  </conditionalFormatting>
  <conditionalFormatting sqref="C58">
    <cfRule type="expression" dxfId="9" priority="11">
      <formula>$C58&gt;0</formula>
    </cfRule>
  </conditionalFormatting>
  <conditionalFormatting sqref="A59:F59">
    <cfRule type="expression" dxfId="8" priority="7">
      <formula>$J59&gt;0</formula>
    </cfRule>
    <cfRule type="expression" dxfId="7" priority="9">
      <formula>$C59&gt;0</formula>
    </cfRule>
  </conditionalFormatting>
  <conditionalFormatting sqref="C59">
    <cfRule type="expression" dxfId="6" priority="8">
      <formula>$C59&gt;0</formula>
    </cfRule>
  </conditionalFormatting>
  <conditionalFormatting sqref="A60:F60">
    <cfRule type="expression" dxfId="5" priority="4">
      <formula>$J60&gt;0</formula>
    </cfRule>
    <cfRule type="expression" dxfId="4" priority="6">
      <formula>$C60&gt;0</formula>
    </cfRule>
  </conditionalFormatting>
  <conditionalFormatting sqref="C60">
    <cfRule type="expression" dxfId="3" priority="5">
      <formula>$C60&gt;0</formula>
    </cfRule>
  </conditionalFormatting>
  <conditionalFormatting sqref="A61:F61">
    <cfRule type="expression" dxfId="2" priority="1">
      <formula>$J61&gt;0</formula>
    </cfRule>
    <cfRule type="expression" dxfId="1" priority="3">
      <formula>$C61&gt;0</formula>
    </cfRule>
  </conditionalFormatting>
  <conditionalFormatting sqref="C61">
    <cfRule type="expression" dxfId="0" priority="2">
      <formula>$C61&gt;0</formula>
    </cfRule>
  </conditionalFormatting>
  <pageMargins left="0.25" right="0.25" top="0.75" bottom="0.75" header="0.3" footer="0.3"/>
  <pageSetup fitToHeight="0" orientation="portrait" blackAndWhite="1" cellComments="atEnd" r:id="rId1"/>
  <headerFooter>
    <oddHeader>&amp;L&amp;"Tahoma,Bold"&amp;UBID TAB&amp;C&amp;"Tahoma,Bold"&amp;UITB NO. XXX-XX
PROJECT NO. XXXX</oddHeader>
    <oddFooter>&amp;LBidder___________________&amp;CSignature_______________________&amp;R 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Unit_Price_Tab</vt:lpstr>
      <vt:lpstr>Unit_Price_Tab!Print_Area</vt:lpstr>
      <vt:lpstr>Unit_Price_Tab!Print_Titles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De la cruz</dc:creator>
  <cp:lastModifiedBy>Cynthia Davis</cp:lastModifiedBy>
  <cp:lastPrinted>2020-08-17T11:30:16Z</cp:lastPrinted>
  <dcterms:created xsi:type="dcterms:W3CDTF">2020-08-12T21:33:06Z</dcterms:created>
  <dcterms:modified xsi:type="dcterms:W3CDTF">2021-06-01T19:52:46Z</dcterms:modified>
</cp:coreProperties>
</file>