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L:\Divisions\DMF-Purchasing\Contracts\FY21\21-DES-ITB-449\Solicitation\Invitation to Bid\ITB\Drafts\Attachments\"/>
    </mc:Choice>
  </mc:AlternateContent>
  <xr:revisionPtr revIDLastSave="0" documentId="8_{49596D54-C528-47E9-8C05-1DAEE7349FC2}" xr6:coauthVersionLast="45" xr6:coauthVersionMax="45" xr10:uidLastSave="{00000000-0000-0000-0000-000000000000}"/>
  <bookViews>
    <workbookView xWindow="0" yWindow="0" windowWidth="20088" windowHeight="12360" xr2:uid="{9EB917FC-81A2-4F40-98B9-B2B8DF9CC318}"/>
  </bookViews>
  <sheets>
    <sheet name="Unit_Price_Tab" sheetId="1"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Unit_Price_Tab!$A$1:$F$79</definedName>
    <definedName name="Print_Area_Formula" localSheetId="0">OFFSET(#REF!,0,0,COUNTA(#REF!),COUNTA(#REF!))</definedName>
    <definedName name="Print_Area_Formula">OFFSET(#REF!,0,0,COUNTA(#REF!),COUNTA(#REF!))</definedName>
    <definedName name="_xlnm.Print_Titles" localSheetId="0">Unit_Price_Tab!$1:$6</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F11" i="1"/>
  <c r="F61" i="1" l="1"/>
  <c r="F60" i="1"/>
  <c r="F59" i="1"/>
  <c r="F58" i="1"/>
  <c r="F57" i="1"/>
  <c r="F56" i="1"/>
  <c r="F55" i="1"/>
  <c r="F54" i="1"/>
  <c r="F53" i="1"/>
  <c r="F8" i="1"/>
  <c r="F62" i="1" l="1"/>
  <c r="F66" i="1"/>
  <c r="F67" i="1" s="1"/>
  <c r="F48" i="1" l="1"/>
  <c r="F47" i="1"/>
  <c r="C46" i="1"/>
  <c r="F46" i="1" s="1"/>
  <c r="F45" i="1"/>
  <c r="F44" i="1"/>
  <c r="C43" i="1"/>
  <c r="F43" i="1" s="1"/>
  <c r="F42" i="1"/>
  <c r="F37" i="1"/>
  <c r="F36" i="1"/>
  <c r="F35" i="1"/>
  <c r="F34" i="1"/>
  <c r="F29" i="1"/>
  <c r="F28" i="1"/>
  <c r="C23" i="1"/>
  <c r="F23" i="1" s="1"/>
  <c r="F24" i="1" s="1"/>
  <c r="F18" i="1"/>
  <c r="F19" i="1" s="1"/>
  <c r="F13" i="1"/>
  <c r="F10" i="1"/>
  <c r="F9" i="1"/>
  <c r="F14" i="1" l="1"/>
  <c r="F38" i="1"/>
  <c r="F30" i="1"/>
  <c r="F49" i="1"/>
  <c r="F69" i="1" l="1"/>
  <c r="F74" i="1" l="1"/>
  <c r="F73" i="1"/>
  <c r="F75" i="1" l="1"/>
  <c r="F79" i="1" s="1"/>
</calcChain>
</file>

<file path=xl/sharedStrings.xml><?xml version="1.0" encoding="utf-8"?>
<sst xmlns="http://schemas.openxmlformats.org/spreadsheetml/2006/main" count="187" uniqueCount="100">
  <si>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</si>
  <si>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</si>
  <si>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</si>
  <si>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</si>
  <si>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</si>
  <si>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</si>
  <si>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</si>
  <si>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</si>
  <si>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</si>
  <si>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</si>
  <si>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02200-C1-00130</t>
  </si>
  <si>
    <t>Aggregate, VDOT #21-A  (Compacted in Place per VDOT standards &amp; Specs)</t>
  </si>
  <si>
    <t>CY</t>
  </si>
  <si>
    <t>02200-C1-00140</t>
  </si>
  <si>
    <t>Aggregate, VDOT #21-B  (Compacted in Place per VDOT standards &amp; Specs)</t>
  </si>
  <si>
    <t>Clear and Grub</t>
  </si>
  <si>
    <t>AC</t>
  </si>
  <si>
    <t>SUBTOTAL</t>
  </si>
  <si>
    <t>C2</t>
  </si>
  <si>
    <t>02611-C2-00110</t>
  </si>
  <si>
    <t>Concrete Sidewalk, 4" Thickness (Arlington County Detail R-2.0)</t>
  </si>
  <si>
    <t>SY</t>
  </si>
  <si>
    <t>UNIT
PRICE</t>
  </si>
  <si>
    <t>C4</t>
  </si>
  <si>
    <t>02500-C4-01190</t>
  </si>
  <si>
    <t>12" Pipe, HDPE, In Place Up to 6' Deep</t>
  </si>
  <si>
    <t>LF</t>
  </si>
  <si>
    <t>C9</t>
  </si>
  <si>
    <t>14030-C9-00130</t>
  </si>
  <si>
    <t>Trenching- Earth</t>
  </si>
  <si>
    <t>Conduit, in trench, Rigid galvanized steel, 2-1/2" diameter.</t>
  </si>
  <si>
    <t>C10</t>
  </si>
  <si>
    <t>02900-C10-00040</t>
  </si>
  <si>
    <t>Eighteen (18) Inch Transverse Markings</t>
  </si>
  <si>
    <t>02900-C10-00070</t>
  </si>
  <si>
    <t>Four (4) Inch Longitudinal Solid Line</t>
  </si>
  <si>
    <t>02900-C10-00410</t>
  </si>
  <si>
    <t>Traffic Control Sign (Typical Stop, Yield, No Parking, Speed Limit, or Similar), Install per Detail SG-1.0</t>
  </si>
  <si>
    <t>EA</t>
  </si>
  <si>
    <t>02900-C10-00420</t>
  </si>
  <si>
    <t>Traffic Control Sign (Typical Stop, Yield, No Parking, Speed Limit, or Similar), Relocate with Existing Post</t>
  </si>
  <si>
    <t>C11</t>
  </si>
  <si>
    <t>02200-C11-00010</t>
  </si>
  <si>
    <t>Imported Topsoil</t>
  </si>
  <si>
    <t>02801-C11-00050</t>
  </si>
  <si>
    <t>Seed, Mixture of 85% Tall Fescue/Bluegrass and 15% Annual Rye</t>
  </si>
  <si>
    <t>02801-C11-00060</t>
  </si>
  <si>
    <t>Sod, Tall Fescue/Bluegrass Mixture</t>
  </si>
  <si>
    <t>02800-C11-00500</t>
  </si>
  <si>
    <t>Tree/Stump Removal - Class A. Remove and Dispose, Up to 6" DBH to 12" DBH (Diameter at Breast Height)</t>
  </si>
  <si>
    <t>02800-C11-00603</t>
  </si>
  <si>
    <t>Trees, Deciduous - 2.0 to 2.5" caliper</t>
  </si>
  <si>
    <t>02800-C11-00609</t>
  </si>
  <si>
    <t>Trees, Deciduous -8'-10' in height</t>
  </si>
  <si>
    <t>02800-C11-01090</t>
  </si>
  <si>
    <t>Shrub (#2 Container)- Container or B&amp;B</t>
  </si>
  <si>
    <t xml:space="preserve"> CONTRACT TOTAL (EXCLUDING PERCENTAGE ITEMS)</t>
  </si>
  <si>
    <t>PCT</t>
  </si>
  <si>
    <t>01000-C16-00010</t>
  </si>
  <si>
    <t>Maintenance of Traffic (MOT)</t>
  </si>
  <si>
    <t>NA</t>
  </si>
  <si>
    <t>%</t>
  </si>
  <si>
    <t>01000-C16-00030</t>
  </si>
  <si>
    <t>Mobilization and De-Mobilization</t>
  </si>
  <si>
    <t>01500-SA-00200</t>
  </si>
  <si>
    <t>SWPPP Administration</t>
  </si>
  <si>
    <t>PERCENTAGE LINE ITEMS SUBTOTAL</t>
  </si>
  <si>
    <t>PRIMARY CONTRACT :</t>
  </si>
  <si>
    <t>GENERAL EARTH WORK</t>
  </si>
  <si>
    <t>CONCRETE WORK</t>
  </si>
  <si>
    <t>STORM SEWER UTILITY WORK</t>
  </si>
  <si>
    <t>STREET LIGHTING WORK</t>
  </si>
  <si>
    <t>PAVEMENT MARKING AND SIGNAGE WORK</t>
  </si>
  <si>
    <t>LANDSCAPE AND HARDSCAPE RESTORATION WORK</t>
  </si>
  <si>
    <t>PERCENTAGE LINE ITEMS</t>
  </si>
  <si>
    <t>MOT</t>
  </si>
  <si>
    <t>LS</t>
  </si>
  <si>
    <t>02200-C1-00010</t>
  </si>
  <si>
    <t>General Excavation, only when not included in other pay items</t>
  </si>
  <si>
    <t>C13</t>
  </si>
  <si>
    <t>01500-C13-00005</t>
  </si>
  <si>
    <t>Gravel construction entrance, including wash rack (per Virginia Erosion &amp; Sediment Control Handbook Standard &amp; Specification 3.02)</t>
  </si>
  <si>
    <t>01500-C13-00010</t>
  </si>
  <si>
    <t>Silt Fence, with Wire Support (Virginia Erosion &amp; Sediment Control Handbook Standard &amp; Specification 3.05)</t>
  </si>
  <si>
    <t>01500-C13-00040</t>
  </si>
  <si>
    <t>Storm Drain Inlet Protection, Gravel &amp; Wire Mesh Drop Inlet Application (per Virginia Erosion &amp; Sediment Control Handbook Standard &amp; Specification 3.07)</t>
  </si>
  <si>
    <t>01500-C13-00100</t>
  </si>
  <si>
    <t>Install and Remove Temporary Diversion Dike (per Virginia Erosion &amp; Sediment Control Handbook Standard &amp; Specification 3.09)</t>
  </si>
  <si>
    <t>01500-C13-00110</t>
  </si>
  <si>
    <t>Rock Check Dam (per Virginia Erosion &amp; Sediment Control Handbook Standard &amp; Specification 3.20)</t>
  </si>
  <si>
    <t>01500-C13-00130</t>
  </si>
  <si>
    <t>6' Chain Link Tree Protection Fence (per Arlington County DPR Standard 02231.1)</t>
  </si>
  <si>
    <t>01500-C13-00150</t>
  </si>
  <si>
    <t>Root Pruning (per Arlington County DPR Standard 02231.5)</t>
  </si>
  <si>
    <t>01500-C13-00500</t>
  </si>
  <si>
    <t>Super Silt Fence, with Chain link fence must be 39" above grade with 3" embedded for a total fabric of 42". The post must be 42" above grade with 30" place below grade (without concrete) for a total length of 72"</t>
  </si>
  <si>
    <t>EROSION AND SEDIMENT CONTROL WORK</t>
  </si>
  <si>
    <t>Permanent Soil stabilization mat - slope installation, Type C (VDOT standard EC-3) includes biodegradable stake.</t>
  </si>
  <si>
    <t>Repair or Replace existing Gabion Cage as needed</t>
  </si>
  <si>
    <t>Invasive Species Treatment Removal in Meadow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</si>
</sst>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57">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Fill="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6"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0" fontId="0" fillId="0" borderId="0" xfId="0" applyNumberFormat="1"/>
    <xf numFmtId="0" fontId="0" fillId="0" borderId="0" xfId="0" applyNumberFormat="1" applyAlignment="1">
      <alignment wrapText="1"/>
    </xf>
    <xf numFmtId="164" fontId="2" fillId="2" borderId="3" xfId="0" applyNumberFormat="1" applyFont="1" applyFill="1" applyBorder="1" applyAlignment="1">
      <alignment wrapText="1"/>
    </xf>
    <xf numFmtId="0" fontId="0" fillId="0" borderId="5" xfId="0" applyBorder="1"/>
    <xf numFmtId="0" fontId="0" fillId="0" borderId="5" xfId="0" applyBorder="1" applyAlignment="1">
      <alignment wrapText="1"/>
    </xf>
    <xf numFmtId="164" fontId="2" fillId="0" borderId="0" xfId="0" applyNumberFormat="1" applyFont="1"/>
    <xf numFmtId="0" fontId="0" fillId="0" borderId="6" xfId="0" applyBorder="1"/>
    <xf numFmtId="0" fontId="0" fillId="0" borderId="6" xfId="0" applyBorder="1" applyAlignment="1">
      <alignment wrapText="1"/>
    </xf>
    <xf numFmtId="7" fontId="8" fillId="0" borderId="6" xfId="2" applyNumberFormat="1" applyFont="1" applyBorder="1" applyAlignment="1" applyProtection="1">
      <alignment horizontal="right" vertical="center"/>
    </xf>
    <xf numFmtId="7" fontId="8" fillId="0" borderId="7" xfId="2" applyNumberFormat="1" applyFont="1" applyBorder="1" applyAlignment="1" applyProtection="1">
      <alignment vertical="center"/>
    </xf>
    <xf numFmtId="7" fontId="8" fillId="0" borderId="0" xfId="2" applyNumberFormat="1" applyFont="1" applyBorder="1" applyAlignment="1" applyProtection="1">
      <alignment horizontal="right" vertical="center"/>
    </xf>
    <xf numFmtId="7" fontId="8" fillId="0" borderId="0" xfId="2" applyNumberFormat="1" applyFont="1" applyBorder="1" applyAlignment="1" applyProtection="1">
      <alignment vertical="center"/>
    </xf>
    <xf numFmtId="9" fontId="0" fillId="0" borderId="3" xfId="1" applyNumberFormat="1" applyFont="1" applyBorder="1"/>
    <xf numFmtId="164" fontId="2" fillId="0" borderId="3" xfId="0" applyNumberFormat="1" applyFont="1" applyBorder="1"/>
    <xf numFmtId="0" fontId="8" fillId="0" borderId="5" xfId="0" applyFont="1" applyBorder="1" applyAlignment="1">
      <alignment horizontal="right"/>
    </xf>
    <xf numFmtId="164" fontId="8" fillId="0" borderId="5" xfId="0" applyNumberFormat="1" applyFont="1" applyBorder="1"/>
    <xf numFmtId="0" fontId="4" fillId="0" borderId="0" xfId="2" applyFont="1" applyAlignment="1">
      <alignment vertical="center" wrapText="1"/>
    </xf>
    <xf numFmtId="0" fontId="9" fillId="0" borderId="0" xfId="2" applyFont="1" applyFill="1" applyAlignment="1" applyProtection="1">
      <alignment vertical="center"/>
      <protection locked="0"/>
    </xf>
    <xf numFmtId="0" fontId="9" fillId="0" borderId="0" xfId="2" applyFont="1" applyFill="1" applyAlignment="1" applyProtection="1">
      <alignment vertical="center"/>
    </xf>
    <xf numFmtId="0" fontId="8" fillId="0" borderId="0" xfId="2" applyFont="1" applyFill="1" applyAlignment="1" applyProtection="1">
      <alignment horizontal="right" vertical="center"/>
    </xf>
    <xf numFmtId="7" fontId="10" fillId="0" borderId="8" xfId="2" applyNumberFormat="1" applyFont="1" applyFill="1" applyBorder="1" applyAlignment="1" applyProtection="1">
      <alignment vertical="center"/>
    </xf>
    <xf numFmtId="0" fontId="0" fillId="0" borderId="0" xfId="0" applyBorder="1"/>
    <xf numFmtId="0" fontId="0" fillId="0" borderId="0" xfId="0" applyBorder="1" applyAlignment="1">
      <alignment wrapText="1"/>
    </xf>
    <xf numFmtId="0" fontId="2" fillId="0" borderId="0" xfId="0" applyFont="1" applyBorder="1"/>
    <xf numFmtId="164" fontId="2" fillId="0" borderId="0" xfId="0" applyNumberFormat="1" applyFont="1" applyBorder="1"/>
    <xf numFmtId="0" fontId="0" fillId="0" borderId="0" xfId="0" applyFill="1" applyBorder="1"/>
    <xf numFmtId="0" fontId="6" fillId="0" borderId="2" xfId="0" applyFont="1" applyBorder="1"/>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0" fontId="2" fillId="0" borderId="7" xfId="0" applyFont="1" applyBorder="1"/>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876A59A3-75E0-47FB-A628-34452DD56EF3}"/>
    <cellStyle name="Percent" xfId="1" builtinId="5"/>
  </cellStyles>
  <dxfs count="43">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Data\B10K\_DOCS\90%20100%20PCT%20ARCHIVE\COST%20ESTIMATE\SUBMITTALS\Resubmission_B10K-100PCT_Cost_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Estimate_Detail"/>
      <sheetName val="Supporting Tables "/>
      <sheetName val="SP_Info_Biditem_Category"/>
      <sheetName val="SP_DB_Biditems_Beta"/>
      <sheetName val="EB Unit Price Table"/>
      <sheetName val="Resubmission_B10K-100PCT_Cost_E"/>
    </sheetNames>
    <sheetDataSet>
      <sheetData sheetId="0"/>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6B46-B2B1-4C6E-992C-364C9CE3206C}">
  <sheetPr codeName="Sheet9"/>
  <dimension ref="A1:F79"/>
  <sheetViews>
    <sheetView tabSelected="1" view="pageBreakPreview" zoomScaleNormal="100" zoomScaleSheetLayoutView="100" workbookViewId="0">
      <selection activeCell="E12" sqref="E12"/>
    </sheetView>
  </sheetViews>
  <sheetFormatPr defaultRowHeight="14.4" x14ac:dyDescent="0.3"/>
  <cols>
    <col min="1" max="1" width="17.6640625" bestFit="1" customWidth="1"/>
    <col min="2" max="2" width="36.6640625" style="1" bestFit="1" customWidth="1"/>
    <col min="3" max="3" width="7" bestFit="1" customWidth="1"/>
    <col min="4" max="4" width="7.77734375" bestFit="1" customWidth="1"/>
    <col min="5" max="5" width="16.109375" customWidth="1"/>
    <col min="6" max="6" width="14.44140625" style="4" customWidth="1"/>
  </cols>
  <sheetData>
    <row r="1" spans="1:6" x14ac:dyDescent="0.3">
      <c r="D1" s="2" t="s">
        <v>0</v>
      </c>
      <c r="E1" s="3"/>
    </row>
    <row r="2" spans="1:6" ht="79.95" customHeight="1" x14ac:dyDescent="0.3">
      <c r="A2" s="55" t="s">
        <v>1</v>
      </c>
      <c r="B2" s="56"/>
      <c r="C2" s="56"/>
      <c r="D2" s="56"/>
      <c r="E2" s="56"/>
      <c r="F2" s="56"/>
    </row>
    <row r="3" spans="1:6" x14ac:dyDescent="0.3">
      <c r="D3" s="2" t="s">
        <v>2</v>
      </c>
      <c r="E3" s="3"/>
    </row>
    <row r="5" spans="1:6" x14ac:dyDescent="0.3">
      <c r="A5" s="5" t="s">
        <v>3</v>
      </c>
      <c r="B5" s="5" t="s">
        <v>4</v>
      </c>
      <c r="C5" s="6" t="s">
        <v>5</v>
      </c>
      <c r="D5" s="6" t="s">
        <v>6</v>
      </c>
      <c r="E5" s="5" t="s">
        <v>7</v>
      </c>
      <c r="F5" s="7" t="s">
        <v>8</v>
      </c>
    </row>
    <row r="6" spans="1:6" x14ac:dyDescent="0.3">
      <c r="A6" s="8" t="s">
        <v>9</v>
      </c>
      <c r="B6" s="9" t="s">
        <v>68</v>
      </c>
      <c r="F6"/>
    </row>
    <row r="7" spans="1:6" x14ac:dyDescent="0.3">
      <c r="A7" s="10" t="s">
        <v>3</v>
      </c>
      <c r="B7" s="10" t="s">
        <v>4</v>
      </c>
      <c r="C7" s="11" t="s">
        <v>5</v>
      </c>
      <c r="D7" s="11" t="s">
        <v>6</v>
      </c>
      <c r="E7" s="10" t="s">
        <v>7</v>
      </c>
      <c r="F7" s="12" t="s">
        <v>8</v>
      </c>
    </row>
    <row r="8" spans="1:6" ht="28.8" x14ac:dyDescent="0.3">
      <c r="A8" s="13" t="s">
        <v>77</v>
      </c>
      <c r="B8" s="14" t="s">
        <v>78</v>
      </c>
      <c r="C8" s="15">
        <v>5120</v>
      </c>
      <c r="D8" s="16" t="s">
        <v>12</v>
      </c>
      <c r="E8" s="17"/>
      <c r="F8" s="17">
        <f t="shared" ref="F8:F10" si="0">IFERROR($C8*$E8, "")</f>
        <v>0</v>
      </c>
    </row>
    <row r="9" spans="1:6" ht="28.8" x14ac:dyDescent="0.3">
      <c r="A9" s="13" t="s">
        <v>10</v>
      </c>
      <c r="B9" s="14" t="s">
        <v>11</v>
      </c>
      <c r="C9" s="15">
        <v>188</v>
      </c>
      <c r="D9" s="16" t="s">
        <v>12</v>
      </c>
      <c r="E9" s="17"/>
      <c r="F9" s="17">
        <f t="shared" si="0"/>
        <v>0</v>
      </c>
    </row>
    <row r="10" spans="1:6" ht="28.8" x14ac:dyDescent="0.3">
      <c r="A10" s="13" t="s">
        <v>13</v>
      </c>
      <c r="B10" s="14" t="s">
        <v>14</v>
      </c>
      <c r="C10" s="15">
        <v>63</v>
      </c>
      <c r="D10" s="16" t="s">
        <v>12</v>
      </c>
      <c r="E10" s="17"/>
      <c r="F10" s="17">
        <f t="shared" si="0"/>
        <v>0</v>
      </c>
    </row>
    <row r="11" spans="1:6" ht="28.8" x14ac:dyDescent="0.3">
      <c r="A11" s="13"/>
      <c r="B11" s="14" t="s">
        <v>98</v>
      </c>
      <c r="C11" s="15">
        <v>1</v>
      </c>
      <c r="D11" s="16" t="s">
        <v>76</v>
      </c>
      <c r="E11" s="17"/>
      <c r="F11" s="17">
        <f>IFERROR($C11*$E11, "")</f>
        <v>0</v>
      </c>
    </row>
    <row r="12" spans="1:6" ht="28.8" x14ac:dyDescent="0.3">
      <c r="A12" s="13"/>
      <c r="B12" s="14" t="s">
        <v>99</v>
      </c>
      <c r="C12" s="15">
        <v>1</v>
      </c>
      <c r="D12" s="16" t="s">
        <v>76</v>
      </c>
      <c r="E12" s="17"/>
      <c r="F12" s="17">
        <f>IFERROR($C12*$E12, "")</f>
        <v>0</v>
      </c>
    </row>
    <row r="13" spans="1:6" ht="15" thickBot="1" x14ac:dyDescent="0.35">
      <c r="A13" s="13"/>
      <c r="B13" s="14" t="s">
        <v>15</v>
      </c>
      <c r="C13" s="15">
        <v>1.08</v>
      </c>
      <c r="D13" s="16" t="s">
        <v>16</v>
      </c>
      <c r="E13" s="17"/>
      <c r="F13" s="17">
        <f>IFERROR($C13*$E13, "")</f>
        <v>0</v>
      </c>
    </row>
    <row r="14" spans="1:6" ht="15" thickTop="1" x14ac:dyDescent="0.3">
      <c r="A14" s="18"/>
      <c r="B14" s="19"/>
      <c r="C14" s="20"/>
      <c r="D14" s="18"/>
      <c r="E14" s="21" t="s">
        <v>17</v>
      </c>
      <c r="F14" s="22">
        <f>SUBTOTAL(109,Unit_Price_Tab!$F$8:$F$13)</f>
        <v>0</v>
      </c>
    </row>
    <row r="15" spans="1:6" x14ac:dyDescent="0.3">
      <c r="A15" s="23"/>
      <c r="B15" s="24"/>
      <c r="D15" s="23"/>
    </row>
    <row r="16" spans="1:6" ht="28.8" customHeight="1" x14ac:dyDescent="0.3">
      <c r="A16" s="8" t="s">
        <v>18</v>
      </c>
      <c r="B16" s="9" t="s">
        <v>69</v>
      </c>
    </row>
    <row r="17" spans="1:6" x14ac:dyDescent="0.3">
      <c r="A17" s="10" t="s">
        <v>3</v>
      </c>
      <c r="B17" s="10" t="s">
        <v>4</v>
      </c>
      <c r="C17" s="11" t="s">
        <v>5</v>
      </c>
      <c r="D17" s="11" t="s">
        <v>6</v>
      </c>
      <c r="E17" s="25" t="s">
        <v>7</v>
      </c>
      <c r="F17" s="12" t="s">
        <v>8</v>
      </c>
    </row>
    <row r="18" spans="1:6" ht="29.4" thickBot="1" x14ac:dyDescent="0.35">
      <c r="A18" s="13" t="s">
        <v>19</v>
      </c>
      <c r="B18" s="14" t="s">
        <v>20</v>
      </c>
      <c r="C18" s="15">
        <v>562</v>
      </c>
      <c r="D18" s="16" t="s">
        <v>21</v>
      </c>
      <c r="E18" s="17"/>
      <c r="F18" s="17">
        <f t="shared" ref="F18" si="1">IFERROR($C18*$E18, "")</f>
        <v>0</v>
      </c>
    </row>
    <row r="19" spans="1:6" ht="15" thickTop="1" x14ac:dyDescent="0.3">
      <c r="A19" s="18"/>
      <c r="B19" s="19"/>
      <c r="C19" s="20"/>
      <c r="D19" s="18"/>
      <c r="E19" s="21" t="s">
        <v>17</v>
      </c>
      <c r="F19" s="22">
        <f>SUBTOTAL(109,Unit_Price_Tab!$F$18:$F$18)</f>
        <v>0</v>
      </c>
    </row>
    <row r="21" spans="1:6" x14ac:dyDescent="0.3">
      <c r="A21" s="8" t="s">
        <v>23</v>
      </c>
      <c r="B21" s="9" t="s">
        <v>70</v>
      </c>
    </row>
    <row r="22" spans="1:6" x14ac:dyDescent="0.3">
      <c r="A22" s="10" t="s">
        <v>3</v>
      </c>
      <c r="B22" s="10" t="s">
        <v>4</v>
      </c>
      <c r="C22" s="11" t="s">
        <v>5</v>
      </c>
      <c r="D22" s="11" t="s">
        <v>6</v>
      </c>
      <c r="E22" s="11" t="s">
        <v>22</v>
      </c>
      <c r="F22" s="12" t="s">
        <v>8</v>
      </c>
    </row>
    <row r="23" spans="1:6" ht="15" thickBot="1" x14ac:dyDescent="0.35">
      <c r="A23" s="13" t="s">
        <v>24</v>
      </c>
      <c r="B23" s="14" t="s">
        <v>25</v>
      </c>
      <c r="C23" s="15">
        <f>18*2+27*2</f>
        <v>90</v>
      </c>
      <c r="D23" s="16" t="s">
        <v>26</v>
      </c>
      <c r="E23" s="17"/>
      <c r="F23" s="17">
        <f t="shared" ref="F23" si="2">IFERROR($C23*$E23, "")</f>
        <v>0</v>
      </c>
    </row>
    <row r="24" spans="1:6" ht="15" thickTop="1" x14ac:dyDescent="0.3">
      <c r="A24" s="18"/>
      <c r="B24" s="19"/>
      <c r="C24" s="20"/>
      <c r="D24" s="18"/>
      <c r="E24" s="21" t="s">
        <v>17</v>
      </c>
      <c r="F24" s="22">
        <f>SUBTOTAL(109,Unit_Price_Tab!$F$23:$F$23)</f>
        <v>0</v>
      </c>
    </row>
    <row r="26" spans="1:6" x14ac:dyDescent="0.3">
      <c r="A26" s="8" t="s">
        <v>27</v>
      </c>
      <c r="B26" s="9" t="s">
        <v>71</v>
      </c>
    </row>
    <row r="27" spans="1:6" x14ac:dyDescent="0.3">
      <c r="A27" s="10" t="s">
        <v>3</v>
      </c>
      <c r="B27" s="10" t="s">
        <v>4</v>
      </c>
      <c r="C27" s="11" t="s">
        <v>5</v>
      </c>
      <c r="D27" s="11" t="s">
        <v>6</v>
      </c>
      <c r="E27" s="11" t="s">
        <v>22</v>
      </c>
      <c r="F27" s="12" t="s">
        <v>8</v>
      </c>
    </row>
    <row r="28" spans="1:6" x14ac:dyDescent="0.3">
      <c r="A28" s="13" t="s">
        <v>28</v>
      </c>
      <c r="B28" s="14" t="s">
        <v>29</v>
      </c>
      <c r="C28" s="15">
        <v>123</v>
      </c>
      <c r="D28" s="16" t="s">
        <v>26</v>
      </c>
      <c r="E28" s="17"/>
      <c r="F28" s="17">
        <f t="shared" ref="F28" si="3">IFERROR($C28*$E28, "")</f>
        <v>0</v>
      </c>
    </row>
    <row r="29" spans="1:6" ht="29.4" thickBot="1" x14ac:dyDescent="0.35">
      <c r="A29" s="13"/>
      <c r="B29" s="14" t="s">
        <v>30</v>
      </c>
      <c r="C29" s="15">
        <v>123</v>
      </c>
      <c r="D29" s="16" t="s">
        <v>26</v>
      </c>
      <c r="E29" s="17"/>
      <c r="F29" s="17">
        <f>IFERROR($C29*$E29, "")</f>
        <v>0</v>
      </c>
    </row>
    <row r="30" spans="1:6" ht="15" thickTop="1" x14ac:dyDescent="0.3">
      <c r="A30" s="18"/>
      <c r="B30" s="19"/>
      <c r="C30" s="20"/>
      <c r="D30" s="18"/>
      <c r="E30" s="21" t="s">
        <v>17</v>
      </c>
      <c r="F30" s="22">
        <f>SUBTOTAL(109,Unit_Price_Tab!$F$28:$F$29)</f>
        <v>0</v>
      </c>
    </row>
    <row r="32" spans="1:6" ht="28.8" x14ac:dyDescent="0.3">
      <c r="A32" s="8" t="s">
        <v>31</v>
      </c>
      <c r="B32" s="9" t="s">
        <v>72</v>
      </c>
    </row>
    <row r="33" spans="1:6" x14ac:dyDescent="0.3">
      <c r="A33" s="10" t="s">
        <v>3</v>
      </c>
      <c r="B33" s="10" t="s">
        <v>4</v>
      </c>
      <c r="C33" s="11" t="s">
        <v>5</v>
      </c>
      <c r="D33" s="11" t="s">
        <v>6</v>
      </c>
      <c r="E33" s="11" t="s">
        <v>22</v>
      </c>
      <c r="F33" s="12" t="s">
        <v>8</v>
      </c>
    </row>
    <row r="34" spans="1:6" x14ac:dyDescent="0.3">
      <c r="A34" s="13" t="s">
        <v>32</v>
      </c>
      <c r="B34" s="14" t="s">
        <v>33</v>
      </c>
      <c r="C34" s="15">
        <v>20</v>
      </c>
      <c r="D34" s="16" t="s">
        <v>26</v>
      </c>
      <c r="E34" s="17"/>
      <c r="F34" s="17">
        <f t="shared" ref="F34:F37" si="4">IFERROR($C34*$E34, "")</f>
        <v>0</v>
      </c>
    </row>
    <row r="35" spans="1:6" x14ac:dyDescent="0.3">
      <c r="A35" s="13" t="s">
        <v>34</v>
      </c>
      <c r="B35" s="14" t="s">
        <v>35</v>
      </c>
      <c r="C35" s="15">
        <v>326</v>
      </c>
      <c r="D35" s="16" t="s">
        <v>26</v>
      </c>
      <c r="E35" s="17"/>
      <c r="F35" s="17">
        <f t="shared" si="4"/>
        <v>0</v>
      </c>
    </row>
    <row r="36" spans="1:6" ht="43.2" x14ac:dyDescent="0.3">
      <c r="A36" s="13" t="s">
        <v>36</v>
      </c>
      <c r="B36" s="14" t="s">
        <v>37</v>
      </c>
      <c r="C36" s="15">
        <v>9</v>
      </c>
      <c r="D36" s="16" t="s">
        <v>38</v>
      </c>
      <c r="E36" s="17"/>
      <c r="F36" s="17">
        <f t="shared" si="4"/>
        <v>0</v>
      </c>
    </row>
    <row r="37" spans="1:6" ht="43.8" thickBot="1" x14ac:dyDescent="0.35">
      <c r="A37" s="13" t="s">
        <v>39</v>
      </c>
      <c r="B37" s="14" t="s">
        <v>40</v>
      </c>
      <c r="C37" s="15">
        <v>1</v>
      </c>
      <c r="D37" s="16" t="s">
        <v>38</v>
      </c>
      <c r="E37" s="17"/>
      <c r="F37" s="17">
        <f t="shared" si="4"/>
        <v>0</v>
      </c>
    </row>
    <row r="38" spans="1:6" ht="15" thickTop="1" x14ac:dyDescent="0.3">
      <c r="A38" s="26"/>
      <c r="B38" s="19"/>
      <c r="C38" s="20"/>
      <c r="D38" s="18"/>
      <c r="E38" s="21" t="s">
        <v>17</v>
      </c>
      <c r="F38" s="22">
        <f>SUBTOTAL(109,Unit_Price_Tab!$F$34:$F$37)</f>
        <v>0</v>
      </c>
    </row>
    <row r="40" spans="1:6" ht="28.8" x14ac:dyDescent="0.3">
      <c r="A40" s="8" t="s">
        <v>41</v>
      </c>
      <c r="B40" s="9" t="s">
        <v>73</v>
      </c>
    </row>
    <row r="41" spans="1:6" x14ac:dyDescent="0.3">
      <c r="A41" s="10" t="s">
        <v>3</v>
      </c>
      <c r="B41" s="10" t="s">
        <v>4</v>
      </c>
      <c r="C41" s="11" t="s">
        <v>5</v>
      </c>
      <c r="D41" s="11" t="s">
        <v>6</v>
      </c>
      <c r="E41" s="11" t="s">
        <v>22</v>
      </c>
      <c r="F41" s="12" t="s">
        <v>8</v>
      </c>
    </row>
    <row r="42" spans="1:6" x14ac:dyDescent="0.3">
      <c r="A42" s="13" t="s">
        <v>42</v>
      </c>
      <c r="B42" s="14" t="s">
        <v>43</v>
      </c>
      <c r="C42" s="15">
        <v>329</v>
      </c>
      <c r="D42" s="16" t="s">
        <v>12</v>
      </c>
      <c r="E42" s="17"/>
      <c r="F42" s="17">
        <f t="shared" ref="F42:F48" si="5">IFERROR($C42*$E42, "")</f>
        <v>0</v>
      </c>
    </row>
    <row r="43" spans="1:6" ht="28.8" x14ac:dyDescent="0.3">
      <c r="A43" s="13" t="s">
        <v>44</v>
      </c>
      <c r="B43" s="14" t="s">
        <v>45</v>
      </c>
      <c r="C43" s="15">
        <f>2656+936</f>
        <v>3592</v>
      </c>
      <c r="D43" s="16" t="s">
        <v>21</v>
      </c>
      <c r="E43" s="17"/>
      <c r="F43" s="17">
        <f t="shared" si="5"/>
        <v>0</v>
      </c>
    </row>
    <row r="44" spans="1:6" x14ac:dyDescent="0.3">
      <c r="A44" s="13" t="s">
        <v>46</v>
      </c>
      <c r="B44" s="14" t="s">
        <v>47</v>
      </c>
      <c r="C44" s="15">
        <v>824</v>
      </c>
      <c r="D44" s="16" t="s">
        <v>21</v>
      </c>
      <c r="E44" s="17"/>
      <c r="F44" s="17">
        <f t="shared" si="5"/>
        <v>0</v>
      </c>
    </row>
    <row r="45" spans="1:6" ht="43.2" x14ac:dyDescent="0.3">
      <c r="A45" s="13" t="s">
        <v>48</v>
      </c>
      <c r="B45" s="14" t="s">
        <v>49</v>
      </c>
      <c r="C45" s="15">
        <v>4</v>
      </c>
      <c r="D45" s="16" t="s">
        <v>38</v>
      </c>
      <c r="E45" s="17"/>
      <c r="F45" s="17">
        <f t="shared" si="5"/>
        <v>0</v>
      </c>
    </row>
    <row r="46" spans="1:6" x14ac:dyDescent="0.3">
      <c r="A46" s="13" t="s">
        <v>50</v>
      </c>
      <c r="B46" s="14" t="s">
        <v>51</v>
      </c>
      <c r="C46" s="15">
        <f>7+8</f>
        <v>15</v>
      </c>
      <c r="D46" s="16" t="s">
        <v>38</v>
      </c>
      <c r="E46" s="17"/>
      <c r="F46" s="17">
        <f t="shared" si="5"/>
        <v>0</v>
      </c>
    </row>
    <row r="47" spans="1:6" x14ac:dyDescent="0.3">
      <c r="A47" s="13" t="s">
        <v>52</v>
      </c>
      <c r="B47" s="14" t="s">
        <v>53</v>
      </c>
      <c r="C47" s="15">
        <v>6</v>
      </c>
      <c r="D47" s="16" t="s">
        <v>38</v>
      </c>
      <c r="E47" s="17"/>
      <c r="F47" s="17">
        <f t="shared" si="5"/>
        <v>0</v>
      </c>
    </row>
    <row r="48" spans="1:6" ht="15" thickBot="1" x14ac:dyDescent="0.35">
      <c r="A48" s="13" t="s">
        <v>54</v>
      </c>
      <c r="B48" s="14" t="s">
        <v>55</v>
      </c>
      <c r="C48" s="15">
        <v>230</v>
      </c>
      <c r="D48" s="16" t="s">
        <v>38</v>
      </c>
      <c r="E48" s="17"/>
      <c r="F48" s="17">
        <f t="shared" si="5"/>
        <v>0</v>
      </c>
    </row>
    <row r="49" spans="1:6" ht="15" thickTop="1" x14ac:dyDescent="0.3">
      <c r="A49" s="18"/>
      <c r="B49" s="19"/>
      <c r="C49" s="20"/>
      <c r="D49" s="18"/>
      <c r="E49" s="21" t="s">
        <v>17</v>
      </c>
      <c r="F49" s="22">
        <f>SUBTOTAL(109,Unit_Price_Tab!$F$42:$F$48)</f>
        <v>0</v>
      </c>
    </row>
    <row r="50" spans="1:6" x14ac:dyDescent="0.3">
      <c r="A50" s="44"/>
      <c r="B50" s="45"/>
      <c r="C50" s="48"/>
      <c r="D50" s="44"/>
      <c r="E50" s="46"/>
      <c r="F50" s="47"/>
    </row>
    <row r="51" spans="1:6" ht="28.8" x14ac:dyDescent="0.3">
      <c r="A51" s="8" t="s">
        <v>79</v>
      </c>
      <c r="B51" s="9" t="s">
        <v>96</v>
      </c>
      <c r="C51" s="48"/>
      <c r="D51" s="44"/>
      <c r="E51" s="46"/>
      <c r="F51" s="47"/>
    </row>
    <row r="52" spans="1:6" x14ac:dyDescent="0.3">
      <c r="A52" s="5" t="s">
        <v>3</v>
      </c>
      <c r="B52" s="5" t="s">
        <v>4</v>
      </c>
      <c r="C52" s="6" t="s">
        <v>5</v>
      </c>
      <c r="D52" s="6" t="s">
        <v>6</v>
      </c>
      <c r="E52" s="6" t="s">
        <v>22</v>
      </c>
      <c r="F52" s="7" t="s">
        <v>8</v>
      </c>
    </row>
    <row r="53" spans="1:6" ht="57.6" x14ac:dyDescent="0.3">
      <c r="A53" s="49" t="s">
        <v>80</v>
      </c>
      <c r="B53" s="50" t="s">
        <v>81</v>
      </c>
      <c r="C53" s="51">
        <v>1</v>
      </c>
      <c r="D53" s="52" t="s">
        <v>38</v>
      </c>
      <c r="E53" s="53"/>
      <c r="F53" s="53">
        <f t="shared" ref="F53:F60" si="6">IFERROR($C53*$E53, "")</f>
        <v>0</v>
      </c>
    </row>
    <row r="54" spans="1:6" ht="43.2" x14ac:dyDescent="0.3">
      <c r="A54" s="49" t="s">
        <v>82</v>
      </c>
      <c r="B54" s="50" t="s">
        <v>83</v>
      </c>
      <c r="C54" s="51">
        <v>1592</v>
      </c>
      <c r="D54" s="52" t="s">
        <v>26</v>
      </c>
      <c r="E54" s="53"/>
      <c r="F54" s="53">
        <f t="shared" si="6"/>
        <v>0</v>
      </c>
    </row>
    <row r="55" spans="1:6" ht="57.6" x14ac:dyDescent="0.3">
      <c r="A55" s="49" t="s">
        <v>84</v>
      </c>
      <c r="B55" s="50" t="s">
        <v>85</v>
      </c>
      <c r="C55" s="51">
        <v>4</v>
      </c>
      <c r="D55" s="52" t="s">
        <v>38</v>
      </c>
      <c r="E55" s="53"/>
      <c r="F55" s="53">
        <f t="shared" si="6"/>
        <v>0</v>
      </c>
    </row>
    <row r="56" spans="1:6" ht="57.6" x14ac:dyDescent="0.3">
      <c r="A56" s="49" t="s">
        <v>86</v>
      </c>
      <c r="B56" s="50" t="s">
        <v>87</v>
      </c>
      <c r="C56" s="51">
        <v>603</v>
      </c>
      <c r="D56" s="52" t="s">
        <v>26</v>
      </c>
      <c r="E56" s="53"/>
      <c r="F56" s="53">
        <f t="shared" si="6"/>
        <v>0</v>
      </c>
    </row>
    <row r="57" spans="1:6" ht="43.2" x14ac:dyDescent="0.3">
      <c r="A57" s="49" t="s">
        <v>88</v>
      </c>
      <c r="B57" s="50" t="s">
        <v>89</v>
      </c>
      <c r="C57" s="51">
        <v>6</v>
      </c>
      <c r="D57" s="52" t="s">
        <v>38</v>
      </c>
      <c r="E57" s="53"/>
      <c r="F57" s="53">
        <f t="shared" si="6"/>
        <v>0</v>
      </c>
    </row>
    <row r="58" spans="1:6" ht="28.8" x14ac:dyDescent="0.3">
      <c r="A58" s="49" t="s">
        <v>90</v>
      </c>
      <c r="B58" s="50" t="s">
        <v>91</v>
      </c>
      <c r="C58" s="51">
        <v>385</v>
      </c>
      <c r="D58" s="52" t="s">
        <v>26</v>
      </c>
      <c r="E58" s="53"/>
      <c r="F58" s="53">
        <f t="shared" si="6"/>
        <v>0</v>
      </c>
    </row>
    <row r="59" spans="1:6" ht="28.8" x14ac:dyDescent="0.3">
      <c r="A59" s="49" t="s">
        <v>92</v>
      </c>
      <c r="B59" s="50" t="s">
        <v>93</v>
      </c>
      <c r="C59" s="51">
        <v>262</v>
      </c>
      <c r="D59" s="52" t="s">
        <v>26</v>
      </c>
      <c r="E59" s="53"/>
      <c r="F59" s="53">
        <f t="shared" si="6"/>
        <v>0</v>
      </c>
    </row>
    <row r="60" spans="1:6" ht="43.2" x14ac:dyDescent="0.3">
      <c r="A60" s="49" t="s">
        <v>94</v>
      </c>
      <c r="B60" s="50" t="s">
        <v>97</v>
      </c>
      <c r="C60" s="51">
        <v>2186</v>
      </c>
      <c r="D60" s="52" t="s">
        <v>21</v>
      </c>
      <c r="E60" s="53"/>
      <c r="F60" s="53">
        <f t="shared" si="6"/>
        <v>0</v>
      </c>
    </row>
    <row r="61" spans="1:6" ht="72.599999999999994" thickBot="1" x14ac:dyDescent="0.35">
      <c r="A61" s="49"/>
      <c r="B61" s="50" t="s">
        <v>95</v>
      </c>
      <c r="C61" s="51">
        <v>1092</v>
      </c>
      <c r="D61" s="52" t="s">
        <v>26</v>
      </c>
      <c r="E61" s="53"/>
      <c r="F61" s="53">
        <f>IFERROR($C61*$E61, "")</f>
        <v>0</v>
      </c>
    </row>
    <row r="62" spans="1:6" ht="15" thickTop="1" x14ac:dyDescent="0.3">
      <c r="A62" s="18"/>
      <c r="B62" s="19"/>
      <c r="C62" s="20"/>
      <c r="D62" s="18"/>
      <c r="E62" s="54" t="s">
        <v>17</v>
      </c>
      <c r="F62" s="22">
        <f>SUBTOTAL(109,Unit_Price_Tab!$F$53:$F$61)</f>
        <v>0</v>
      </c>
    </row>
    <row r="63" spans="1:6" x14ac:dyDescent="0.3">
      <c r="A63" s="44"/>
      <c r="B63" s="45"/>
      <c r="C63" s="48"/>
      <c r="D63" s="44"/>
      <c r="E63" s="46"/>
      <c r="F63" s="47"/>
    </row>
    <row r="64" spans="1:6" x14ac:dyDescent="0.3">
      <c r="A64" s="8"/>
      <c r="B64" s="9" t="s">
        <v>75</v>
      </c>
    </row>
    <row r="65" spans="1:6" x14ac:dyDescent="0.3">
      <c r="A65" s="10" t="s">
        <v>3</v>
      </c>
      <c r="B65" s="10" t="s">
        <v>4</v>
      </c>
      <c r="C65" s="11" t="s">
        <v>5</v>
      </c>
      <c r="D65" s="11" t="s">
        <v>6</v>
      </c>
      <c r="E65" s="11" t="s">
        <v>22</v>
      </c>
      <c r="F65" s="12" t="s">
        <v>8</v>
      </c>
    </row>
    <row r="66" spans="1:6" ht="15" thickBot="1" x14ac:dyDescent="0.35">
      <c r="A66" s="13" t="s">
        <v>58</v>
      </c>
      <c r="B66" s="14" t="s">
        <v>59</v>
      </c>
      <c r="C66" s="15">
        <v>1</v>
      </c>
      <c r="D66" s="16" t="s">
        <v>76</v>
      </c>
      <c r="E66" s="17"/>
      <c r="F66" s="17">
        <f t="shared" ref="F66" si="7">IFERROR($C66*$E66, "")</f>
        <v>0</v>
      </c>
    </row>
    <row r="67" spans="1:6" ht="15" thickTop="1" x14ac:dyDescent="0.3">
      <c r="A67" s="18"/>
      <c r="B67" s="19"/>
      <c r="C67" s="20"/>
      <c r="D67" s="18"/>
      <c r="E67" s="21" t="s">
        <v>17</v>
      </c>
      <c r="F67" s="22">
        <f>SUBTOTAL(109,Unit_Price_Tab!$F$66)</f>
        <v>0</v>
      </c>
    </row>
    <row r="68" spans="1:6" ht="15" thickBot="1" x14ac:dyDescent="0.35">
      <c r="E68" s="8"/>
      <c r="F68" s="28"/>
    </row>
    <row r="69" spans="1:6" ht="15" thickTop="1" x14ac:dyDescent="0.3">
      <c r="A69" s="29"/>
      <c r="B69" s="30"/>
      <c r="C69" s="29"/>
      <c r="D69" s="29"/>
      <c r="E69" s="31" t="s">
        <v>56</v>
      </c>
      <c r="F69" s="32">
        <f>SUMIF(E:E,"SUBTOTAL",F:F)</f>
        <v>0</v>
      </c>
    </row>
    <row r="70" spans="1:6" x14ac:dyDescent="0.3">
      <c r="E70" s="33"/>
      <c r="F70" s="34"/>
    </row>
    <row r="71" spans="1:6" x14ac:dyDescent="0.3">
      <c r="A71" s="8" t="s">
        <v>57</v>
      </c>
      <c r="B71" s="9" t="s">
        <v>74</v>
      </c>
    </row>
    <row r="72" spans="1:6" x14ac:dyDescent="0.3">
      <c r="A72" s="10" t="s">
        <v>3</v>
      </c>
      <c r="B72" s="10" t="s">
        <v>4</v>
      </c>
      <c r="C72" s="11" t="s">
        <v>5</v>
      </c>
      <c r="D72" s="11" t="s">
        <v>6</v>
      </c>
      <c r="E72" s="11" t="s">
        <v>22</v>
      </c>
      <c r="F72" s="12" t="s">
        <v>8</v>
      </c>
    </row>
    <row r="73" spans="1:6" x14ac:dyDescent="0.3">
      <c r="A73" s="13" t="s">
        <v>62</v>
      </c>
      <c r="B73" s="14" t="s">
        <v>63</v>
      </c>
      <c r="C73" s="15" t="s">
        <v>60</v>
      </c>
      <c r="D73" s="16" t="s">
        <v>61</v>
      </c>
      <c r="E73" s="35">
        <v>0.05</v>
      </c>
      <c r="F73" s="36">
        <f>Unit_Price_Tab!$E73*$F$69</f>
        <v>0</v>
      </c>
    </row>
    <row r="74" spans="1:6" x14ac:dyDescent="0.3">
      <c r="A74" s="13" t="s">
        <v>64</v>
      </c>
      <c r="B74" s="14" t="s">
        <v>65</v>
      </c>
      <c r="C74" s="15" t="s">
        <v>60</v>
      </c>
      <c r="D74" s="16" t="s">
        <v>61</v>
      </c>
      <c r="E74" s="35"/>
      <c r="F74" s="36">
        <f>Unit_Price_Tab!$E74*$F$69</f>
        <v>0</v>
      </c>
    </row>
    <row r="75" spans="1:6" x14ac:dyDescent="0.3">
      <c r="A75" s="26"/>
      <c r="B75" s="27"/>
      <c r="C75" s="26"/>
      <c r="D75" s="26"/>
      <c r="E75" s="37" t="s">
        <v>66</v>
      </c>
      <c r="F75" s="38">
        <f>SUBTOTAL(109,Unit_Price_Tab!$F$73:$F$74)</f>
        <v>0</v>
      </c>
    </row>
    <row r="79" spans="1:6" x14ac:dyDescent="0.3">
      <c r="B79" s="39"/>
      <c r="C79" s="40"/>
      <c r="D79" s="41"/>
      <c r="E79" s="42" t="s">
        <v>67</v>
      </c>
      <c r="F79" s="43">
        <f>$F$75+F69</f>
        <v>0</v>
      </c>
    </row>
  </sheetData>
  <mergeCells count="1">
    <mergeCell ref="A2:F2"/>
  </mergeCells>
  <conditionalFormatting sqref="C42:C48 C34:C37 C28:C29 C23 C18 C73:C74 C9:C13">
    <cfRule type="expression" dxfId="42" priority="41">
      <formula>$C9&gt;0</formula>
    </cfRule>
  </conditionalFormatting>
  <conditionalFormatting sqref="A34:F37 A28:F29">
    <cfRule type="expression" dxfId="41" priority="40">
      <formula>$C28&gt;0</formula>
    </cfRule>
  </conditionalFormatting>
  <conditionalFormatting sqref="A42:F48 A23:F23 C18:F18 A73:F74 F8 A9:F13">
    <cfRule type="expression" dxfId="40" priority="43">
      <formula>#REF!&gt;0</formula>
    </cfRule>
    <cfRule type="expression" dxfId="39" priority="44">
      <formula>$C8&gt;0</formula>
    </cfRule>
  </conditionalFormatting>
  <conditionalFormatting sqref="C66">
    <cfRule type="expression" dxfId="38" priority="37">
      <formula>$C66&gt;0</formula>
    </cfRule>
  </conditionalFormatting>
  <conditionalFormatting sqref="B66:F66">
    <cfRule type="expression" dxfId="37" priority="38">
      <formula>#REF!&gt;0</formula>
    </cfRule>
    <cfRule type="expression" dxfId="36" priority="39">
      <formula>$C66&gt;0</formula>
    </cfRule>
  </conditionalFormatting>
  <conditionalFormatting sqref="A66">
    <cfRule type="expression" dxfId="35" priority="35">
      <formula>#REF!&gt;0</formula>
    </cfRule>
    <cfRule type="expression" dxfId="34" priority="36">
      <formula>$C66&gt;0</formula>
    </cfRule>
  </conditionalFormatting>
  <conditionalFormatting sqref="A8">
    <cfRule type="expression" dxfId="33" priority="33">
      <formula>#REF!&gt;0</formula>
    </cfRule>
    <cfRule type="expression" dxfId="32" priority="34">
      <formula>$C8&gt;0</formula>
    </cfRule>
  </conditionalFormatting>
  <conditionalFormatting sqref="B8">
    <cfRule type="expression" dxfId="31" priority="31">
      <formula>#REF!&gt;0</formula>
    </cfRule>
    <cfRule type="expression" dxfId="30" priority="32">
      <formula>$C8&gt;0</formula>
    </cfRule>
  </conditionalFormatting>
  <conditionalFormatting sqref="C8">
    <cfRule type="expression" dxfId="29" priority="28">
      <formula>$C8&gt;0</formula>
    </cfRule>
  </conditionalFormatting>
  <conditionalFormatting sqref="C8:E8">
    <cfRule type="expression" dxfId="28" priority="29">
      <formula>#REF!&gt;0</formula>
    </cfRule>
    <cfRule type="expression" dxfId="27" priority="30">
      <formula>$C8&gt;0</formula>
    </cfRule>
  </conditionalFormatting>
  <conditionalFormatting sqref="A53:F53">
    <cfRule type="expression" dxfId="26" priority="25">
      <formula>$J53&gt;0</formula>
    </cfRule>
    <cfRule type="expression" dxfId="25" priority="27">
      <formula>$C53&gt;0</formula>
    </cfRule>
  </conditionalFormatting>
  <conditionalFormatting sqref="C53">
    <cfRule type="expression" dxfId="24" priority="26">
      <formula>$C53&gt;0</formula>
    </cfRule>
  </conditionalFormatting>
  <conditionalFormatting sqref="A54:F54">
    <cfRule type="expression" dxfId="23" priority="22">
      <formula>$J54&gt;0</formula>
    </cfRule>
    <cfRule type="expression" dxfId="22" priority="24">
      <formula>$C54&gt;0</formula>
    </cfRule>
  </conditionalFormatting>
  <conditionalFormatting sqref="C54">
    <cfRule type="expression" dxfId="21" priority="23">
      <formula>$C54&gt;0</formula>
    </cfRule>
  </conditionalFormatting>
  <conditionalFormatting sqref="A55:F55">
    <cfRule type="expression" dxfId="20" priority="19">
      <formula>$J55&gt;0</formula>
    </cfRule>
    <cfRule type="expression" dxfId="19" priority="21">
      <formula>$C55&gt;0</formula>
    </cfRule>
  </conditionalFormatting>
  <conditionalFormatting sqref="C55">
    <cfRule type="expression" dxfId="18" priority="20">
      <formula>$C55&gt;0</formula>
    </cfRule>
  </conditionalFormatting>
  <conditionalFormatting sqref="A56:F56">
    <cfRule type="expression" dxfId="17" priority="16">
      <formula>$J56&gt;0</formula>
    </cfRule>
    <cfRule type="expression" dxfId="16" priority="18">
      <formula>$C56&gt;0</formula>
    </cfRule>
  </conditionalFormatting>
  <conditionalFormatting sqref="C56">
    <cfRule type="expression" dxfId="15" priority="17">
      <formula>$C56&gt;0</formula>
    </cfRule>
  </conditionalFormatting>
  <conditionalFormatting sqref="A57:F57">
    <cfRule type="expression" dxfId="14" priority="13">
      <formula>$J57&gt;0</formula>
    </cfRule>
    <cfRule type="expression" dxfId="13" priority="15">
      <formula>$C57&gt;0</formula>
    </cfRule>
  </conditionalFormatting>
  <conditionalFormatting sqref="C57">
    <cfRule type="expression" dxfId="12" priority="14">
      <formula>$C57&gt;0</formula>
    </cfRule>
  </conditionalFormatting>
  <conditionalFormatting sqref="A58:F58">
    <cfRule type="expression" dxfId="11" priority="10">
      <formula>$J58&gt;0</formula>
    </cfRule>
    <cfRule type="expression" dxfId="10" priority="12">
      <formula>$C58&gt;0</formula>
    </cfRule>
  </conditionalFormatting>
  <conditionalFormatting sqref="C58">
    <cfRule type="expression" dxfId="9" priority="11">
      <formula>$C58&gt;0</formula>
    </cfRule>
  </conditionalFormatting>
  <conditionalFormatting sqref="A59:F59">
    <cfRule type="expression" dxfId="8" priority="7">
      <formula>$J59&gt;0</formula>
    </cfRule>
    <cfRule type="expression" dxfId="7" priority="9">
      <formula>$C59&gt;0</formula>
    </cfRule>
  </conditionalFormatting>
  <conditionalFormatting sqref="C59">
    <cfRule type="expression" dxfId="6" priority="8">
      <formula>$C59&gt;0</formula>
    </cfRule>
  </conditionalFormatting>
  <conditionalFormatting sqref="A60:F60">
    <cfRule type="expression" dxfId="5" priority="4">
      <formula>$J60&gt;0</formula>
    </cfRule>
    <cfRule type="expression" dxfId="4" priority="6">
      <formula>$C60&gt;0</formula>
    </cfRule>
  </conditionalFormatting>
  <conditionalFormatting sqref="C60">
    <cfRule type="expression" dxfId="3" priority="5">
      <formula>$C60&gt;0</formula>
    </cfRule>
  </conditionalFormatting>
  <conditionalFormatting sqref="A61:F61">
    <cfRule type="expression" dxfId="2" priority="1">
      <formula>$J61&gt;0</formula>
    </cfRule>
    <cfRule type="expression" dxfId="1" priority="3">
      <formula>$C61&gt;0</formula>
    </cfRule>
  </conditionalFormatting>
  <conditionalFormatting sqref="C61">
    <cfRule type="expression" dxfId="0" priority="2">
      <formula>$C61&gt;0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De la cruz</dc:creator>
  <cp:lastModifiedBy>Cynthia Davis</cp:lastModifiedBy>
  <cp:lastPrinted>2020-08-17T11:30:16Z</cp:lastPrinted>
  <dcterms:created xsi:type="dcterms:W3CDTF">2020-08-12T21:33:06Z</dcterms:created>
  <dcterms:modified xsi:type="dcterms:W3CDTF">2021-06-01T19:52:46Z</dcterms:modified>
</cp:coreProperties>
</file>