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L:\Divisions\DMF-Purchasing\Contracts\FY24\24-CPHD-ITBPW-478 Neighborhoods Program Project 15th St N\ITB Folder Structure - New\Solicitation\Invitation to Bid\ITB\Drafts\NCW\"/>
    </mc:Choice>
  </mc:AlternateContent>
  <xr:revisionPtr revIDLastSave="0" documentId="8_{778C94E3-BCF2-4AFA-9882-131E03BFC50C}" xr6:coauthVersionLast="47" xr6:coauthVersionMax="47" xr10:uidLastSave="{00000000-0000-0000-0000-000000000000}"/>
  <bookViews>
    <workbookView xWindow="33720" yWindow="-120" windowWidth="19440" windowHeight="15000" xr2:uid="{736960C4-2F73-4E5B-9A07-8E2F5AAFD7C2}"/>
  </bookViews>
  <sheets>
    <sheet name="Unit_Price_Tab" sheetId="1" r:id="rId1"/>
  </sheets>
  <externalReferences>
    <externalReference r:id="rId2"/>
  </externalReferences>
  <definedNames>
    <definedName name="BidTabs1" localSheetId="0">[1]!BidTabs[#Data]</definedName>
    <definedName name="BidTabs1">[1]!BidTabs[#Data]</definedName>
    <definedName name="_xlnm.Print_Area" localSheetId="0">Unit_Price_Tab!$A$1:$F$78</definedName>
    <definedName name="_xlnm.Print_Titles" localSheetId="0">Unit_Price_Tab!$1:$5</definedName>
    <definedName name="SlopeFactor">'[1]Supporting Tables '!$A$23</definedName>
    <definedName name="Spanner_Auto_File">"alse"</definedName>
    <definedName name="UnitPrice" localSheetId="0">[1]!BidTabs[[Master Item Number]:[Unit]]</definedName>
    <definedName name="UnitPrice">[1]!BidTabs[[Master Item Number]:[Unit]]</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 l="1"/>
  <c r="E65" i="1"/>
  <c r="E64" i="1"/>
  <c r="E63" i="1"/>
  <c r="F63" i="1" s="1"/>
  <c r="E62" i="1"/>
  <c r="B60" i="1"/>
  <c r="F55" i="1"/>
  <c r="F54" i="1"/>
  <c r="F53" i="1"/>
  <c r="F52" i="1"/>
  <c r="F51" i="1"/>
  <c r="F50" i="1"/>
  <c r="F56" i="1" s="1"/>
  <c r="B48" i="1"/>
  <c r="F45" i="1"/>
  <c r="F44" i="1"/>
  <c r="F43" i="1"/>
  <c r="F42" i="1"/>
  <c r="B40" i="1"/>
  <c r="F37" i="1"/>
  <c r="F36" i="1"/>
  <c r="F35" i="1"/>
  <c r="F34" i="1"/>
  <c r="F33" i="1"/>
  <c r="F32" i="1"/>
  <c r="F38" i="1" s="1"/>
  <c r="B30" i="1"/>
  <c r="F27" i="1"/>
  <c r="F26" i="1"/>
  <c r="B24" i="1"/>
  <c r="F21" i="1"/>
  <c r="F20" i="1"/>
  <c r="F19" i="1"/>
  <c r="F18" i="1"/>
  <c r="F17" i="1"/>
  <c r="F16" i="1"/>
  <c r="F15" i="1"/>
  <c r="B13" i="1"/>
  <c r="F10" i="1"/>
  <c r="B7" i="1"/>
  <c r="F46" i="1" l="1"/>
  <c r="F28" i="1"/>
  <c r="F22" i="1"/>
  <c r="F11" i="1"/>
  <c r="F58" i="1"/>
  <c r="F64" i="1" s="1"/>
  <c r="F65" i="1" l="1"/>
  <c r="F62" i="1"/>
  <c r="F67" i="1" l="1"/>
  <c r="F71" i="1" s="1"/>
</calcChain>
</file>

<file path=xl/sharedStrings.xml><?xml version="1.0" encoding="utf-8"?>
<sst xmlns="http://schemas.openxmlformats.org/spreadsheetml/2006/main" count="160" uniqueCount="92">
  <si>
    <t>PREPARED BY:</t>
  </si>
  <si>
    <t>THE UNDERSIGNED CERTIFIES THAT (CONTRACTOR NAME)___________________________
IS CURRENTLY REGISTERED WITH THE VIRGINIA STATE BOARD OF CONTRACTORS AS REQUIRED BY THE CODE OF VIRGINIA.  CERTIFICATE NUMBER _________________ WAS ISSUED ON THE ________DAY OF _____________, 20XX.  THE UNDERSIGNED FURTHER CERTIFIES THAT THE REGISTRATION FEE AND ALL RENEWAL FEES REQUIRED UNDER LAW HAVE BEEN PAID.  THE CONTRACTOR AGREES TO FURNISH ALL NECESSARY LABOR, EQUIPMENT, MATERIALS, AND ALL THINGS NECESSARY TO PERFORM THE WORK AS SET FORTH IN ACCORDANCE WITH THE PLANS AND SPECIFICATIONS. THE CONTRACTOR AGREES TO PERFORM RELATED WORK FOR THE FOLLOWING ITEMS AT THE FOLLOWING STIPULATED PRICES: (ALL PRICES INCLUDE PROVISION AND INSTALLATION).</t>
  </si>
  <si>
    <t>CHECKED BY:</t>
  </si>
  <si>
    <t>MASTER ITEM #</t>
  </si>
  <si>
    <t>DESCRIPTION</t>
  </si>
  <si>
    <t>QTY</t>
  </si>
  <si>
    <t>UNIT</t>
  </si>
  <si>
    <t>UNIT PRICE</t>
  </si>
  <si>
    <t>TOTAL</t>
  </si>
  <si>
    <t>C1</t>
  </si>
  <si>
    <t>02200-C1-00130</t>
  </si>
  <si>
    <t>Aggregate, VDOT #21-A  (Compacted in Place per VDOT standards &amp; Specs)</t>
  </si>
  <si>
    <t>CY</t>
  </si>
  <si>
    <t>02200-C1-SP001</t>
  </si>
  <si>
    <t>SUBTOTAL</t>
  </si>
  <si>
    <t>C2</t>
  </si>
  <si>
    <t>02750-C2-00020</t>
  </si>
  <si>
    <t>Concrete Curb, Standard Header Curb C-3 (Arlington County Detail R-2.0), includes curb for aprons, ramps, etc.</t>
  </si>
  <si>
    <t>LF</t>
  </si>
  <si>
    <t>02750-C2-00060</t>
  </si>
  <si>
    <t>Concrete Curb &amp; Gutter, Standard C-2 and C-2R (Arlington County Detail R-2.0), includes curb &amp; gutter for aprons, ramps, etc.</t>
  </si>
  <si>
    <t>02611-C2-00110</t>
  </si>
  <si>
    <t>Concrete Sidewalk, 4" Thickness (Arlington County Detail R-2.0)</t>
  </si>
  <si>
    <t>SY</t>
  </si>
  <si>
    <t>02611-C2-SP001</t>
  </si>
  <si>
    <t>Suspended sidewalk detail per sheet C002.1</t>
  </si>
  <si>
    <t>02611-C2-00190</t>
  </si>
  <si>
    <t>CG-12 Detectable Warning Surface - Truncated Domes</t>
  </si>
  <si>
    <t>02611-C2-00170</t>
  </si>
  <si>
    <t>Concrete Driveway Entrance, 6" Thick Residential (Arlington County Details R-2.4A, R-2.4B, R-2.4C, R-2.4D)</t>
  </si>
  <si>
    <t>03100-C2-00200</t>
  </si>
  <si>
    <t>Concrete Steps Each (Arlington County Detail R-3.0, including all reinforcing bars as shown in detail)</t>
  </si>
  <si>
    <t>LF-W</t>
  </si>
  <si>
    <t>C3</t>
  </si>
  <si>
    <t>UNIT
PRICE</t>
  </si>
  <si>
    <t>02600-C3-00030</t>
  </si>
  <si>
    <t>Asphalt Concrete, Base Course (VDOT BM-25.0A)</t>
  </si>
  <si>
    <t>TON</t>
  </si>
  <si>
    <t>02600-C3-00060</t>
  </si>
  <si>
    <t>Asphalt Concrete, Surface Course (VDOT SM-9.5A)</t>
  </si>
  <si>
    <t>C4</t>
  </si>
  <si>
    <t>02500-C4-00620</t>
  </si>
  <si>
    <t>15" Pipe, RCP Class III, In Place Up to 6' Deep</t>
  </si>
  <si>
    <t>02550-C4-01412</t>
  </si>
  <si>
    <t>4" Pipe, PVC ( Schedule 40 or SDR 35) in Place up to 6' Deep</t>
  </si>
  <si>
    <t>02505-C4-00080</t>
  </si>
  <si>
    <t>CB-2 (Arlington County Standards), In Place Up to 6' Deep</t>
  </si>
  <si>
    <t>EA</t>
  </si>
  <si>
    <t>02505-C4-00190</t>
  </si>
  <si>
    <t>Curb Drop Inlet, Standard VDOT DI-2C (12" to 24" Pipe), In Place Up to 9' Deep, Inlet Throat Length 6' to 20'</t>
  </si>
  <si>
    <t>02505-C4-00520</t>
  </si>
  <si>
    <t>Convert Catch Basin to Manhole</t>
  </si>
  <si>
    <t>02500-C4-SP001</t>
  </si>
  <si>
    <t>Culvert plan detail per sheet C002.1</t>
  </si>
  <si>
    <t>C10</t>
  </si>
  <si>
    <t>02900-C10-00020</t>
  </si>
  <si>
    <t>Six (6) Inch Transverse Markings</t>
  </si>
  <si>
    <t>02900-C10-00040</t>
  </si>
  <si>
    <t>Eighteen (18) Inch Transverse Markings</t>
  </si>
  <si>
    <t>02900-C10-00050</t>
  </si>
  <si>
    <t>Twenty Four (24) Inch Transverse Markings, Note: Used For Continental (Ladder) Crosswalk</t>
  </si>
  <si>
    <t>02619-C10-00410</t>
  </si>
  <si>
    <t>Traffic Control Sign (Typical Stop, Yield, No Parking, Speed Limit, or Similar)</t>
  </si>
  <si>
    <t>C11</t>
  </si>
  <si>
    <t>02800-C11-00030</t>
  </si>
  <si>
    <t>Topsoil for Street Trees, Purchased Mixture (per Arlington County DPR Specification)</t>
  </si>
  <si>
    <t>02801-C11-00060</t>
  </si>
  <si>
    <t>Sod, Tall Fescue/Bluegrass Mixture</t>
  </si>
  <si>
    <t>02800-C11-00500</t>
  </si>
  <si>
    <t>Tree/Stump Removal - Class A. Remove and Dispose, Up to 6" DBH to 12" DBH (Diameter at Breast Height)</t>
  </si>
  <si>
    <t>02800-C11-00501</t>
  </si>
  <si>
    <t>Tree/Stump Removal - Class B. Remove and Dispose, over 12" DBH to 18" DBH (Diameter at Breast Height)</t>
  </si>
  <si>
    <t>02800-C11-00100</t>
  </si>
  <si>
    <t>Brick Pavers, Including Concrete Base (Arlington County Detail R-2.1)</t>
  </si>
  <si>
    <t>02800-C11-00120</t>
  </si>
  <si>
    <t>Flagstone Walkway, Remove &amp; Reset or Replace to Match Existing</t>
  </si>
  <si>
    <t xml:space="preserve"> CONTRACT TOTAL (EXCLUDING PERCENTAGE ITEMS)</t>
  </si>
  <si>
    <t>PCT</t>
  </si>
  <si>
    <t>01500-C13-10000</t>
  </si>
  <si>
    <r>
      <t xml:space="preserve">Temporary Erosion and Sediment Controls - </t>
    </r>
    <r>
      <rPr>
        <b/>
        <sz val="11"/>
        <color theme="1"/>
        <rFont val="Calibri"/>
        <family val="2"/>
        <scheme val="minor"/>
      </rPr>
      <t>5% MAXIMUM</t>
    </r>
  </si>
  <si>
    <t>%</t>
  </si>
  <si>
    <t>01000-C16-00010</t>
  </si>
  <si>
    <r>
      <t xml:space="preserve">Maintenance of Traffic (MOT) - </t>
    </r>
    <r>
      <rPr>
        <b/>
        <sz val="11"/>
        <color theme="1"/>
        <rFont val="Calibri"/>
        <family val="2"/>
        <scheme val="minor"/>
      </rPr>
      <t>LUMP SUM</t>
    </r>
  </si>
  <si>
    <t>$</t>
  </si>
  <si>
    <t>01000-C16-00030</t>
  </si>
  <si>
    <r>
      <t xml:space="preserve">Mobilization and
De-Mobilization - </t>
    </r>
    <r>
      <rPr>
        <b/>
        <sz val="11"/>
        <color theme="1"/>
        <rFont val="Calibri"/>
        <family val="2"/>
        <scheme val="minor"/>
      </rPr>
      <t>5% MAXIMUM</t>
    </r>
  </si>
  <si>
    <t>01500-SA-00200</t>
  </si>
  <si>
    <t>SWPPP Administration</t>
  </si>
  <si>
    <t>PERCENTAGE LINE ITEMS SUBTOTAL</t>
  </si>
  <si>
    <t>CF</t>
  </si>
  <si>
    <t>Supersonic AirTool Excavation (per Arlington County Specification 02410)</t>
  </si>
  <si>
    <t>PROJECT 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</si>
</sst>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164" formatCode="&quot;$&quot;#,##0.00"/>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0"/>
      <name val="Tahoma"/>
      <family val="2"/>
    </font>
    <font>
      <sz val="10"/>
      <name val="Tahoma"/>
      <family val="2"/>
    </font>
    <font>
      <sz val="8"/>
      <name val="Tahoma"/>
      <family val="2"/>
    </font>
    <font>
      <sz val="7"/>
      <color theme="1"/>
      <name val="Calibri"/>
      <family val="2"/>
      <scheme val="minor"/>
    </font>
    <font>
      <sz val="10"/>
      <name val="Arial"/>
      <family val="2"/>
    </font>
    <font>
      <b/>
      <sz val="10"/>
      <color theme="1"/>
      <name val="Tahoma"/>
      <family val="2"/>
    </font>
    <font>
      <sz val="10"/>
      <color theme="1"/>
      <name val="Tahoma"/>
      <family val="2"/>
    </font>
    <font>
      <b/>
      <sz val="12"/>
      <color rgb="FF993300"/>
      <name val="Arial"/>
      <family val="2"/>
    </font>
  </fonts>
  <fills count="4">
    <fill>
      <patternFill patternType="none"/>
    </fill>
    <fill>
      <patternFill patternType="gray125"/>
    </fill>
    <fill>
      <patternFill patternType="solid">
        <fgColor theme="9" tint="0.59999389629810485"/>
        <bgColor indexed="64"/>
      </patternFill>
    </fill>
    <fill>
      <patternFill patternType="solid">
        <fgColor theme="0" tint="-0.249977111117893"/>
        <bgColor indexed="64"/>
      </patternFill>
    </fill>
  </fills>
  <borders count="9">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7" fillId="0" borderId="0"/>
  </cellStyleXfs>
  <cellXfs count="53">
    <xf numFmtId="0" fontId="0" fillId="0" borderId="0" xfId="0"/>
    <xf numFmtId="0" fontId="0" fillId="0" borderId="0" xfId="0" applyAlignment="1">
      <alignment wrapText="1"/>
    </xf>
    <xf numFmtId="0" fontId="0" fillId="0" borderId="0" xfId="0" applyAlignment="1">
      <alignment horizontal="center"/>
    </xf>
    <xf numFmtId="0" fontId="3" fillId="0" borderId="0" xfId="0" applyFont="1" applyAlignment="1" applyProtection="1">
      <alignment horizontal="right" vertical="center"/>
      <protection locked="0"/>
    </xf>
    <xf numFmtId="14" fontId="4" fillId="0" borderId="1" xfId="0" applyNumberFormat="1" applyFont="1" applyBorder="1" applyAlignment="1" applyProtection="1">
      <alignment horizontal="left" vertical="center"/>
      <protection locked="0"/>
    </xf>
    <xf numFmtId="164" fontId="0" fillId="0" borderId="0" xfId="0" applyNumberFormat="1"/>
    <xf numFmtId="0" fontId="2" fillId="2" borderId="2" xfId="0" applyFont="1" applyFill="1" applyBorder="1" applyAlignment="1">
      <alignment wrapText="1"/>
    </xf>
    <xf numFmtId="0" fontId="2" fillId="2" borderId="2" xfId="0" applyFont="1" applyFill="1" applyBorder="1" applyAlignment="1">
      <alignment horizontal="center"/>
    </xf>
    <xf numFmtId="164" fontId="2" fillId="2" borderId="2" xfId="0" applyNumberFormat="1" applyFont="1" applyFill="1" applyBorder="1"/>
    <xf numFmtId="0" fontId="2" fillId="0" borderId="0" xfId="0" applyFont="1"/>
    <xf numFmtId="0" fontId="2" fillId="0" borderId="0" xfId="0" applyFont="1" applyAlignment="1">
      <alignment wrapText="1"/>
    </xf>
    <xf numFmtId="0" fontId="2" fillId="2" borderId="3" xfId="0" applyFont="1" applyFill="1" applyBorder="1" applyAlignment="1">
      <alignment wrapText="1"/>
    </xf>
    <xf numFmtId="0" fontId="2" fillId="2" borderId="3" xfId="0" applyFont="1" applyFill="1" applyBorder="1" applyAlignment="1">
      <alignment horizontal="center"/>
    </xf>
    <xf numFmtId="164" fontId="2" fillId="2" borderId="3" xfId="0" applyNumberFormat="1" applyFont="1" applyFill="1" applyBorder="1"/>
    <xf numFmtId="0" fontId="6" fillId="0" borderId="3" xfId="0" applyFont="1" applyBorder="1"/>
    <xf numFmtId="0" fontId="0" fillId="0" borderId="3" xfId="0" applyBorder="1" applyAlignment="1">
      <alignment wrapText="1"/>
    </xf>
    <xf numFmtId="1" fontId="0" fillId="3" borderId="3" xfId="0" applyNumberFormat="1" applyFill="1" applyBorder="1" applyAlignment="1">
      <alignment horizontal="center"/>
    </xf>
    <xf numFmtId="0" fontId="0" fillId="0" borderId="3" xfId="0" applyBorder="1" applyAlignment="1">
      <alignment horizontal="center"/>
    </xf>
    <xf numFmtId="164" fontId="0" fillId="0" borderId="3" xfId="0" applyNumberFormat="1" applyBorder="1"/>
    <xf numFmtId="0" fontId="0" fillId="0" borderId="4" xfId="0" applyBorder="1"/>
    <xf numFmtId="0" fontId="0" fillId="0" borderId="4" xfId="0" applyBorder="1" applyAlignment="1">
      <alignment wrapText="1"/>
    </xf>
    <xf numFmtId="0" fontId="0" fillId="3" borderId="4" xfId="0" applyFill="1" applyBorder="1" applyAlignment="1">
      <alignment horizontal="center"/>
    </xf>
    <xf numFmtId="0" fontId="0" fillId="0" borderId="4" xfId="0" applyBorder="1" applyAlignment="1">
      <alignment horizontal="center"/>
    </xf>
    <xf numFmtId="0" fontId="2" fillId="0" borderId="4" xfId="0" applyFont="1" applyBorder="1"/>
    <xf numFmtId="164" fontId="2" fillId="0" borderId="4" xfId="0" applyNumberFormat="1" applyFont="1" applyBorder="1"/>
    <xf numFmtId="164" fontId="2" fillId="2" borderId="3" xfId="0" applyNumberFormat="1" applyFont="1" applyFill="1" applyBorder="1" applyAlignment="1">
      <alignment wrapText="1"/>
    </xf>
    <xf numFmtId="0" fontId="0" fillId="3" borderId="3" xfId="0" applyFill="1" applyBorder="1" applyAlignment="1">
      <alignment horizontal="center"/>
    </xf>
    <xf numFmtId="0" fontId="2" fillId="2" borderId="3" xfId="0" applyFont="1" applyFill="1" applyBorder="1"/>
    <xf numFmtId="0" fontId="6" fillId="0" borderId="4" xfId="0" applyFont="1" applyBorder="1"/>
    <xf numFmtId="0" fontId="0" fillId="0" borderId="5" xfId="0" applyBorder="1"/>
    <xf numFmtId="0" fontId="0" fillId="0" borderId="6" xfId="0" applyBorder="1"/>
    <xf numFmtId="0" fontId="0" fillId="0" borderId="6" xfId="0" applyBorder="1" applyAlignment="1">
      <alignment wrapText="1"/>
    </xf>
    <xf numFmtId="0" fontId="0" fillId="0" borderId="6" xfId="0" applyBorder="1" applyAlignment="1">
      <alignment horizontal="center"/>
    </xf>
    <xf numFmtId="7" fontId="8" fillId="0" borderId="6" xfId="3" applyNumberFormat="1" applyFont="1" applyBorder="1" applyAlignment="1">
      <alignment horizontal="right" vertical="center"/>
    </xf>
    <xf numFmtId="7" fontId="8" fillId="0" borderId="7" xfId="3" applyNumberFormat="1" applyFont="1" applyBorder="1" applyAlignment="1">
      <alignment vertical="center"/>
    </xf>
    <xf numFmtId="7" fontId="8" fillId="0" borderId="0" xfId="3" applyNumberFormat="1" applyFont="1" applyAlignment="1">
      <alignment horizontal="right" vertical="center"/>
    </xf>
    <xf numFmtId="7" fontId="8" fillId="0" borderId="0" xfId="3" applyNumberFormat="1" applyFont="1" applyAlignment="1">
      <alignment vertical="center"/>
    </xf>
    <xf numFmtId="10" fontId="0" fillId="0" borderId="3" xfId="2" applyNumberFormat="1" applyFont="1" applyBorder="1"/>
    <xf numFmtId="164" fontId="2" fillId="0" borderId="3" xfId="0" applyNumberFormat="1" applyFont="1" applyBorder="1"/>
    <xf numFmtId="0" fontId="0" fillId="0" borderId="3" xfId="0" applyBorder="1" applyAlignment="1">
      <alignment horizontal="center" wrapText="1"/>
    </xf>
    <xf numFmtId="44" fontId="0" fillId="0" borderId="3" xfId="1" applyFont="1" applyBorder="1"/>
    <xf numFmtId="0" fontId="0" fillId="0" borderId="5" xfId="0" applyBorder="1" applyAlignment="1">
      <alignment wrapText="1"/>
    </xf>
    <xf numFmtId="0" fontId="0" fillId="0" borderId="5" xfId="0" applyBorder="1" applyAlignment="1">
      <alignment horizontal="center"/>
    </xf>
    <xf numFmtId="0" fontId="8" fillId="0" borderId="5" xfId="0" applyFont="1" applyBorder="1" applyAlignment="1">
      <alignment horizontal="right"/>
    </xf>
    <xf numFmtId="164" fontId="8" fillId="0" borderId="5" xfId="0" applyNumberFormat="1" applyFont="1" applyBorder="1"/>
    <xf numFmtId="0" fontId="4" fillId="0" borderId="0" xfId="3" applyFont="1" applyAlignment="1">
      <alignment vertical="center" wrapText="1"/>
    </xf>
    <xf numFmtId="0" fontId="9" fillId="0" borderId="0" xfId="3" applyFont="1" applyAlignment="1" applyProtection="1">
      <alignment horizontal="center"/>
      <protection locked="0"/>
    </xf>
    <xf numFmtId="0" fontId="9" fillId="0" borderId="0" xfId="3" applyFont="1" applyAlignment="1">
      <alignment horizontal="center" vertical="center"/>
    </xf>
    <xf numFmtId="0" fontId="8" fillId="0" borderId="0" xfId="3" applyFont="1" applyAlignment="1">
      <alignment horizontal="right" vertical="center"/>
    </xf>
    <xf numFmtId="14" fontId="4" fillId="0" borderId="0" xfId="0" applyNumberFormat="1" applyFont="1" applyAlignment="1" applyProtection="1">
      <alignment horizontal="left" vertical="center"/>
      <protection locked="0"/>
    </xf>
    <xf numFmtId="7" fontId="8" fillId="0" borderId="8" xfId="3" applyNumberFormat="1" applyFont="1" applyBorder="1" applyAlignment="1">
      <alignment vertical="center"/>
    </xf>
    <xf numFmtId="0" fontId="5" fillId="0" borderId="0" xfId="0" applyFont="1" applyAlignment="1">
      <alignment horizontal="left" vertical="center" wrapText="1"/>
    </xf>
    <xf numFmtId="0" fontId="5" fillId="0" borderId="0" xfId="0" applyFont="1" applyAlignment="1">
      <alignment horizontal="left" vertical="center"/>
    </xf>
  </cellXfs>
  <cellStyles count="4">
    <cellStyle name="Currency" xfId="1" builtinId="4"/>
    <cellStyle name="Normal" xfId="0" builtinId="0"/>
    <cellStyle name="Normal 2" xfId="3" xr:uid="{5420EE3D-0246-4F86-8E75-90001688DC9B}"/>
    <cellStyle name="Percent" xfId="2" builtinId="5"/>
  </cellStyles>
  <dxfs count="3">
    <dxf>
      <fill>
        <patternFill>
          <bgColor rgb="FFCCFFCC"/>
        </patternFill>
      </fill>
    </dxf>
    <dxf>
      <fill>
        <patternFill>
          <bgColor theme="5" tint="0.39994506668294322"/>
        </patternFill>
      </fill>
    </dxf>
    <dxf>
      <font>
        <color rgb="FFFF33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31750</xdr:colOff>
          <xdr:row>0</xdr:row>
          <xdr:rowOff>12700</xdr:rowOff>
        </xdr:from>
        <xdr:to>
          <xdr:col>1</xdr:col>
          <xdr:colOff>1009650</xdr:colOff>
          <xdr:row>1</xdr:row>
          <xdr:rowOff>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US" sz="1200" b="1" i="0" u="none" strike="noStrike" baseline="0">
                  <a:solidFill>
                    <a:srgbClr val="993300"/>
                  </a:solidFill>
                  <a:latin typeface="Arial"/>
                  <a:cs typeface="Arial"/>
                </a:rPr>
                <a:t>UPDATE HEADER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723900</xdr:colOff>
          <xdr:row>0</xdr:row>
          <xdr:rowOff>12700</xdr:rowOff>
        </xdr:from>
        <xdr:to>
          <xdr:col>1</xdr:col>
          <xdr:colOff>2438400</xdr:colOff>
          <xdr:row>1</xdr:row>
          <xdr:rowOff>31750</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US" sz="1200" b="1" i="0" u="none" strike="noStrike" baseline="0">
                  <a:solidFill>
                    <a:srgbClr val="993300"/>
                  </a:solidFill>
                  <a:latin typeface="Arial"/>
                  <a:cs typeface="Arial"/>
                </a:rPr>
                <a:t>EXPORT UNIT PRICE TAB</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lingtonva-my.sharepoint.com/personal/gsquarciafico_arlingtonva_us/Documents/ITB%20-%20Z313/Z313_ITB_Estimate_2023_11_0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uidance"/>
      <sheetName val="Cost_Summary"/>
      <sheetName val="Unit_Price_Tab"/>
      <sheetName val="Estimate_Detail"/>
      <sheetName val="Supporting Tables "/>
      <sheetName val="SP_Info_Biditem_Category"/>
      <sheetName val="SP_DB_Biditems_Beta"/>
      <sheetName val="EB Unit Price Table"/>
      <sheetName val="Updated Items"/>
      <sheetName val="Z313_ITB_Estimate_2023_11_06"/>
    </sheetNames>
    <definedNames>
      <definedName name="EXPORT_UNIT_PRICE_TAB"/>
      <definedName name="UPDATEHEADER"/>
    </definedNames>
    <sheetDataSet>
      <sheetData sheetId="0" refreshError="1"/>
      <sheetData sheetId="1" refreshError="1"/>
      <sheetData sheetId="2" refreshError="1"/>
      <sheetData sheetId="3"/>
      <sheetData sheetId="4" refreshError="1"/>
      <sheetData sheetId="5">
        <row r="23">
          <cell r="A23">
            <v>1.036</v>
          </cell>
        </row>
      </sheetData>
      <sheetData sheetId="6"/>
      <sheetData sheetId="7" refreshError="1"/>
      <sheetData sheetId="8"/>
      <sheetData sheetId="9" refreshError="1"/>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5548B-4D63-400B-8579-67D9B9E3FD4F}">
  <sheetPr codeName="Sheet9"/>
  <dimension ref="A1:F71"/>
  <sheetViews>
    <sheetView tabSelected="1" view="pageBreakPreview" zoomScale="140" zoomScaleNormal="160" zoomScaleSheetLayoutView="140" workbookViewId="0">
      <selection activeCell="E3" sqref="E3"/>
    </sheetView>
  </sheetViews>
  <sheetFormatPr defaultRowHeight="14.5" x14ac:dyDescent="0.35"/>
  <cols>
    <col min="1" max="1" width="14.7265625" customWidth="1"/>
    <col min="2" max="2" width="36.7265625" style="1" bestFit="1" customWidth="1"/>
    <col min="3" max="3" width="7" style="2" bestFit="1" customWidth="1"/>
    <col min="4" max="4" width="5.7265625" style="2" customWidth="1"/>
    <col min="5" max="5" width="16.7265625" customWidth="1"/>
    <col min="6" max="6" width="18.7265625" style="5" customWidth="1"/>
  </cols>
  <sheetData>
    <row r="1" spans="1:6" x14ac:dyDescent="0.35">
      <c r="D1" s="3" t="s">
        <v>0</v>
      </c>
      <c r="E1" s="4"/>
    </row>
    <row r="2" spans="1:6" ht="80.150000000000006" customHeight="1" x14ac:dyDescent="0.35">
      <c r="A2" s="51" t="s">
        <v>1</v>
      </c>
      <c r="B2" s="52"/>
      <c r="C2" s="52"/>
      <c r="D2" s="52"/>
      <c r="E2" s="52"/>
      <c r="F2" s="52"/>
    </row>
    <row r="3" spans="1:6" x14ac:dyDescent="0.35">
      <c r="D3" s="3" t="s">
        <v>2</v>
      </c>
      <c r="E3" s="4"/>
    </row>
    <row r="4" spans="1:6" x14ac:dyDescent="0.35">
      <c r="D4" s="3"/>
      <c r="E4" s="49"/>
    </row>
    <row r="5" spans="1:6" x14ac:dyDescent="0.35">
      <c r="A5" s="6" t="s">
        <v>3</v>
      </c>
      <c r="B5" s="6" t="s">
        <v>4</v>
      </c>
      <c r="C5" s="7" t="s">
        <v>5</v>
      </c>
      <c r="D5" s="7" t="s">
        <v>6</v>
      </c>
      <c r="E5" s="6" t="s">
        <v>7</v>
      </c>
      <c r="F5" s="8" t="s">
        <v>8</v>
      </c>
    </row>
    <row r="7" spans="1:6" x14ac:dyDescent="0.35">
      <c r="A7" s="9" t="s">
        <v>9</v>
      </c>
      <c r="B7" s="10" t="str">
        <f>VLOOKUP(A7,[1]!Table_BidItem_CategoryClassification[#All],2,FALSE)</f>
        <v>GENERAL EARTH WORK</v>
      </c>
      <c r="F7"/>
    </row>
    <row r="8" spans="1:6" x14ac:dyDescent="0.35">
      <c r="A8" s="11" t="s">
        <v>3</v>
      </c>
      <c r="B8" s="11" t="s">
        <v>4</v>
      </c>
      <c r="C8" s="12" t="s">
        <v>5</v>
      </c>
      <c r="D8" s="12" t="s">
        <v>6</v>
      </c>
      <c r="E8" s="11" t="s">
        <v>7</v>
      </c>
      <c r="F8" s="13" t="s">
        <v>8</v>
      </c>
    </row>
    <row r="9" spans="1:6" ht="29" x14ac:dyDescent="0.35">
      <c r="A9" s="14" t="s">
        <v>10</v>
      </c>
      <c r="B9" s="15" t="s">
        <v>11</v>
      </c>
      <c r="C9" s="16">
        <v>233</v>
      </c>
      <c r="D9" s="17" t="s">
        <v>12</v>
      </c>
      <c r="E9" s="18"/>
      <c r="F9" s="18">
        <f>IFERROR($C9*$E9, "")</f>
        <v>0</v>
      </c>
    </row>
    <row r="10" spans="1:6" ht="29.5" thickBot="1" x14ac:dyDescent="0.4">
      <c r="A10" s="14" t="s">
        <v>13</v>
      </c>
      <c r="B10" s="15" t="s">
        <v>90</v>
      </c>
      <c r="C10" s="16">
        <v>120</v>
      </c>
      <c r="D10" s="17" t="s">
        <v>89</v>
      </c>
      <c r="E10" s="18"/>
      <c r="F10" s="18">
        <f>IFERROR($C10*$E10, "")</f>
        <v>0</v>
      </c>
    </row>
    <row r="11" spans="1:6" ht="15" thickTop="1" x14ac:dyDescent="0.35">
      <c r="A11" s="19"/>
      <c r="B11" s="20"/>
      <c r="C11" s="21"/>
      <c r="D11" s="22"/>
      <c r="E11" s="23" t="s">
        <v>14</v>
      </c>
      <c r="F11" s="24">
        <f>SUBTOTAL(109,Unit_Price_Tab!$F$9:$F$10)</f>
        <v>0</v>
      </c>
    </row>
    <row r="13" spans="1:6" ht="28.9" customHeight="1" x14ac:dyDescent="0.35">
      <c r="A13" s="9" t="s">
        <v>15</v>
      </c>
      <c r="B13" s="10" t="str">
        <f>VLOOKUP(A13,[1]!Table_BidItem_CategoryClassification[#All],2,FALSE)</f>
        <v>CONCRETE WORK</v>
      </c>
    </row>
    <row r="14" spans="1:6" x14ac:dyDescent="0.35">
      <c r="A14" s="11" t="s">
        <v>3</v>
      </c>
      <c r="B14" s="11" t="s">
        <v>4</v>
      </c>
      <c r="C14" s="12" t="s">
        <v>5</v>
      </c>
      <c r="D14" s="12" t="s">
        <v>6</v>
      </c>
      <c r="E14" s="25" t="s">
        <v>7</v>
      </c>
      <c r="F14" s="13" t="s">
        <v>8</v>
      </c>
    </row>
    <row r="15" spans="1:6" ht="43.5" x14ac:dyDescent="0.35">
      <c r="A15" s="14" t="s">
        <v>16</v>
      </c>
      <c r="B15" s="15" t="s">
        <v>17</v>
      </c>
      <c r="C15" s="16">
        <v>109</v>
      </c>
      <c r="D15" s="17" t="s">
        <v>18</v>
      </c>
      <c r="E15" s="18"/>
      <c r="F15" s="18">
        <f t="shared" ref="F15:F21" si="0">IFERROR($C15*$E15, "")</f>
        <v>0</v>
      </c>
    </row>
    <row r="16" spans="1:6" ht="58" x14ac:dyDescent="0.35">
      <c r="A16" s="14" t="s">
        <v>19</v>
      </c>
      <c r="B16" s="15" t="s">
        <v>20</v>
      </c>
      <c r="C16" s="16">
        <v>1316</v>
      </c>
      <c r="D16" s="17" t="s">
        <v>18</v>
      </c>
      <c r="E16" s="18"/>
      <c r="F16" s="18">
        <f t="shared" si="0"/>
        <v>0</v>
      </c>
    </row>
    <row r="17" spans="1:6" ht="29" x14ac:dyDescent="0.35">
      <c r="A17" s="14" t="s">
        <v>21</v>
      </c>
      <c r="B17" s="15" t="s">
        <v>22</v>
      </c>
      <c r="C17" s="16">
        <v>611</v>
      </c>
      <c r="D17" s="17" t="s">
        <v>23</v>
      </c>
      <c r="E17" s="18"/>
      <c r="F17" s="18">
        <f t="shared" si="0"/>
        <v>0</v>
      </c>
    </row>
    <row r="18" spans="1:6" ht="29" x14ac:dyDescent="0.35">
      <c r="A18" s="14" t="s">
        <v>24</v>
      </c>
      <c r="B18" s="15" t="s">
        <v>25</v>
      </c>
      <c r="C18" s="26">
        <v>7</v>
      </c>
      <c r="D18" s="17" t="s">
        <v>23</v>
      </c>
      <c r="E18" s="18"/>
      <c r="F18" s="18">
        <f>IFERROR($C18*$E18, "")</f>
        <v>0</v>
      </c>
    </row>
    <row r="19" spans="1:6" ht="29" x14ac:dyDescent="0.35">
      <c r="A19" s="14" t="s">
        <v>26</v>
      </c>
      <c r="B19" s="15" t="s">
        <v>27</v>
      </c>
      <c r="C19" s="26">
        <v>11</v>
      </c>
      <c r="D19" s="17" t="s">
        <v>23</v>
      </c>
      <c r="E19" s="18"/>
      <c r="F19" s="18">
        <f t="shared" si="0"/>
        <v>0</v>
      </c>
    </row>
    <row r="20" spans="1:6" ht="43.5" x14ac:dyDescent="0.35">
      <c r="A20" s="14" t="s">
        <v>28</v>
      </c>
      <c r="B20" s="15" t="s">
        <v>29</v>
      </c>
      <c r="C20" s="16">
        <v>221</v>
      </c>
      <c r="D20" s="17" t="s">
        <v>23</v>
      </c>
      <c r="E20" s="18"/>
      <c r="F20" s="18">
        <f t="shared" si="0"/>
        <v>0</v>
      </c>
    </row>
    <row r="21" spans="1:6" ht="44" thickBot="1" x14ac:dyDescent="0.4">
      <c r="A21" s="14" t="s">
        <v>30</v>
      </c>
      <c r="B21" s="15" t="s">
        <v>31</v>
      </c>
      <c r="C21" s="26">
        <v>30</v>
      </c>
      <c r="D21" s="17" t="s">
        <v>32</v>
      </c>
      <c r="E21" s="18"/>
      <c r="F21" s="18">
        <f t="shared" si="0"/>
        <v>0</v>
      </c>
    </row>
    <row r="22" spans="1:6" ht="15" thickTop="1" x14ac:dyDescent="0.35">
      <c r="A22" s="19"/>
      <c r="B22" s="20"/>
      <c r="C22" s="21"/>
      <c r="D22" s="22"/>
      <c r="E22" s="23" t="s">
        <v>14</v>
      </c>
      <c r="F22" s="24">
        <f>SUBTOTAL(109,Unit_Price_Tab!$F$15:$F$21)</f>
        <v>0</v>
      </c>
    </row>
    <row r="23" spans="1:6" ht="28.9" customHeight="1" x14ac:dyDescent="0.35"/>
    <row r="24" spans="1:6" x14ac:dyDescent="0.35">
      <c r="A24" s="9" t="s">
        <v>33</v>
      </c>
      <c r="B24" s="10" t="str">
        <f>VLOOKUP(A24,[1]!Table_BidItem_CategoryClassification[#All],2,FALSE)</f>
        <v>ASPHALT WORK</v>
      </c>
    </row>
    <row r="25" spans="1:6" x14ac:dyDescent="0.35">
      <c r="A25" s="11" t="s">
        <v>3</v>
      </c>
      <c r="B25" s="11" t="s">
        <v>4</v>
      </c>
      <c r="C25" s="12" t="s">
        <v>5</v>
      </c>
      <c r="D25" s="12" t="s">
        <v>6</v>
      </c>
      <c r="E25" s="27" t="s">
        <v>34</v>
      </c>
      <c r="F25" s="13" t="s">
        <v>8</v>
      </c>
    </row>
    <row r="26" spans="1:6" ht="29" x14ac:dyDescent="0.35">
      <c r="A26" s="14" t="s">
        <v>35</v>
      </c>
      <c r="B26" s="15" t="s">
        <v>36</v>
      </c>
      <c r="C26" s="16">
        <v>93</v>
      </c>
      <c r="D26" s="17" t="s">
        <v>37</v>
      </c>
      <c r="E26" s="18"/>
      <c r="F26" s="18">
        <f t="shared" ref="F26:F27" si="1">IFERROR($C26*$E26, "")</f>
        <v>0</v>
      </c>
    </row>
    <row r="27" spans="1:6" ht="29.5" thickBot="1" x14ac:dyDescent="0.4">
      <c r="A27" s="14" t="s">
        <v>38</v>
      </c>
      <c r="B27" s="15" t="s">
        <v>39</v>
      </c>
      <c r="C27" s="16">
        <v>37</v>
      </c>
      <c r="D27" s="17" t="s">
        <v>37</v>
      </c>
      <c r="E27" s="18"/>
      <c r="F27" s="18">
        <f t="shared" si="1"/>
        <v>0</v>
      </c>
    </row>
    <row r="28" spans="1:6" ht="15" thickTop="1" x14ac:dyDescent="0.35">
      <c r="A28" s="28"/>
      <c r="B28" s="20"/>
      <c r="C28" s="21"/>
      <c r="D28" s="22"/>
      <c r="E28" s="23" t="s">
        <v>14</v>
      </c>
      <c r="F28" s="24">
        <f>SUBTOTAL(109,Unit_Price_Tab!$F$26:$F$27)</f>
        <v>0</v>
      </c>
    </row>
    <row r="30" spans="1:6" x14ac:dyDescent="0.35">
      <c r="A30" s="9" t="s">
        <v>40</v>
      </c>
      <c r="B30" s="10" t="str">
        <f>VLOOKUP(A30,[1]!Table_BidItem_CategoryClassification[#All],2,FALSE)</f>
        <v>STORM SEWER UTILITY WORK</v>
      </c>
    </row>
    <row r="31" spans="1:6" x14ac:dyDescent="0.35">
      <c r="A31" s="11" t="s">
        <v>3</v>
      </c>
      <c r="B31" s="11" t="s">
        <v>4</v>
      </c>
      <c r="C31" s="12" t="s">
        <v>5</v>
      </c>
      <c r="D31" s="12" t="s">
        <v>6</v>
      </c>
      <c r="E31" s="27" t="s">
        <v>34</v>
      </c>
      <c r="F31" s="13" t="s">
        <v>8</v>
      </c>
    </row>
    <row r="32" spans="1:6" ht="29" x14ac:dyDescent="0.35">
      <c r="A32" s="14" t="s">
        <v>41</v>
      </c>
      <c r="B32" s="15" t="s">
        <v>42</v>
      </c>
      <c r="C32" s="26">
        <v>25</v>
      </c>
      <c r="D32" s="17" t="s">
        <v>18</v>
      </c>
      <c r="E32" s="18"/>
      <c r="F32" s="18">
        <f t="shared" ref="F32:F36" si="2">IFERROR($C32*$E32, "")</f>
        <v>0</v>
      </c>
    </row>
    <row r="33" spans="1:6" ht="29" x14ac:dyDescent="0.35">
      <c r="A33" s="14" t="s">
        <v>43</v>
      </c>
      <c r="B33" s="15" t="s">
        <v>44</v>
      </c>
      <c r="C33" s="26">
        <v>140</v>
      </c>
      <c r="D33" s="17" t="s">
        <v>18</v>
      </c>
      <c r="E33" s="18"/>
      <c r="F33" s="18">
        <f t="shared" si="2"/>
        <v>0</v>
      </c>
    </row>
    <row r="34" spans="1:6" ht="29" x14ac:dyDescent="0.35">
      <c r="A34" s="14" t="s">
        <v>45</v>
      </c>
      <c r="B34" s="15" t="s">
        <v>46</v>
      </c>
      <c r="C34" s="26">
        <v>1</v>
      </c>
      <c r="D34" s="17" t="s">
        <v>47</v>
      </c>
      <c r="E34" s="18"/>
      <c r="F34" s="18">
        <f t="shared" si="2"/>
        <v>0</v>
      </c>
    </row>
    <row r="35" spans="1:6" ht="43.5" x14ac:dyDescent="0.35">
      <c r="A35" s="14" t="s">
        <v>48</v>
      </c>
      <c r="B35" s="15" t="s">
        <v>49</v>
      </c>
      <c r="C35" s="26">
        <v>1</v>
      </c>
      <c r="D35" s="17" t="s">
        <v>47</v>
      </c>
      <c r="E35" s="18"/>
      <c r="F35" s="18">
        <f t="shared" si="2"/>
        <v>0</v>
      </c>
    </row>
    <row r="36" spans="1:6" x14ac:dyDescent="0.35">
      <c r="A36" s="14" t="s">
        <v>50</v>
      </c>
      <c r="B36" s="15" t="s">
        <v>51</v>
      </c>
      <c r="C36" s="26">
        <v>1</v>
      </c>
      <c r="D36" s="17" t="s">
        <v>47</v>
      </c>
      <c r="E36" s="18"/>
      <c r="F36" s="18">
        <f t="shared" si="2"/>
        <v>0</v>
      </c>
    </row>
    <row r="37" spans="1:6" ht="15" thickBot="1" x14ac:dyDescent="0.4">
      <c r="A37" s="14" t="s">
        <v>52</v>
      </c>
      <c r="B37" s="15" t="s">
        <v>53</v>
      </c>
      <c r="C37" s="26">
        <v>1</v>
      </c>
      <c r="D37" s="17" t="s">
        <v>47</v>
      </c>
      <c r="E37" s="18"/>
      <c r="F37" s="18">
        <f>IFERROR($C37*$E37, "")</f>
        <v>0</v>
      </c>
    </row>
    <row r="38" spans="1:6" ht="15" thickTop="1" x14ac:dyDescent="0.35">
      <c r="A38" s="19"/>
      <c r="B38" s="20"/>
      <c r="C38" s="21"/>
      <c r="D38" s="22"/>
      <c r="E38" s="23" t="s">
        <v>14</v>
      </c>
      <c r="F38" s="24">
        <f>SUBTOTAL(109,Unit_Price_Tab!$F$32:$F$37)</f>
        <v>0</v>
      </c>
    </row>
    <row r="40" spans="1:6" ht="29" x14ac:dyDescent="0.35">
      <c r="A40" s="9" t="s">
        <v>54</v>
      </c>
      <c r="B40" s="10" t="str">
        <f>VLOOKUP(A40,[1]!Table_BidItem_CategoryClassification[#All],2,FALSE)</f>
        <v>PAVEMENT MARKING AND SIGNAGE WORK</v>
      </c>
    </row>
    <row r="41" spans="1:6" x14ac:dyDescent="0.35">
      <c r="A41" s="11" t="s">
        <v>3</v>
      </c>
      <c r="B41" s="11" t="s">
        <v>4</v>
      </c>
      <c r="C41" s="12" t="s">
        <v>5</v>
      </c>
      <c r="D41" s="12" t="s">
        <v>6</v>
      </c>
      <c r="E41" s="27" t="s">
        <v>34</v>
      </c>
      <c r="F41" s="13" t="s">
        <v>8</v>
      </c>
    </row>
    <row r="42" spans="1:6" x14ac:dyDescent="0.35">
      <c r="A42" s="14" t="s">
        <v>55</v>
      </c>
      <c r="B42" s="15" t="s">
        <v>56</v>
      </c>
      <c r="C42" s="26">
        <v>335</v>
      </c>
      <c r="D42" s="17" t="s">
        <v>18</v>
      </c>
      <c r="E42" s="18"/>
      <c r="F42" s="18">
        <f t="shared" ref="F42:F45" si="3">IFERROR($C42*$E42, "")</f>
        <v>0</v>
      </c>
    </row>
    <row r="43" spans="1:6" x14ac:dyDescent="0.35">
      <c r="A43" s="14" t="s">
        <v>57</v>
      </c>
      <c r="B43" s="15" t="s">
        <v>58</v>
      </c>
      <c r="C43" s="26">
        <v>110</v>
      </c>
      <c r="D43" s="17" t="s">
        <v>18</v>
      </c>
      <c r="E43" s="18"/>
      <c r="F43" s="18">
        <f t="shared" si="3"/>
        <v>0</v>
      </c>
    </row>
    <row r="44" spans="1:6" ht="43.5" x14ac:dyDescent="0.35">
      <c r="A44" s="14" t="s">
        <v>59</v>
      </c>
      <c r="B44" s="15" t="s">
        <v>60</v>
      </c>
      <c r="C44" s="26">
        <v>200</v>
      </c>
      <c r="D44" s="17" t="s">
        <v>18</v>
      </c>
      <c r="E44" s="18"/>
      <c r="F44" s="18">
        <f t="shared" si="3"/>
        <v>0</v>
      </c>
    </row>
    <row r="45" spans="1:6" ht="29.5" thickBot="1" x14ac:dyDescent="0.4">
      <c r="A45" s="14" t="s">
        <v>61</v>
      </c>
      <c r="B45" s="15" t="s">
        <v>62</v>
      </c>
      <c r="C45" s="26">
        <v>13</v>
      </c>
      <c r="D45" s="17" t="s">
        <v>47</v>
      </c>
      <c r="E45" s="18"/>
      <c r="F45" s="18">
        <f t="shared" si="3"/>
        <v>0</v>
      </c>
    </row>
    <row r="46" spans="1:6" ht="15" thickTop="1" x14ac:dyDescent="0.35">
      <c r="A46" s="29"/>
      <c r="B46" s="20"/>
      <c r="C46" s="21"/>
      <c r="D46" s="22"/>
      <c r="E46" s="23" t="s">
        <v>14</v>
      </c>
      <c r="F46" s="24">
        <f>SUBTOTAL(109,Unit_Price_Tab!$F$42:$F$45)</f>
        <v>0</v>
      </c>
    </row>
    <row r="48" spans="1:6" ht="29" x14ac:dyDescent="0.35">
      <c r="A48" s="9" t="s">
        <v>63</v>
      </c>
      <c r="B48" s="10" t="str">
        <f>VLOOKUP(A48,[1]!Table_BidItem_CategoryClassification[#All],2,FALSE)</f>
        <v>LANDSCAPE AND HARDSCAPE RESTORATION WORK</v>
      </c>
    </row>
    <row r="49" spans="1:6" x14ac:dyDescent="0.35">
      <c r="A49" s="11" t="s">
        <v>3</v>
      </c>
      <c r="B49" s="11" t="s">
        <v>4</v>
      </c>
      <c r="C49" s="12" t="s">
        <v>5</v>
      </c>
      <c r="D49" s="12" t="s">
        <v>6</v>
      </c>
      <c r="E49" s="27" t="s">
        <v>34</v>
      </c>
      <c r="F49" s="13" t="s">
        <v>8</v>
      </c>
    </row>
    <row r="50" spans="1:6" ht="43.5" x14ac:dyDescent="0.35">
      <c r="A50" s="14" t="s">
        <v>64</v>
      </c>
      <c r="B50" s="15" t="s">
        <v>65</v>
      </c>
      <c r="C50" s="26">
        <v>93</v>
      </c>
      <c r="D50" s="17" t="s">
        <v>12</v>
      </c>
      <c r="E50" s="18"/>
      <c r="F50" s="18">
        <f t="shared" ref="F50:F55" si="4">IFERROR($C50*$E50, "")</f>
        <v>0</v>
      </c>
    </row>
    <row r="51" spans="1:6" x14ac:dyDescent="0.35">
      <c r="A51" s="14" t="s">
        <v>66</v>
      </c>
      <c r="B51" s="15" t="s">
        <v>67</v>
      </c>
      <c r="C51" s="26">
        <v>832</v>
      </c>
      <c r="D51" s="17" t="s">
        <v>23</v>
      </c>
      <c r="E51" s="18"/>
      <c r="F51" s="18">
        <f t="shared" si="4"/>
        <v>0</v>
      </c>
    </row>
    <row r="52" spans="1:6" ht="43.5" x14ac:dyDescent="0.35">
      <c r="A52" s="14" t="s">
        <v>68</v>
      </c>
      <c r="B52" s="15" t="s">
        <v>69</v>
      </c>
      <c r="C52" s="26">
        <v>1</v>
      </c>
      <c r="D52" s="17" t="s">
        <v>47</v>
      </c>
      <c r="E52" s="18"/>
      <c r="F52" s="18">
        <f t="shared" si="4"/>
        <v>0</v>
      </c>
    </row>
    <row r="53" spans="1:6" ht="43.5" x14ac:dyDescent="0.35">
      <c r="A53" s="14" t="s">
        <v>70</v>
      </c>
      <c r="B53" s="15" t="s">
        <v>71</v>
      </c>
      <c r="C53" s="26">
        <v>1</v>
      </c>
      <c r="D53" s="17" t="s">
        <v>47</v>
      </c>
      <c r="E53" s="18"/>
      <c r="F53" s="18">
        <f t="shared" si="4"/>
        <v>0</v>
      </c>
    </row>
    <row r="54" spans="1:6" ht="29" x14ac:dyDescent="0.35">
      <c r="A54" s="14" t="s">
        <v>72</v>
      </c>
      <c r="B54" s="15" t="s">
        <v>73</v>
      </c>
      <c r="C54" s="26">
        <v>7</v>
      </c>
      <c r="D54" s="17" t="s">
        <v>23</v>
      </c>
      <c r="E54" s="18"/>
      <c r="F54" s="18">
        <f t="shared" si="4"/>
        <v>0</v>
      </c>
    </row>
    <row r="55" spans="1:6" ht="29.5" thickBot="1" x14ac:dyDescent="0.4">
      <c r="A55" s="14" t="s">
        <v>74</v>
      </c>
      <c r="B55" s="15" t="s">
        <v>75</v>
      </c>
      <c r="C55" s="26">
        <v>3</v>
      </c>
      <c r="D55" s="17" t="s">
        <v>23</v>
      </c>
      <c r="E55" s="18"/>
      <c r="F55" s="18">
        <f t="shared" si="4"/>
        <v>0</v>
      </c>
    </row>
    <row r="56" spans="1:6" ht="15" thickTop="1" x14ac:dyDescent="0.35">
      <c r="A56" s="19"/>
      <c r="B56" s="20"/>
      <c r="C56" s="21"/>
      <c r="D56" s="22"/>
      <c r="E56" s="23" t="s">
        <v>14</v>
      </c>
      <c r="F56" s="24">
        <f>SUBTOTAL(109,Unit_Price_Tab!$F$50:$F$55)</f>
        <v>0</v>
      </c>
    </row>
    <row r="57" spans="1:6" ht="15" thickBot="1" x14ac:dyDescent="0.4">
      <c r="F57"/>
    </row>
    <row r="58" spans="1:6" ht="15" thickTop="1" x14ac:dyDescent="0.35">
      <c r="A58" s="30"/>
      <c r="B58" s="31"/>
      <c r="C58" s="32"/>
      <c r="D58" s="32"/>
      <c r="E58" s="33" t="s">
        <v>76</v>
      </c>
      <c r="F58" s="34">
        <f>SUMIF(E:E,"SUBTOTAL",F:F)</f>
        <v>0</v>
      </c>
    </row>
    <row r="59" spans="1:6" x14ac:dyDescent="0.35">
      <c r="E59" s="35"/>
      <c r="F59" s="36"/>
    </row>
    <row r="60" spans="1:6" x14ac:dyDescent="0.35">
      <c r="A60" s="9" t="s">
        <v>77</v>
      </c>
      <c r="B60" s="10" t="str">
        <f>VLOOKUP(A60,[1]!Table_BidItem_CategoryClassification[#All],2,FALSE)</f>
        <v>PERCENTAGE LINE ITEMS</v>
      </c>
    </row>
    <row r="61" spans="1:6" x14ac:dyDescent="0.35">
      <c r="A61" s="11" t="s">
        <v>3</v>
      </c>
      <c r="B61" s="11" t="s">
        <v>4</v>
      </c>
      <c r="C61" s="12" t="s">
        <v>5</v>
      </c>
      <c r="D61" s="12" t="s">
        <v>6</v>
      </c>
      <c r="E61" s="27" t="s">
        <v>34</v>
      </c>
      <c r="F61" s="13" t="s">
        <v>8</v>
      </c>
    </row>
    <row r="62" spans="1:6" ht="29" x14ac:dyDescent="0.35">
      <c r="A62" s="14" t="s">
        <v>78</v>
      </c>
      <c r="B62" s="15" t="s">
        <v>79</v>
      </c>
      <c r="C62" s="26"/>
      <c r="D62" s="17" t="s">
        <v>80</v>
      </c>
      <c r="E62" s="37">
        <f>C62/100</f>
        <v>0</v>
      </c>
      <c r="F62" s="38">
        <f>Unit_Price_Tab!$E62*$F$58</f>
        <v>0</v>
      </c>
    </row>
    <row r="63" spans="1:6" ht="29" x14ac:dyDescent="0.35">
      <c r="A63" s="14" t="s">
        <v>81</v>
      </c>
      <c r="B63" s="15" t="s">
        <v>82</v>
      </c>
      <c r="C63" s="26"/>
      <c r="D63" s="39" t="s">
        <v>83</v>
      </c>
      <c r="E63" s="40">
        <f>C63</f>
        <v>0</v>
      </c>
      <c r="F63" s="38">
        <f>E63</f>
        <v>0</v>
      </c>
    </row>
    <row r="64" spans="1:6" ht="29" x14ac:dyDescent="0.35">
      <c r="A64" s="14" t="s">
        <v>84</v>
      </c>
      <c r="B64" s="15" t="s">
        <v>85</v>
      </c>
      <c r="C64" s="26"/>
      <c r="D64" s="17" t="s">
        <v>80</v>
      </c>
      <c r="E64" s="37">
        <f>C64/100</f>
        <v>0</v>
      </c>
      <c r="F64" s="38">
        <f>Unit_Price_Tab!$E64*$F$58</f>
        <v>0</v>
      </c>
    </row>
    <row r="65" spans="1:6" x14ac:dyDescent="0.35">
      <c r="A65" s="14" t="s">
        <v>86</v>
      </c>
      <c r="B65" s="15" t="s">
        <v>87</v>
      </c>
      <c r="C65" s="26"/>
      <c r="D65" s="17" t="s">
        <v>80</v>
      </c>
      <c r="E65" s="37">
        <f>C65/100</f>
        <v>0</v>
      </c>
      <c r="F65" s="38">
        <f>Unit_Price_Tab!$E65*$F$58</f>
        <v>0</v>
      </c>
    </row>
    <row r="66" spans="1:6" x14ac:dyDescent="0.35">
      <c r="A66" s="14"/>
      <c r="B66" s="15"/>
      <c r="C66" s="26"/>
      <c r="D66" s="17"/>
      <c r="E66" s="37"/>
      <c r="F66" s="38"/>
    </row>
    <row r="67" spans="1:6" x14ac:dyDescent="0.35">
      <c r="A67" s="29"/>
      <c r="B67" s="41"/>
      <c r="C67" s="42"/>
      <c r="D67" s="42"/>
      <c r="E67" s="43" t="s">
        <v>88</v>
      </c>
      <c r="F67" s="44">
        <f>SUBTOTAL(109,Unit_Price_Tab!$F$62:$F$66)</f>
        <v>0</v>
      </c>
    </row>
    <row r="71" spans="1:6" x14ac:dyDescent="0.35">
      <c r="B71" s="45"/>
      <c r="C71" s="46"/>
      <c r="D71" s="47"/>
      <c r="E71" s="48" t="s">
        <v>91</v>
      </c>
      <c r="F71" s="50">
        <f>$F$67+F58</f>
        <v>0</v>
      </c>
    </row>
  </sheetData>
  <mergeCells count="1">
    <mergeCell ref="A2:F2"/>
  </mergeCells>
  <conditionalFormatting sqref="C50:C55 C42:C45 C26:C27 C15:C21 C32:C37 C9:C10">
    <cfRule type="expression" dxfId="2" priority="1">
      <formula>$C9&gt;0</formula>
    </cfRule>
  </conditionalFormatting>
  <conditionalFormatting sqref="A50:F55 A42:F45 A26:F27 A15:F21 A32:F37 A9:F10">
    <cfRule type="expression" dxfId="1" priority="2">
      <formula>#REF!&gt;0</formula>
    </cfRule>
    <cfRule type="expression" dxfId="0" priority="3">
      <formula>$C9&gt;0</formula>
    </cfRule>
  </conditionalFormatting>
  <pageMargins left="0.25" right="0.25" top="0.75" bottom="0.75" header="0.3" footer="0.3"/>
  <pageSetup fitToHeight="0" orientation="portrait" blackAndWhite="1" cellComments="atEnd" r:id="rId1"/>
  <headerFooter>
    <oddHeader>&amp;L&amp;"Tahoma,Bold"&amp;UBID TAB&amp;C&amp;"Tahoma,Bold"&amp;UITB NO. XXX-XX
PROJECT NO. XXXX</oddHeader>
    <oddFooter>&amp;LBidder___________________&amp;CSignature_______________________&amp;R 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1]!UPDATEHEADER">
                <anchor moveWithCells="1" sizeWithCells="1">
                  <from>
                    <xdr:col>0</xdr:col>
                    <xdr:colOff>31750</xdr:colOff>
                    <xdr:row>0</xdr:row>
                    <xdr:rowOff>12700</xdr:rowOff>
                  </from>
                  <to>
                    <xdr:col>1</xdr:col>
                    <xdr:colOff>1009650</xdr:colOff>
                    <xdr:row>1</xdr:row>
                    <xdr:rowOff>0</xdr:rowOff>
                  </to>
                </anchor>
              </controlPr>
            </control>
          </mc:Choice>
        </mc:AlternateContent>
        <mc:AlternateContent xmlns:mc="http://schemas.openxmlformats.org/markup-compatibility/2006">
          <mc:Choice Requires="x14">
            <control shapeId="1026" r:id="rId5" name="Button 2">
              <controlPr defaultSize="0" print="0" autoFill="0" autoPict="0" macro="[1]!EXPORT_UNIT_PRICE_TAB">
                <anchor moveWithCells="1" sizeWithCells="1">
                  <from>
                    <xdr:col>1</xdr:col>
                    <xdr:colOff>723900</xdr:colOff>
                    <xdr:row>0</xdr:row>
                    <xdr:rowOff>12700</xdr:rowOff>
                  </from>
                  <to>
                    <xdr:col>1</xdr:col>
                    <xdr:colOff>2438400</xdr:colOff>
                    <xdr:row>1</xdr:row>
                    <xdr:rowOff>31750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Unit_Price_Tab</vt:lpstr>
      <vt:lpstr>Unit_Price_Tab!Print_Area</vt:lpstr>
      <vt:lpstr>Unit_Price_Tab!Print_Titles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Gino Squarciafico</dc:creator>
  <cp:keywords/>
  <dc:description/>
  <cp:lastModifiedBy>Sy Gezachew</cp:lastModifiedBy>
  <cp:revision/>
  <dcterms:created xsi:type="dcterms:W3CDTF">2023-11-06T17:23:27Z</dcterms:created>
  <dcterms:modified xsi:type="dcterms:W3CDTF">2024-01-10T14:50:03Z</dcterms:modified>
  <cp:category/>
  <cp:contentStatus/>
</cp:coreProperties>
</file>