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L:\Divisions\DMF-Purchasing\Contracts\FY24\24-CPHD-ITBPW-478 Neighborhoods Program Project 15th St N\ITB Folder Structure - New\Solicitation\Invitation to Bid\ITB\Drafts\NCW\"/>
    </mc:Choice>
  </mc:AlternateContent>
  <xr:revisionPtr revIDLastSave="0" documentId="8_{778C94E3-BCF2-4AFA-9882-131E03BFC50C}" xr6:coauthVersionLast="47" xr6:coauthVersionMax="47" xr10:uidLastSave="{00000000-0000-0000-0000-000000000000}"/>
  <bookViews>
    <workbookView xWindow="33720" yWindow="-120" windowWidth="19440" windowHeight="15000" xr2:uid="{736960C4-2F73-4E5B-9A07-8E2F5AAFD7C2}"/>
  </bookViews>
  <sheets>
    <sheet name="Unit_Price_Tab" sheetId="1" r:id="rId1"/>
  </sheets>
  <externalReferences>
    <externalReference r:id="rId2"/>
  </externalReferences>
  <definedNames>
    <definedName name="BidTabs1" localSheetId="0">[1]!BidTabs[#Data]</definedName>
    <definedName name="BidTabs1">[1]!BidTabs[#Data]</definedName>
    <definedName name="_xlnm.Print_Area" localSheetId="0">Unit_Price_Tab!$A$1:$F$78</definedName>
    <definedName name="_xlnm.Print_Titles" localSheetId="0">Unit_Price_Tab!$1:$5</definedName>
    <definedName name="SlopeFactor">'[1]Supporting Tables '!$A$23</definedName>
    <definedName name="Spanner_Auto_File">"alse"</definedName>
    <definedName name="UnitPrice" localSheetId="0">[1]!BidTabs[[Master Item Number]:[Unit]]</definedName>
    <definedName name="UnitPrice">[1]!BidTabs[[Master Item Number]:[Unit]]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E65" i="1"/>
  <c r="E64" i="1"/>
  <c r="E63" i="1"/>
  <c r="F63" i="1" s="1"/>
  <c r="E62" i="1"/>
  <c r="B60" i="1"/>
  <c r="F55" i="1"/>
  <c r="F54" i="1"/>
  <c r="F53" i="1"/>
  <c r="F52" i="1"/>
  <c r="F51" i="1"/>
  <c r="F50" i="1"/>
  <c r="F56" i="1" s="1"/>
  <c r="B48" i="1"/>
  <c r="F45" i="1"/>
  <c r="F44" i="1"/>
  <c r="F43" i="1"/>
  <c r="F42" i="1"/>
  <c r="B40" i="1"/>
  <c r="F37" i="1"/>
  <c r="F36" i="1"/>
  <c r="F35" i="1"/>
  <c r="F34" i="1"/>
  <c r="F33" i="1"/>
  <c r="F32" i="1"/>
  <c r="F38" i="1" s="1"/>
  <c r="B30" i="1"/>
  <c r="F27" i="1"/>
  <c r="F26" i="1"/>
  <c r="B24" i="1"/>
  <c r="F21" i="1"/>
  <c r="F20" i="1"/>
  <c r="F19" i="1"/>
  <c r="F18" i="1"/>
  <c r="F17" i="1"/>
  <c r="F16" i="1"/>
  <c r="F15" i="1"/>
  <c r="B13" i="1"/>
  <c r="F10" i="1"/>
  <c r="B7" i="1"/>
  <c r="F46" i="1" l="1"/>
  <c r="F28" i="1"/>
  <c r="F22" i="1"/>
  <c r="F11" i="1"/>
  <c r="F58" i="1"/>
  <c r="F64" i="1" s="1"/>
  <c r="F65" i="1" l="1"/>
  <c r="F62" i="1"/>
  <c r="F67" i="1" l="1"/>
  <c r="F71" i="1" s="1"/>
</calcChain>
</file>

<file path=xl/sharedStrings.xml><?xml version="1.0" encoding="utf-8"?>
<sst xmlns="http://schemas.openxmlformats.org/spreadsheetml/2006/main" count="160" uniqueCount="92">
  <si>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</si>
  <si>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</si>
  <si>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</si>
  <si>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t>MASTER ITEM #</t>
  </si>
  <si>
    <t>DESCRIPTION</t>
  </si>
  <si>
    <t>QTY</t>
  </si>
  <si>
    <t>UNIT</t>
  </si>
  <si>
    <t>UNIT PRICE</t>
  </si>
  <si>
    <t>TOTAL</t>
  </si>
  <si>
    <t>C1</t>
  </si>
  <si>
    <t>02200-C1-00130</t>
  </si>
  <si>
    <t>Aggregate, VDOT #21-A  (Compacted in Place per VDOT standards &amp; Specs)</t>
  </si>
  <si>
    <t>CY</t>
  </si>
  <si>
    <t>02200-C1-SP001</t>
  </si>
  <si>
    <t>SUBTOTAL</t>
  </si>
  <si>
    <t>C2</t>
  </si>
  <si>
    <t>02750-C2-00020</t>
  </si>
  <si>
    <t>Concrete Curb, Standard Header Curb C-3 (Arlington County Detail R-2.0), includes curb for aprons, ramps, etc.</t>
  </si>
  <si>
    <t>LF</t>
  </si>
  <si>
    <t>02750-C2-00060</t>
  </si>
  <si>
    <t>Concrete Curb &amp; Gutter, Standard C-2 and C-2R (Arlington County Detail R-2.0), includes curb &amp; gutter for aprons, ramps, etc.</t>
  </si>
  <si>
    <t>02611-C2-00110</t>
  </si>
  <si>
    <t>Concrete Sidewalk, 4" Thickness (Arlington County Detail R-2.0)</t>
  </si>
  <si>
    <t>SY</t>
  </si>
  <si>
    <t>02611-C2-SP001</t>
  </si>
  <si>
    <t>Suspended sidewalk detail per sheet C002.1</t>
  </si>
  <si>
    <t>02611-C2-00190</t>
  </si>
  <si>
    <t>CG-12 Detectable Warning Surface - Truncated Domes</t>
  </si>
  <si>
    <t>02611-C2-00170</t>
  </si>
  <si>
    <t>Concrete Driveway Entrance, 6" Thick Residential (Arlington County Details R-2.4A, R-2.4B, R-2.4C, R-2.4D)</t>
  </si>
  <si>
    <t>03100-C2-00200</t>
  </si>
  <si>
    <t>Concrete Steps Each (Arlington County Detail R-3.0, including all reinforcing bars as shown in detail)</t>
  </si>
  <si>
    <t>LF-W</t>
  </si>
  <si>
    <t>C3</t>
  </si>
  <si>
    <t>UNIT
PRICE</t>
  </si>
  <si>
    <t>02600-C3-00030</t>
  </si>
  <si>
    <t>Asphalt Concrete, Base Course (VDOT BM-25.0A)</t>
  </si>
  <si>
    <t>TON</t>
  </si>
  <si>
    <t>02600-C3-00060</t>
  </si>
  <si>
    <t>Asphalt Concrete, Surface Course (VDOT SM-9.5A)</t>
  </si>
  <si>
    <t>C4</t>
  </si>
  <si>
    <t>02500-C4-00620</t>
  </si>
  <si>
    <t>15" Pipe, RCP Class III, In Place Up to 6' Deep</t>
  </si>
  <si>
    <t>02550-C4-01412</t>
  </si>
  <si>
    <t>4" Pipe, PVC ( Schedule 40 or SDR 35) in Place up to 6' Deep</t>
  </si>
  <si>
    <t>02505-C4-00080</t>
  </si>
  <si>
    <t>CB-2 (Arlington County Standards), In Place Up to 6' Deep</t>
  </si>
  <si>
    <t>EA</t>
  </si>
  <si>
    <t>02505-C4-00190</t>
  </si>
  <si>
    <t>Curb Drop Inlet, Standard VDOT DI-2C (12" to 24" Pipe), In Place Up to 9' Deep, Inlet Throat Length 6' to 20'</t>
  </si>
  <si>
    <t>02505-C4-00520</t>
  </si>
  <si>
    <t>Convert Catch Basin to Manhole</t>
  </si>
  <si>
    <t>02500-C4-SP001</t>
  </si>
  <si>
    <t>Culvert plan detail per sheet C002.1</t>
  </si>
  <si>
    <t>C10</t>
  </si>
  <si>
    <t>02900-C10-00020</t>
  </si>
  <si>
    <t>Six (6) Inch Transverse Markings</t>
  </si>
  <si>
    <t>02900-C10-00040</t>
  </si>
  <si>
    <t>Eighteen (18) Inch Transverse Markings</t>
  </si>
  <si>
    <t>02900-C10-00050</t>
  </si>
  <si>
    <t>Twenty Four (24) Inch Transverse Markings, Note: Used For Continental (Ladder) Crosswalk</t>
  </si>
  <si>
    <t>02619-C10-00410</t>
  </si>
  <si>
    <t>Traffic Control Sign (Typical Stop, Yield, No Parking, Speed Limit, or Similar)</t>
  </si>
  <si>
    <t>C11</t>
  </si>
  <si>
    <t>02800-C11-00030</t>
  </si>
  <si>
    <t>Topsoil for Street Trees, Purchased Mixture (per Arlington County DPR Specification)</t>
  </si>
  <si>
    <t>02801-C11-00060</t>
  </si>
  <si>
    <t>Sod, Tall Fescue/Bluegrass Mixture</t>
  </si>
  <si>
    <t>02800-C11-00500</t>
  </si>
  <si>
    <t>Tree/Stump Removal - Class A. Remove and Dispose, Up to 6" DBH to 12" DBH (Diameter at Breast Height)</t>
  </si>
  <si>
    <t>02800-C11-00501</t>
  </si>
  <si>
    <t>Tree/Stump Removal - Class B. Remove and Dispose, over 12" DBH to 18" DBH (Diameter at Breast Height)</t>
  </si>
  <si>
    <t>02800-C11-00100</t>
  </si>
  <si>
    <t>Brick Pavers, Including Concrete Base (Arlington County Detail R-2.1)</t>
  </si>
  <si>
    <t>02800-C11-00120</t>
  </si>
  <si>
    <t>Flagstone Walkway, Remove &amp; Reset or Replace to Match Existing</t>
  </si>
  <si>
    <t xml:space="preserve"> CONTRACT TOTAL (EXCLUDING PERCENTAGE ITEMS)</t>
  </si>
  <si>
    <t>PCT</t>
  </si>
  <si>
    <t>01500-C13-10000</t>
  </si>
  <si>
    <r>
      <t xml:space="preserve">Temporary Erosion and Sediment Controls - </t>
    </r>
    <r>
      <rPr>
        <b/>
        <sz val="11"/>
        <color theme="1"/>
        <rFont val="Calibri"/>
        <family val="2"/>
        <scheme val="minor"/>
      </rPr>
      <t>5% MAXIMUM</t>
    </r>
  </si>
  <si>
    <t>%</t>
  </si>
  <si>
    <t>01000-C16-00010</t>
  </si>
  <si>
    <r>
      <t xml:space="preserve">Maintenance of Traffic (MOT) - </t>
    </r>
    <r>
      <rPr>
        <b/>
        <sz val="11"/>
        <color theme="1"/>
        <rFont val="Calibri"/>
        <family val="2"/>
        <scheme val="minor"/>
      </rPr>
      <t>LUMP SUM</t>
    </r>
  </si>
  <si>
    <t>$</t>
  </si>
  <si>
    <t>01000-C16-00030</t>
  </si>
  <si>
    <r>
      <t xml:space="preserve">Mobilization and
De-Mobilization - </t>
    </r>
    <r>
      <rPr>
        <b/>
        <sz val="11"/>
        <color theme="1"/>
        <rFont val="Calibri"/>
        <family val="2"/>
        <scheme val="minor"/>
      </rPr>
      <t>5% MAXIMUM</t>
    </r>
  </si>
  <si>
    <t>01500-SA-00200</t>
  </si>
  <si>
    <t>SWPPP Administration</t>
  </si>
  <si>
    <t>PERCENTAGE LINE ITEMS SUBTOTAL</t>
  </si>
  <si>
    <t>CF</t>
  </si>
  <si>
    <t>Supersonic AirTool Excavation (per Arlington County Specification 02410)</t>
  </si>
  <si>
    <t>PROJECT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</si>
</sst>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quot;$&quot;#,##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12"/>
      <color rgb="FF993300"/>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cellStyleXfs>
  <cellXfs count="53">
    <xf numFmtId="0" fontId="0" fillId="0" borderId="0" xfId="0"/>
    <xf numFmtId="0" fontId="0" fillId="0" borderId="0" xfId="0" applyAlignment="1">
      <alignment wrapText="1"/>
    </xf>
    <xf numFmtId="0" fontId="0" fillId="0" borderId="0" xfId="0" applyAlignment="1">
      <alignment horizontal="center"/>
    </xf>
    <xf numFmtId="0" fontId="3" fillId="0" borderId="0" xfId="0" applyFont="1" applyAlignment="1" applyProtection="1">
      <alignment horizontal="right" vertical="center"/>
      <protection locked="0"/>
    </xf>
    <xf numFmtId="14" fontId="4" fillId="0" borderId="1" xfId="0" applyNumberFormat="1" applyFont="1" applyBorder="1" applyAlignment="1" applyProtection="1">
      <alignment horizontal="left" vertical="center"/>
      <protection locked="0"/>
    </xf>
    <xf numFmtId="164" fontId="0" fillId="0" borderId="0" xfId="0" applyNumberFormat="1"/>
    <xf numFmtId="0" fontId="2" fillId="2" borderId="2" xfId="0" applyFont="1" applyFill="1" applyBorder="1" applyAlignment="1">
      <alignment wrapText="1"/>
    </xf>
    <xf numFmtId="0" fontId="2" fillId="2" borderId="2" xfId="0" applyFont="1" applyFill="1" applyBorder="1" applyAlignment="1">
      <alignment horizontal="center"/>
    </xf>
    <xf numFmtId="164" fontId="2" fillId="2" borderId="2" xfId="0" applyNumberFormat="1" applyFont="1" applyFill="1" applyBorder="1"/>
    <xf numFmtId="0" fontId="2" fillId="0" borderId="0" xfId="0" applyFont="1"/>
    <xf numFmtId="0" fontId="2" fillId="0" borderId="0" xfId="0" applyFont="1" applyAlignment="1">
      <alignment wrapText="1"/>
    </xf>
    <xf numFmtId="0" fontId="2" fillId="2" borderId="3" xfId="0" applyFont="1" applyFill="1" applyBorder="1" applyAlignment="1">
      <alignment wrapText="1"/>
    </xf>
    <xf numFmtId="0" fontId="2" fillId="2" borderId="3" xfId="0" applyFont="1" applyFill="1" applyBorder="1" applyAlignment="1">
      <alignment horizontal="center"/>
    </xf>
    <xf numFmtId="164" fontId="2" fillId="2" borderId="3" xfId="0" applyNumberFormat="1" applyFont="1" applyFill="1" applyBorder="1"/>
    <xf numFmtId="0" fontId="6" fillId="0" borderId="3" xfId="0" applyFont="1" applyBorder="1"/>
    <xf numFmtId="0" fontId="0" fillId="0" borderId="3" xfId="0" applyBorder="1" applyAlignment="1">
      <alignment wrapText="1"/>
    </xf>
    <xf numFmtId="1" fontId="0" fillId="3" borderId="3" xfId="0" applyNumberFormat="1" applyFill="1" applyBorder="1" applyAlignment="1">
      <alignment horizontal="center"/>
    </xf>
    <xf numFmtId="0" fontId="0" fillId="0" borderId="3" xfId="0" applyBorder="1" applyAlignment="1">
      <alignment horizontal="center"/>
    </xf>
    <xf numFmtId="164" fontId="0" fillId="0" borderId="3" xfId="0" applyNumberFormat="1" applyBorder="1"/>
    <xf numFmtId="0" fontId="0" fillId="0" borderId="4" xfId="0" applyBorder="1"/>
    <xf numFmtId="0" fontId="0" fillId="0" borderId="4" xfId="0" applyBorder="1" applyAlignment="1">
      <alignment wrapText="1"/>
    </xf>
    <xf numFmtId="0" fontId="0" fillId="3" borderId="4" xfId="0" applyFill="1" applyBorder="1" applyAlignment="1">
      <alignment horizontal="center"/>
    </xf>
    <xf numFmtId="0" fontId="0" fillId="0" borderId="4" xfId="0" applyBorder="1" applyAlignment="1">
      <alignment horizontal="center"/>
    </xf>
    <xf numFmtId="0" fontId="2" fillId="0" borderId="4" xfId="0" applyFont="1" applyBorder="1"/>
    <xf numFmtId="164" fontId="2" fillId="0" borderId="4" xfId="0" applyNumberFormat="1" applyFont="1" applyBorder="1"/>
    <xf numFmtId="164" fontId="2" fillId="2" borderId="3" xfId="0" applyNumberFormat="1" applyFont="1" applyFill="1" applyBorder="1" applyAlignment="1">
      <alignment wrapText="1"/>
    </xf>
    <xf numFmtId="0" fontId="0" fillId="3" borderId="3" xfId="0" applyFill="1" applyBorder="1" applyAlignment="1">
      <alignment horizontal="center"/>
    </xf>
    <xf numFmtId="0" fontId="2" fillId="2" borderId="3" xfId="0" applyFont="1" applyFill="1" applyBorder="1"/>
    <xf numFmtId="0" fontId="6" fillId="0" borderId="4" xfId="0" applyFont="1" applyBorder="1"/>
    <xf numFmtId="0" fontId="0" fillId="0" borderId="5" xfId="0" applyBorder="1"/>
    <xf numFmtId="0" fontId="0" fillId="0" borderId="6" xfId="0" applyBorder="1"/>
    <xf numFmtId="0" fontId="0" fillId="0" borderId="6" xfId="0" applyBorder="1" applyAlignment="1">
      <alignment wrapText="1"/>
    </xf>
    <xf numFmtId="0" fontId="0" fillId="0" borderId="6" xfId="0" applyBorder="1" applyAlignment="1">
      <alignment horizontal="center"/>
    </xf>
    <xf numFmtId="7" fontId="8" fillId="0" borderId="6" xfId="3" applyNumberFormat="1" applyFont="1" applyBorder="1" applyAlignment="1">
      <alignment horizontal="right" vertical="center"/>
    </xf>
    <xf numFmtId="7" fontId="8" fillId="0" borderId="7" xfId="3" applyNumberFormat="1" applyFont="1" applyBorder="1" applyAlignment="1">
      <alignment vertical="center"/>
    </xf>
    <xf numFmtId="7" fontId="8" fillId="0" borderId="0" xfId="3" applyNumberFormat="1" applyFont="1" applyAlignment="1">
      <alignment horizontal="right" vertical="center"/>
    </xf>
    <xf numFmtId="7" fontId="8" fillId="0" borderId="0" xfId="3" applyNumberFormat="1" applyFont="1" applyAlignment="1">
      <alignment vertical="center"/>
    </xf>
    <xf numFmtId="10" fontId="0" fillId="0" borderId="3" xfId="2" applyNumberFormat="1" applyFont="1" applyBorder="1"/>
    <xf numFmtId="164" fontId="2" fillId="0" borderId="3" xfId="0" applyNumberFormat="1" applyFont="1" applyBorder="1"/>
    <xf numFmtId="0" fontId="0" fillId="0" borderId="3" xfId="0" applyBorder="1" applyAlignment="1">
      <alignment horizontal="center" wrapText="1"/>
    </xf>
    <xf numFmtId="44" fontId="0" fillId="0" borderId="3" xfId="1" applyFont="1" applyBorder="1"/>
    <xf numFmtId="0" fontId="0" fillId="0" borderId="5" xfId="0" applyBorder="1" applyAlignment="1">
      <alignment wrapText="1"/>
    </xf>
    <xf numFmtId="0" fontId="0" fillId="0" borderId="5" xfId="0" applyBorder="1" applyAlignment="1">
      <alignment horizontal="center"/>
    </xf>
    <xf numFmtId="0" fontId="8" fillId="0" borderId="5" xfId="0" applyFont="1" applyBorder="1" applyAlignment="1">
      <alignment horizontal="right"/>
    </xf>
    <xf numFmtId="164" fontId="8" fillId="0" borderId="5" xfId="0" applyNumberFormat="1" applyFont="1" applyBorder="1"/>
    <xf numFmtId="0" fontId="4" fillId="0" borderId="0" xfId="3" applyFont="1" applyAlignment="1">
      <alignment vertical="center" wrapText="1"/>
    </xf>
    <xf numFmtId="0" fontId="9" fillId="0" borderId="0" xfId="3" applyFont="1" applyAlignment="1" applyProtection="1">
      <alignment horizontal="center"/>
      <protection locked="0"/>
    </xf>
    <xf numFmtId="0" fontId="9" fillId="0" borderId="0" xfId="3" applyFont="1" applyAlignment="1">
      <alignment horizontal="center" vertical="center"/>
    </xf>
    <xf numFmtId="0" fontId="8" fillId="0" borderId="0" xfId="3" applyFont="1" applyAlignment="1">
      <alignment horizontal="right" vertical="center"/>
    </xf>
    <xf numFmtId="14" fontId="4" fillId="0" borderId="0" xfId="0" applyNumberFormat="1" applyFont="1" applyAlignment="1" applyProtection="1">
      <alignment horizontal="left" vertical="center"/>
      <protection locked="0"/>
    </xf>
    <xf numFmtId="7" fontId="8" fillId="0" borderId="8" xfId="3" applyNumberFormat="1" applyFont="1" applyBorder="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cellXfs>
  <cellStyles count="4">
    <cellStyle name="Currency" xfId="1" builtinId="4"/>
    <cellStyle name="Normal" xfId="0" builtinId="0"/>
    <cellStyle name="Normal 2" xfId="3" xr:uid="{5420EE3D-0246-4F86-8E75-90001688DC9B}"/>
    <cellStyle name="Percent" xfId="2" builtinId="5"/>
  </cellStyles>
  <dxfs count="3">
    <dxf>
      <fill>
        <patternFill>
          <bgColor rgb="FFCCFFCC"/>
        </patternFill>
      </fill>
    </dxf>
    <dxf>
      <fill>
        <patternFill>
          <bgColor theme="5" tint="0.39994506668294322"/>
        </patternFill>
      </fill>
    </dxf>
    <dxf>
      <font>
        <color rgb="FFFF33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12700</xdr:rowOff>
        </xdr:from>
        <xdr:to>
          <xdr:col>1</xdr:col>
          <xdr:colOff>1009650</xdr:colOff>
          <xdr:row>1</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723900</xdr:colOff>
          <xdr:row>0</xdr:row>
          <xdr:rowOff>12700</xdr:rowOff>
        </xdr:from>
        <xdr:to>
          <xdr:col>1</xdr:col>
          <xdr:colOff>2438400</xdr:colOff>
          <xdr:row>1</xdr:row>
          <xdr:rowOff>31750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gsquarciafico_arlingtonva_us/Documents/ITB%20-%20Z313/Z313_ITB_Estimate_2023_11_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Z313_ITB_Estimate_2023_11_06"/>
    </sheetNames>
    <definedNames>
      <definedName name="EXPORT_UNIT_PRICE_TAB"/>
      <definedName name="UPDATEHEADER"/>
    </definedNames>
    <sheetDataSet>
      <sheetData sheetId="0" refreshError="1"/>
      <sheetData sheetId="1" refreshError="1"/>
      <sheetData sheetId="2" refreshError="1"/>
      <sheetData sheetId="3"/>
      <sheetData sheetId="4" refreshError="1"/>
      <sheetData sheetId="5">
        <row r="23">
          <cell r="A23">
            <v>1.036</v>
          </cell>
        </row>
      </sheetData>
      <sheetData sheetId="6"/>
      <sheetData sheetId="7" refreshError="1"/>
      <sheetData sheetId="8"/>
      <sheetData sheetId="9" refreshError="1"/>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5548B-4D63-400B-8579-67D9B9E3FD4F}">
  <sheetPr codeName="Sheet9"/>
  <dimension ref="A1:F71"/>
  <sheetViews>
    <sheetView tabSelected="1" view="pageBreakPreview" zoomScale="140" zoomScaleNormal="160" zoomScaleSheetLayoutView="140" workbookViewId="0">
      <selection activeCell="E3" sqref="E3"/>
    </sheetView>
  </sheetViews>
  <sheetFormatPr defaultRowHeight="14.5" x14ac:dyDescent="0.35"/>
  <cols>
    <col min="1" max="1" width="14.7265625" customWidth="1"/>
    <col min="2" max="2" width="36.7265625" style="1" bestFit="1" customWidth="1"/>
    <col min="3" max="3" width="7" style="2" bestFit="1" customWidth="1"/>
    <col min="4" max="4" width="5.7265625" style="2" customWidth="1"/>
    <col min="5" max="5" width="16.7265625" customWidth="1"/>
    <col min="6" max="6" width="18.7265625" style="5" customWidth="1"/>
  </cols>
  <sheetData>
    <row r="1" spans="1:6" x14ac:dyDescent="0.35">
      <c r="D1" s="3" t="s">
        <v>0</v>
      </c>
      <c r="E1" s="4"/>
    </row>
    <row r="2" spans="1:6" ht="80.150000000000006" customHeight="1" x14ac:dyDescent="0.35">
      <c r="A2" s="51" t="s">
        <v>1</v>
      </c>
      <c r="B2" s="52"/>
      <c r="C2" s="52"/>
      <c r="D2" s="52"/>
      <c r="E2" s="52"/>
      <c r="F2" s="52"/>
    </row>
    <row r="3" spans="1:6" x14ac:dyDescent="0.35">
      <c r="D3" s="3" t="s">
        <v>2</v>
      </c>
      <c r="E3" s="4"/>
    </row>
    <row r="4" spans="1:6" x14ac:dyDescent="0.35">
      <c r="D4" s="3"/>
      <c r="E4" s="49"/>
    </row>
    <row r="5" spans="1:6" x14ac:dyDescent="0.35">
      <c r="A5" s="6" t="s">
        <v>3</v>
      </c>
      <c r="B5" s="6" t="s">
        <v>4</v>
      </c>
      <c r="C5" s="7" t="s">
        <v>5</v>
      </c>
      <c r="D5" s="7" t="s">
        <v>6</v>
      </c>
      <c r="E5" s="6" t="s">
        <v>7</v>
      </c>
      <c r="F5" s="8" t="s">
        <v>8</v>
      </c>
    </row>
    <row r="7" spans="1:6" x14ac:dyDescent="0.35">
      <c r="A7" s="9" t="s">
        <v>9</v>
      </c>
      <c r="B7" s="10" t="str">
        <f>VLOOKUP(A7,[1]!Table_BidItem_CategoryClassification[#All],2,FALSE)</f>
        <v>GENERAL EARTH WORK</v>
      </c>
      <c r="F7"/>
    </row>
    <row r="8" spans="1:6" x14ac:dyDescent="0.35">
      <c r="A8" s="11" t="s">
        <v>3</v>
      </c>
      <c r="B8" s="11" t="s">
        <v>4</v>
      </c>
      <c r="C8" s="12" t="s">
        <v>5</v>
      </c>
      <c r="D8" s="12" t="s">
        <v>6</v>
      </c>
      <c r="E8" s="11" t="s">
        <v>7</v>
      </c>
      <c r="F8" s="13" t="s">
        <v>8</v>
      </c>
    </row>
    <row r="9" spans="1:6" ht="29" x14ac:dyDescent="0.35">
      <c r="A9" s="14" t="s">
        <v>10</v>
      </c>
      <c r="B9" s="15" t="s">
        <v>11</v>
      </c>
      <c r="C9" s="16">
        <v>233</v>
      </c>
      <c r="D9" s="17" t="s">
        <v>12</v>
      </c>
      <c r="E9" s="18"/>
      <c r="F9" s="18">
        <f>IFERROR($C9*$E9, "")</f>
        <v>0</v>
      </c>
    </row>
    <row r="10" spans="1:6" ht="29.5" thickBot="1" x14ac:dyDescent="0.4">
      <c r="A10" s="14" t="s">
        <v>13</v>
      </c>
      <c r="B10" s="15" t="s">
        <v>90</v>
      </c>
      <c r="C10" s="16">
        <v>120</v>
      </c>
      <c r="D10" s="17" t="s">
        <v>89</v>
      </c>
      <c r="E10" s="18"/>
      <c r="F10" s="18">
        <f>IFERROR($C10*$E10, "")</f>
        <v>0</v>
      </c>
    </row>
    <row r="11" spans="1:6" ht="15" thickTop="1" x14ac:dyDescent="0.35">
      <c r="A11" s="19"/>
      <c r="B11" s="20"/>
      <c r="C11" s="21"/>
      <c r="D11" s="22"/>
      <c r="E11" s="23" t="s">
        <v>14</v>
      </c>
      <c r="F11" s="24">
        <f>SUBTOTAL(109,Unit_Price_Tab!$F$9:$F$10)</f>
        <v>0</v>
      </c>
    </row>
    <row r="13" spans="1:6" ht="28.9" customHeight="1" x14ac:dyDescent="0.35">
      <c r="A13" s="9" t="s">
        <v>15</v>
      </c>
      <c r="B13" s="10" t="str">
        <f>VLOOKUP(A13,[1]!Table_BidItem_CategoryClassification[#All],2,FALSE)</f>
        <v>CONCRETE WORK</v>
      </c>
    </row>
    <row r="14" spans="1:6" x14ac:dyDescent="0.35">
      <c r="A14" s="11" t="s">
        <v>3</v>
      </c>
      <c r="B14" s="11" t="s">
        <v>4</v>
      </c>
      <c r="C14" s="12" t="s">
        <v>5</v>
      </c>
      <c r="D14" s="12" t="s">
        <v>6</v>
      </c>
      <c r="E14" s="25" t="s">
        <v>7</v>
      </c>
      <c r="F14" s="13" t="s">
        <v>8</v>
      </c>
    </row>
    <row r="15" spans="1:6" ht="43.5" x14ac:dyDescent="0.35">
      <c r="A15" s="14" t="s">
        <v>16</v>
      </c>
      <c r="B15" s="15" t="s">
        <v>17</v>
      </c>
      <c r="C15" s="16">
        <v>109</v>
      </c>
      <c r="D15" s="17" t="s">
        <v>18</v>
      </c>
      <c r="E15" s="18"/>
      <c r="F15" s="18">
        <f t="shared" ref="F15:F21" si="0">IFERROR($C15*$E15, "")</f>
        <v>0</v>
      </c>
    </row>
    <row r="16" spans="1:6" ht="58" x14ac:dyDescent="0.35">
      <c r="A16" s="14" t="s">
        <v>19</v>
      </c>
      <c r="B16" s="15" t="s">
        <v>20</v>
      </c>
      <c r="C16" s="16">
        <v>1316</v>
      </c>
      <c r="D16" s="17" t="s">
        <v>18</v>
      </c>
      <c r="E16" s="18"/>
      <c r="F16" s="18">
        <f t="shared" si="0"/>
        <v>0</v>
      </c>
    </row>
    <row r="17" spans="1:6" ht="29" x14ac:dyDescent="0.35">
      <c r="A17" s="14" t="s">
        <v>21</v>
      </c>
      <c r="B17" s="15" t="s">
        <v>22</v>
      </c>
      <c r="C17" s="16">
        <v>611</v>
      </c>
      <c r="D17" s="17" t="s">
        <v>23</v>
      </c>
      <c r="E17" s="18"/>
      <c r="F17" s="18">
        <f t="shared" si="0"/>
        <v>0</v>
      </c>
    </row>
    <row r="18" spans="1:6" ht="29" x14ac:dyDescent="0.35">
      <c r="A18" s="14" t="s">
        <v>24</v>
      </c>
      <c r="B18" s="15" t="s">
        <v>25</v>
      </c>
      <c r="C18" s="26">
        <v>7</v>
      </c>
      <c r="D18" s="17" t="s">
        <v>23</v>
      </c>
      <c r="E18" s="18"/>
      <c r="F18" s="18">
        <f>IFERROR($C18*$E18, "")</f>
        <v>0</v>
      </c>
    </row>
    <row r="19" spans="1:6" ht="29" x14ac:dyDescent="0.35">
      <c r="A19" s="14" t="s">
        <v>26</v>
      </c>
      <c r="B19" s="15" t="s">
        <v>27</v>
      </c>
      <c r="C19" s="26">
        <v>11</v>
      </c>
      <c r="D19" s="17" t="s">
        <v>23</v>
      </c>
      <c r="E19" s="18"/>
      <c r="F19" s="18">
        <f t="shared" si="0"/>
        <v>0</v>
      </c>
    </row>
    <row r="20" spans="1:6" ht="43.5" x14ac:dyDescent="0.35">
      <c r="A20" s="14" t="s">
        <v>28</v>
      </c>
      <c r="B20" s="15" t="s">
        <v>29</v>
      </c>
      <c r="C20" s="16">
        <v>221</v>
      </c>
      <c r="D20" s="17" t="s">
        <v>23</v>
      </c>
      <c r="E20" s="18"/>
      <c r="F20" s="18">
        <f t="shared" si="0"/>
        <v>0</v>
      </c>
    </row>
    <row r="21" spans="1:6" ht="44" thickBot="1" x14ac:dyDescent="0.4">
      <c r="A21" s="14" t="s">
        <v>30</v>
      </c>
      <c r="B21" s="15" t="s">
        <v>31</v>
      </c>
      <c r="C21" s="26">
        <v>30</v>
      </c>
      <c r="D21" s="17" t="s">
        <v>32</v>
      </c>
      <c r="E21" s="18"/>
      <c r="F21" s="18">
        <f t="shared" si="0"/>
        <v>0</v>
      </c>
    </row>
    <row r="22" spans="1:6" ht="15" thickTop="1" x14ac:dyDescent="0.35">
      <c r="A22" s="19"/>
      <c r="B22" s="20"/>
      <c r="C22" s="21"/>
      <c r="D22" s="22"/>
      <c r="E22" s="23" t="s">
        <v>14</v>
      </c>
      <c r="F22" s="24">
        <f>SUBTOTAL(109,Unit_Price_Tab!$F$15:$F$21)</f>
        <v>0</v>
      </c>
    </row>
    <row r="23" spans="1:6" ht="28.9" customHeight="1" x14ac:dyDescent="0.35"/>
    <row r="24" spans="1:6" x14ac:dyDescent="0.35">
      <c r="A24" s="9" t="s">
        <v>33</v>
      </c>
      <c r="B24" s="10" t="str">
        <f>VLOOKUP(A24,[1]!Table_BidItem_CategoryClassification[#All],2,FALSE)</f>
        <v>ASPHALT WORK</v>
      </c>
    </row>
    <row r="25" spans="1:6" x14ac:dyDescent="0.35">
      <c r="A25" s="11" t="s">
        <v>3</v>
      </c>
      <c r="B25" s="11" t="s">
        <v>4</v>
      </c>
      <c r="C25" s="12" t="s">
        <v>5</v>
      </c>
      <c r="D25" s="12" t="s">
        <v>6</v>
      </c>
      <c r="E25" s="27" t="s">
        <v>34</v>
      </c>
      <c r="F25" s="13" t="s">
        <v>8</v>
      </c>
    </row>
    <row r="26" spans="1:6" ht="29" x14ac:dyDescent="0.35">
      <c r="A26" s="14" t="s">
        <v>35</v>
      </c>
      <c r="B26" s="15" t="s">
        <v>36</v>
      </c>
      <c r="C26" s="16">
        <v>93</v>
      </c>
      <c r="D26" s="17" t="s">
        <v>37</v>
      </c>
      <c r="E26" s="18"/>
      <c r="F26" s="18">
        <f t="shared" ref="F26:F27" si="1">IFERROR($C26*$E26, "")</f>
        <v>0</v>
      </c>
    </row>
    <row r="27" spans="1:6" ht="29.5" thickBot="1" x14ac:dyDescent="0.4">
      <c r="A27" s="14" t="s">
        <v>38</v>
      </c>
      <c r="B27" s="15" t="s">
        <v>39</v>
      </c>
      <c r="C27" s="16">
        <v>37</v>
      </c>
      <c r="D27" s="17" t="s">
        <v>37</v>
      </c>
      <c r="E27" s="18"/>
      <c r="F27" s="18">
        <f t="shared" si="1"/>
        <v>0</v>
      </c>
    </row>
    <row r="28" spans="1:6" ht="15" thickTop="1" x14ac:dyDescent="0.35">
      <c r="A28" s="28"/>
      <c r="B28" s="20"/>
      <c r="C28" s="21"/>
      <c r="D28" s="22"/>
      <c r="E28" s="23" t="s">
        <v>14</v>
      </c>
      <c r="F28" s="24">
        <f>SUBTOTAL(109,Unit_Price_Tab!$F$26:$F$27)</f>
        <v>0</v>
      </c>
    </row>
    <row r="30" spans="1:6" x14ac:dyDescent="0.35">
      <c r="A30" s="9" t="s">
        <v>40</v>
      </c>
      <c r="B30" s="10" t="str">
        <f>VLOOKUP(A30,[1]!Table_BidItem_CategoryClassification[#All],2,FALSE)</f>
        <v>STORM SEWER UTILITY WORK</v>
      </c>
    </row>
    <row r="31" spans="1:6" x14ac:dyDescent="0.35">
      <c r="A31" s="11" t="s">
        <v>3</v>
      </c>
      <c r="B31" s="11" t="s">
        <v>4</v>
      </c>
      <c r="C31" s="12" t="s">
        <v>5</v>
      </c>
      <c r="D31" s="12" t="s">
        <v>6</v>
      </c>
      <c r="E31" s="27" t="s">
        <v>34</v>
      </c>
      <c r="F31" s="13" t="s">
        <v>8</v>
      </c>
    </row>
    <row r="32" spans="1:6" ht="29" x14ac:dyDescent="0.35">
      <c r="A32" s="14" t="s">
        <v>41</v>
      </c>
      <c r="B32" s="15" t="s">
        <v>42</v>
      </c>
      <c r="C32" s="26">
        <v>25</v>
      </c>
      <c r="D32" s="17" t="s">
        <v>18</v>
      </c>
      <c r="E32" s="18"/>
      <c r="F32" s="18">
        <f t="shared" ref="F32:F36" si="2">IFERROR($C32*$E32, "")</f>
        <v>0</v>
      </c>
    </row>
    <row r="33" spans="1:6" ht="29" x14ac:dyDescent="0.35">
      <c r="A33" s="14" t="s">
        <v>43</v>
      </c>
      <c r="B33" s="15" t="s">
        <v>44</v>
      </c>
      <c r="C33" s="26">
        <v>140</v>
      </c>
      <c r="D33" s="17" t="s">
        <v>18</v>
      </c>
      <c r="E33" s="18"/>
      <c r="F33" s="18">
        <f t="shared" si="2"/>
        <v>0</v>
      </c>
    </row>
    <row r="34" spans="1:6" ht="29" x14ac:dyDescent="0.35">
      <c r="A34" s="14" t="s">
        <v>45</v>
      </c>
      <c r="B34" s="15" t="s">
        <v>46</v>
      </c>
      <c r="C34" s="26">
        <v>1</v>
      </c>
      <c r="D34" s="17" t="s">
        <v>47</v>
      </c>
      <c r="E34" s="18"/>
      <c r="F34" s="18">
        <f t="shared" si="2"/>
        <v>0</v>
      </c>
    </row>
    <row r="35" spans="1:6" ht="43.5" x14ac:dyDescent="0.35">
      <c r="A35" s="14" t="s">
        <v>48</v>
      </c>
      <c r="B35" s="15" t="s">
        <v>49</v>
      </c>
      <c r="C35" s="26">
        <v>1</v>
      </c>
      <c r="D35" s="17" t="s">
        <v>47</v>
      </c>
      <c r="E35" s="18"/>
      <c r="F35" s="18">
        <f t="shared" si="2"/>
        <v>0</v>
      </c>
    </row>
    <row r="36" spans="1:6" x14ac:dyDescent="0.35">
      <c r="A36" s="14" t="s">
        <v>50</v>
      </c>
      <c r="B36" s="15" t="s">
        <v>51</v>
      </c>
      <c r="C36" s="26">
        <v>1</v>
      </c>
      <c r="D36" s="17" t="s">
        <v>47</v>
      </c>
      <c r="E36" s="18"/>
      <c r="F36" s="18">
        <f t="shared" si="2"/>
        <v>0</v>
      </c>
    </row>
    <row r="37" spans="1:6" ht="15" thickBot="1" x14ac:dyDescent="0.4">
      <c r="A37" s="14" t="s">
        <v>52</v>
      </c>
      <c r="B37" s="15" t="s">
        <v>53</v>
      </c>
      <c r="C37" s="26">
        <v>1</v>
      </c>
      <c r="D37" s="17" t="s">
        <v>47</v>
      </c>
      <c r="E37" s="18"/>
      <c r="F37" s="18">
        <f>IFERROR($C37*$E37, "")</f>
        <v>0</v>
      </c>
    </row>
    <row r="38" spans="1:6" ht="15" thickTop="1" x14ac:dyDescent="0.35">
      <c r="A38" s="19"/>
      <c r="B38" s="20"/>
      <c r="C38" s="21"/>
      <c r="D38" s="22"/>
      <c r="E38" s="23" t="s">
        <v>14</v>
      </c>
      <c r="F38" s="24">
        <f>SUBTOTAL(109,Unit_Price_Tab!$F$32:$F$37)</f>
        <v>0</v>
      </c>
    </row>
    <row r="40" spans="1:6" ht="29" x14ac:dyDescent="0.35">
      <c r="A40" s="9" t="s">
        <v>54</v>
      </c>
      <c r="B40" s="10" t="str">
        <f>VLOOKUP(A40,[1]!Table_BidItem_CategoryClassification[#All],2,FALSE)</f>
        <v>PAVEMENT MARKING AND SIGNAGE WORK</v>
      </c>
    </row>
    <row r="41" spans="1:6" x14ac:dyDescent="0.35">
      <c r="A41" s="11" t="s">
        <v>3</v>
      </c>
      <c r="B41" s="11" t="s">
        <v>4</v>
      </c>
      <c r="C41" s="12" t="s">
        <v>5</v>
      </c>
      <c r="D41" s="12" t="s">
        <v>6</v>
      </c>
      <c r="E41" s="27" t="s">
        <v>34</v>
      </c>
      <c r="F41" s="13" t="s">
        <v>8</v>
      </c>
    </row>
    <row r="42" spans="1:6" x14ac:dyDescent="0.35">
      <c r="A42" s="14" t="s">
        <v>55</v>
      </c>
      <c r="B42" s="15" t="s">
        <v>56</v>
      </c>
      <c r="C42" s="26">
        <v>335</v>
      </c>
      <c r="D42" s="17" t="s">
        <v>18</v>
      </c>
      <c r="E42" s="18"/>
      <c r="F42" s="18">
        <f t="shared" ref="F42:F45" si="3">IFERROR($C42*$E42, "")</f>
        <v>0</v>
      </c>
    </row>
    <row r="43" spans="1:6" x14ac:dyDescent="0.35">
      <c r="A43" s="14" t="s">
        <v>57</v>
      </c>
      <c r="B43" s="15" t="s">
        <v>58</v>
      </c>
      <c r="C43" s="26">
        <v>110</v>
      </c>
      <c r="D43" s="17" t="s">
        <v>18</v>
      </c>
      <c r="E43" s="18"/>
      <c r="F43" s="18">
        <f t="shared" si="3"/>
        <v>0</v>
      </c>
    </row>
    <row r="44" spans="1:6" ht="43.5" x14ac:dyDescent="0.35">
      <c r="A44" s="14" t="s">
        <v>59</v>
      </c>
      <c r="B44" s="15" t="s">
        <v>60</v>
      </c>
      <c r="C44" s="26">
        <v>200</v>
      </c>
      <c r="D44" s="17" t="s">
        <v>18</v>
      </c>
      <c r="E44" s="18"/>
      <c r="F44" s="18">
        <f t="shared" si="3"/>
        <v>0</v>
      </c>
    </row>
    <row r="45" spans="1:6" ht="29.5" thickBot="1" x14ac:dyDescent="0.4">
      <c r="A45" s="14" t="s">
        <v>61</v>
      </c>
      <c r="B45" s="15" t="s">
        <v>62</v>
      </c>
      <c r="C45" s="26">
        <v>13</v>
      </c>
      <c r="D45" s="17" t="s">
        <v>47</v>
      </c>
      <c r="E45" s="18"/>
      <c r="F45" s="18">
        <f t="shared" si="3"/>
        <v>0</v>
      </c>
    </row>
    <row r="46" spans="1:6" ht="15" thickTop="1" x14ac:dyDescent="0.35">
      <c r="A46" s="29"/>
      <c r="B46" s="20"/>
      <c r="C46" s="21"/>
      <c r="D46" s="22"/>
      <c r="E46" s="23" t="s">
        <v>14</v>
      </c>
      <c r="F46" s="24">
        <f>SUBTOTAL(109,Unit_Price_Tab!$F$42:$F$45)</f>
        <v>0</v>
      </c>
    </row>
    <row r="48" spans="1:6" ht="29" x14ac:dyDescent="0.35">
      <c r="A48" s="9" t="s">
        <v>63</v>
      </c>
      <c r="B48" s="10" t="str">
        <f>VLOOKUP(A48,[1]!Table_BidItem_CategoryClassification[#All],2,FALSE)</f>
        <v>LANDSCAPE AND HARDSCAPE RESTORATION WORK</v>
      </c>
    </row>
    <row r="49" spans="1:6" x14ac:dyDescent="0.35">
      <c r="A49" s="11" t="s">
        <v>3</v>
      </c>
      <c r="B49" s="11" t="s">
        <v>4</v>
      </c>
      <c r="C49" s="12" t="s">
        <v>5</v>
      </c>
      <c r="D49" s="12" t="s">
        <v>6</v>
      </c>
      <c r="E49" s="27" t="s">
        <v>34</v>
      </c>
      <c r="F49" s="13" t="s">
        <v>8</v>
      </c>
    </row>
    <row r="50" spans="1:6" ht="43.5" x14ac:dyDescent="0.35">
      <c r="A50" s="14" t="s">
        <v>64</v>
      </c>
      <c r="B50" s="15" t="s">
        <v>65</v>
      </c>
      <c r="C50" s="26">
        <v>93</v>
      </c>
      <c r="D50" s="17" t="s">
        <v>12</v>
      </c>
      <c r="E50" s="18"/>
      <c r="F50" s="18">
        <f t="shared" ref="F50:F55" si="4">IFERROR($C50*$E50, "")</f>
        <v>0</v>
      </c>
    </row>
    <row r="51" spans="1:6" x14ac:dyDescent="0.35">
      <c r="A51" s="14" t="s">
        <v>66</v>
      </c>
      <c r="B51" s="15" t="s">
        <v>67</v>
      </c>
      <c r="C51" s="26">
        <v>832</v>
      </c>
      <c r="D51" s="17" t="s">
        <v>23</v>
      </c>
      <c r="E51" s="18"/>
      <c r="F51" s="18">
        <f t="shared" si="4"/>
        <v>0</v>
      </c>
    </row>
    <row r="52" spans="1:6" ht="43.5" x14ac:dyDescent="0.35">
      <c r="A52" s="14" t="s">
        <v>68</v>
      </c>
      <c r="B52" s="15" t="s">
        <v>69</v>
      </c>
      <c r="C52" s="26">
        <v>1</v>
      </c>
      <c r="D52" s="17" t="s">
        <v>47</v>
      </c>
      <c r="E52" s="18"/>
      <c r="F52" s="18">
        <f t="shared" si="4"/>
        <v>0</v>
      </c>
    </row>
    <row r="53" spans="1:6" ht="43.5" x14ac:dyDescent="0.35">
      <c r="A53" s="14" t="s">
        <v>70</v>
      </c>
      <c r="B53" s="15" t="s">
        <v>71</v>
      </c>
      <c r="C53" s="26">
        <v>1</v>
      </c>
      <c r="D53" s="17" t="s">
        <v>47</v>
      </c>
      <c r="E53" s="18"/>
      <c r="F53" s="18">
        <f t="shared" si="4"/>
        <v>0</v>
      </c>
    </row>
    <row r="54" spans="1:6" ht="29" x14ac:dyDescent="0.35">
      <c r="A54" s="14" t="s">
        <v>72</v>
      </c>
      <c r="B54" s="15" t="s">
        <v>73</v>
      </c>
      <c r="C54" s="26">
        <v>7</v>
      </c>
      <c r="D54" s="17" t="s">
        <v>23</v>
      </c>
      <c r="E54" s="18"/>
      <c r="F54" s="18">
        <f t="shared" si="4"/>
        <v>0</v>
      </c>
    </row>
    <row r="55" spans="1:6" ht="29.5" thickBot="1" x14ac:dyDescent="0.4">
      <c r="A55" s="14" t="s">
        <v>74</v>
      </c>
      <c r="B55" s="15" t="s">
        <v>75</v>
      </c>
      <c r="C55" s="26">
        <v>3</v>
      </c>
      <c r="D55" s="17" t="s">
        <v>23</v>
      </c>
      <c r="E55" s="18"/>
      <c r="F55" s="18">
        <f t="shared" si="4"/>
        <v>0</v>
      </c>
    </row>
    <row r="56" spans="1:6" ht="15" thickTop="1" x14ac:dyDescent="0.35">
      <c r="A56" s="19"/>
      <c r="B56" s="20"/>
      <c r="C56" s="21"/>
      <c r="D56" s="22"/>
      <c r="E56" s="23" t="s">
        <v>14</v>
      </c>
      <c r="F56" s="24">
        <f>SUBTOTAL(109,Unit_Price_Tab!$F$50:$F$55)</f>
        <v>0</v>
      </c>
    </row>
    <row r="57" spans="1:6" ht="15" thickBot="1" x14ac:dyDescent="0.4">
      <c r="F57"/>
    </row>
    <row r="58" spans="1:6" ht="15" thickTop="1" x14ac:dyDescent="0.35">
      <c r="A58" s="30"/>
      <c r="B58" s="31"/>
      <c r="C58" s="32"/>
      <c r="D58" s="32"/>
      <c r="E58" s="33" t="s">
        <v>76</v>
      </c>
      <c r="F58" s="34">
        <f>SUMIF(E:E,"SUBTOTAL",F:F)</f>
        <v>0</v>
      </c>
    </row>
    <row r="59" spans="1:6" x14ac:dyDescent="0.35">
      <c r="E59" s="35"/>
      <c r="F59" s="36"/>
    </row>
    <row r="60" spans="1:6" x14ac:dyDescent="0.35">
      <c r="A60" s="9" t="s">
        <v>77</v>
      </c>
      <c r="B60" s="10" t="str">
        <f>VLOOKUP(A60,[1]!Table_BidItem_CategoryClassification[#All],2,FALSE)</f>
        <v>PERCENTAGE LINE ITEMS</v>
      </c>
    </row>
    <row r="61" spans="1:6" x14ac:dyDescent="0.35">
      <c r="A61" s="11" t="s">
        <v>3</v>
      </c>
      <c r="B61" s="11" t="s">
        <v>4</v>
      </c>
      <c r="C61" s="12" t="s">
        <v>5</v>
      </c>
      <c r="D61" s="12" t="s">
        <v>6</v>
      </c>
      <c r="E61" s="27" t="s">
        <v>34</v>
      </c>
      <c r="F61" s="13" t="s">
        <v>8</v>
      </c>
    </row>
    <row r="62" spans="1:6" ht="29" x14ac:dyDescent="0.35">
      <c r="A62" s="14" t="s">
        <v>78</v>
      </c>
      <c r="B62" s="15" t="s">
        <v>79</v>
      </c>
      <c r="C62" s="26"/>
      <c r="D62" s="17" t="s">
        <v>80</v>
      </c>
      <c r="E62" s="37">
        <f>C62/100</f>
        <v>0</v>
      </c>
      <c r="F62" s="38">
        <f>Unit_Price_Tab!$E62*$F$58</f>
        <v>0</v>
      </c>
    </row>
    <row r="63" spans="1:6" ht="29" x14ac:dyDescent="0.35">
      <c r="A63" s="14" t="s">
        <v>81</v>
      </c>
      <c r="B63" s="15" t="s">
        <v>82</v>
      </c>
      <c r="C63" s="26"/>
      <c r="D63" s="39" t="s">
        <v>83</v>
      </c>
      <c r="E63" s="40">
        <f>C63</f>
        <v>0</v>
      </c>
      <c r="F63" s="38">
        <f>E63</f>
        <v>0</v>
      </c>
    </row>
    <row r="64" spans="1:6" ht="29" x14ac:dyDescent="0.35">
      <c r="A64" s="14" t="s">
        <v>84</v>
      </c>
      <c r="B64" s="15" t="s">
        <v>85</v>
      </c>
      <c r="C64" s="26"/>
      <c r="D64" s="17" t="s">
        <v>80</v>
      </c>
      <c r="E64" s="37">
        <f>C64/100</f>
        <v>0</v>
      </c>
      <c r="F64" s="38">
        <f>Unit_Price_Tab!$E64*$F$58</f>
        <v>0</v>
      </c>
    </row>
    <row r="65" spans="1:6" x14ac:dyDescent="0.35">
      <c r="A65" s="14" t="s">
        <v>86</v>
      </c>
      <c r="B65" s="15" t="s">
        <v>87</v>
      </c>
      <c r="C65" s="26"/>
      <c r="D65" s="17" t="s">
        <v>80</v>
      </c>
      <c r="E65" s="37">
        <f>C65/100</f>
        <v>0</v>
      </c>
      <c r="F65" s="38">
        <f>Unit_Price_Tab!$E65*$F$58</f>
        <v>0</v>
      </c>
    </row>
    <row r="66" spans="1:6" x14ac:dyDescent="0.35">
      <c r="A66" s="14"/>
      <c r="B66" s="15"/>
      <c r="C66" s="26"/>
      <c r="D66" s="17"/>
      <c r="E66" s="37"/>
      <c r="F66" s="38"/>
    </row>
    <row r="67" spans="1:6" x14ac:dyDescent="0.35">
      <c r="A67" s="29"/>
      <c r="B67" s="41"/>
      <c r="C67" s="42"/>
      <c r="D67" s="42"/>
      <c r="E67" s="43" t="s">
        <v>88</v>
      </c>
      <c r="F67" s="44">
        <f>SUBTOTAL(109,Unit_Price_Tab!$F$62:$F$66)</f>
        <v>0</v>
      </c>
    </row>
    <row r="71" spans="1:6" x14ac:dyDescent="0.35">
      <c r="B71" s="45"/>
      <c r="C71" s="46"/>
      <c r="D71" s="47"/>
      <c r="E71" s="48" t="s">
        <v>91</v>
      </c>
      <c r="F71" s="50">
        <f>$F$67+F58</f>
        <v>0</v>
      </c>
    </row>
  </sheetData>
  <mergeCells count="1">
    <mergeCell ref="A2:F2"/>
  </mergeCells>
  <conditionalFormatting sqref="C50:C55 C42:C45 C26:C27 C15:C21 C32:C37 C9:C10">
    <cfRule type="expression" dxfId="2" priority="1">
      <formula>$C9&gt;0</formula>
    </cfRule>
  </conditionalFormatting>
  <conditionalFormatting sqref="A50:F55 A42:F45 A26:F27 A15:F21 A32:F37 A9:F10">
    <cfRule type="expression" dxfId="1" priority="2">
      <formula>#REF!&gt;0</formula>
    </cfRule>
    <cfRule type="expression" dxfId="0" priority="3">
      <formula>$C9&gt;0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XXXX</oddHeader>
    <oddFooter>&amp;LBidder___________________&amp;CSignature_______________________&amp;R 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1]!UPDATEHEADER">
                <anchor moveWithCells="1" sizeWithCells="1">
                  <from>
                    <xdr:col>0</xdr:col>
                    <xdr:colOff>31750</xdr:colOff>
                    <xdr:row>0</xdr:row>
                    <xdr:rowOff>12700</xdr:rowOff>
                  </from>
                  <to>
                    <xdr:col>1</xdr:col>
                    <xdr:colOff>1009650</xdr:colOff>
                    <xdr:row>1</xdr:row>
                    <xdr:rowOff>0</xdr:rowOff>
                  </to>
                </anchor>
              </controlPr>
            </control>
          </mc:Choice>
        </mc:AlternateContent>
        <mc:AlternateContent xmlns:mc="http://schemas.openxmlformats.org/markup-compatibility/2006">
          <mc:Choice Requires="x14">
            <control shapeId="1026" r:id="rId5" name="Button 2">
              <controlPr defaultSize="0" print="0" autoFill="0" autoPict="0" macro="[1]!EXPORT_UNIT_PRICE_TAB">
                <anchor moveWithCells="1" sizeWithCells="1">
                  <from>
                    <xdr:col>1</xdr:col>
                    <xdr:colOff>723900</xdr:colOff>
                    <xdr:row>0</xdr:row>
                    <xdr:rowOff>12700</xdr:rowOff>
                  </from>
                  <to>
                    <xdr:col>1</xdr:col>
                    <xdr:colOff>2438400</xdr:colOff>
                    <xdr:row>1</xdr:row>
                    <xdr:rowOff>31750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Gino Squarciafico</dc:creator>
  <cp:keywords/>
  <dc:description/>
  <cp:lastModifiedBy>Sy Gezachew</cp:lastModifiedBy>
  <cp:revision/>
  <dcterms:created xsi:type="dcterms:W3CDTF">2023-11-06T17:23:27Z</dcterms:created>
  <dcterms:modified xsi:type="dcterms:W3CDTF">2024-01-10T14:50:03Z</dcterms:modified>
  <cp:category/>
  <cp:contentStatus/>
</cp:coreProperties>
</file>