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0"/>
  <workbookPr codeName="ThisWorkbook" defaultThemeVersion="166925"/>
  <mc:AlternateContent xmlns:mc="http://schemas.openxmlformats.org/markup-compatibility/2006">
    <mc:Choice Requires="x15">
      <x15ac:absPath xmlns:x15ac="http://schemas.microsoft.com/office/spreadsheetml/2010/11/ac" url="F:\Utilities\SWDD\2023 - Franchise Collection Procurment with KCI\RFP\Bid Process\Addendum No 1\"/>
    </mc:Choice>
  </mc:AlternateContent>
  <xr:revisionPtr revIDLastSave="0" documentId="13_ncr:1_{5D468857-8AFB-42C4-A70A-C1D1FD350AB4}" xr6:coauthVersionLast="36" xr6:coauthVersionMax="47" xr10:uidLastSave="{00000000-0000-0000-0000-000000000000}"/>
  <workbookProtection workbookAlgorithmName="SHA-512" workbookHashValue="lMTikUEth/rabgyBUP7LJfntq0/yZrdsqq+P8SbN1etNQSUuIbxBZt0RCxeHE4Bsxnq7xwF9KZBU8AFw/k2vkw==" workbookSaltValue="ZAzh8nNGxthJtJD9WMpsQg==" workbookSpinCount="100000" lockStructure="1"/>
  <bookViews>
    <workbookView xWindow="0" yWindow="0" windowWidth="28800" windowHeight="11625" xr2:uid="{5551064F-1315-48DC-899E-A7784443322D}"/>
  </bookViews>
  <sheets>
    <sheet name="1" sheetId="1" r:id="rId1"/>
    <sheet name="2" sheetId="10" r:id="rId2"/>
    <sheet name="3" sheetId="5" r:id="rId3"/>
    <sheet name="4" sheetId="8" r:id="rId4"/>
    <sheet name="5" sheetId="9" r:id="rId5"/>
  </sheets>
  <definedNames>
    <definedName name="\S">#REF!</definedName>
    <definedName name="_Fill" hidden="1">#REF!</definedName>
    <definedName name="PAGE1">#REF!</definedName>
    <definedName name="PAGE2">#REF!</definedName>
    <definedName name="PAGE3">#REF!</definedName>
    <definedName name="_xlnm.Print_Area" localSheetId="4">'5'!$B$1:$G$16</definedName>
    <definedName name="STUBS">#REF!</definedName>
    <definedName name="TAB">#REF!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12" i="10" l="1"/>
  <c r="B15" i="9"/>
  <c r="B16" i="9"/>
  <c r="B12" i="9"/>
  <c r="B13" i="9" s="1"/>
  <c r="B14" i="9" s="1"/>
  <c r="B10" i="9"/>
  <c r="E32" i="1"/>
  <c r="E27" i="1" l="1"/>
  <c r="E26" i="1"/>
  <c r="E24" i="1"/>
  <c r="E11" i="1"/>
  <c r="E10" i="1"/>
  <c r="E8" i="1"/>
  <c r="D17" i="10"/>
  <c r="E35" i="1"/>
  <c r="E34" i="1"/>
  <c r="E19" i="1"/>
  <c r="E18" i="1"/>
  <c r="E16" i="1"/>
  <c r="F13" i="9" l="1"/>
  <c r="E13" i="9"/>
  <c r="D13" i="9"/>
  <c r="G13" i="9"/>
  <c r="D12" i="9"/>
  <c r="H8" i="8" l="1"/>
  <c r="V28" i="5"/>
  <c r="V9" i="5"/>
  <c r="H34" i="8" l="1"/>
  <c r="V40" i="5"/>
  <c r="V39" i="5"/>
  <c r="V38" i="5"/>
  <c r="V37" i="5"/>
  <c r="V36" i="5"/>
  <c r="V35" i="5"/>
  <c r="V33" i="5"/>
  <c r="V32" i="5"/>
  <c r="V31" i="5"/>
  <c r="V30" i="5"/>
  <c r="V29" i="5"/>
  <c r="E14" i="9" l="1"/>
  <c r="F14" i="9"/>
  <c r="G14" i="9"/>
  <c r="G12" i="9"/>
  <c r="E12" i="9"/>
  <c r="F12" i="9"/>
  <c r="V41" i="5"/>
  <c r="E10" i="5"/>
  <c r="H16" i="8"/>
  <c r="H10" i="8"/>
  <c r="D37" i="1" l="1"/>
  <c r="G8" i="9" s="1"/>
  <c r="D36" i="1"/>
  <c r="D29" i="1"/>
  <c r="F8" i="9" s="1"/>
  <c r="D28" i="1"/>
  <c r="D21" i="1"/>
  <c r="E8" i="9" s="1"/>
  <c r="D20" i="1"/>
  <c r="D13" i="1"/>
  <c r="D8" i="9" s="1"/>
  <c r="D16" i="9" s="1"/>
  <c r="D12" i="1"/>
  <c r="H21" i="8"/>
  <c r="H20" i="8"/>
  <c r="H19" i="8"/>
  <c r="H13" i="8"/>
  <c r="D14" i="9" l="1"/>
  <c r="B9" i="1"/>
  <c r="B10" i="1" s="1"/>
  <c r="B11" i="1" s="1"/>
  <c r="B12" i="1" s="1"/>
  <c r="B13" i="1" s="1"/>
  <c r="B16" i="1" s="1"/>
  <c r="B17" i="1" s="1"/>
  <c r="B18" i="1" s="1"/>
  <c r="B19" i="1" s="1"/>
  <c r="B20" i="1" s="1"/>
  <c r="B21" i="1" s="1"/>
  <c r="B24" i="1" s="1"/>
  <c r="B25" i="1" s="1"/>
  <c r="B26" i="1" s="1"/>
  <c r="B27" i="1" s="1"/>
  <c r="B28" i="1" s="1"/>
  <c r="B29" i="1" s="1"/>
  <c r="B32" i="1" s="1"/>
  <c r="B33" i="1" s="1"/>
  <c r="B34" i="1" s="1"/>
  <c r="B35" i="1" s="1"/>
  <c r="B36" i="1" s="1"/>
  <c r="B37" i="1" s="1"/>
  <c r="B38" i="1" s="1"/>
  <c r="B39" i="1" s="1"/>
  <c r="B40" i="1" s="1"/>
  <c r="B7" i="10" s="1"/>
  <c r="B8" i="10" l="1"/>
  <c r="B9" i="10" s="1"/>
  <c r="B10" i="10" s="1"/>
  <c r="B11" i="10" s="1"/>
  <c r="B13" i="10" s="1"/>
  <c r="H18" i="8"/>
  <c r="H9" i="8"/>
  <c r="H11" i="8"/>
  <c r="H12" i="8"/>
  <c r="H14" i="8"/>
  <c r="H15" i="8"/>
  <c r="H17" i="8"/>
  <c r="V10" i="5"/>
  <c r="V11" i="5"/>
  <c r="V12" i="5"/>
  <c r="V13" i="5"/>
  <c r="V14" i="5"/>
  <c r="V16" i="5"/>
  <c r="V17" i="5"/>
  <c r="V18" i="5"/>
  <c r="V19" i="5"/>
  <c r="V20" i="5"/>
  <c r="V21" i="5"/>
  <c r="B14" i="10" l="1"/>
  <c r="H22" i="8"/>
  <c r="V22" i="5"/>
  <c r="B15" i="10" l="1"/>
  <c r="B16" i="10" s="1"/>
  <c r="B17" i="10" s="1"/>
  <c r="B9" i="5" s="1"/>
  <c r="B10" i="5" s="1"/>
  <c r="B11" i="5" s="1"/>
  <c r="B12" i="5" s="1"/>
  <c r="B13" i="5" s="1"/>
  <c r="B14" i="5" s="1"/>
  <c r="B16" i="5" s="1"/>
  <c r="B17" i="5" s="1"/>
  <c r="B18" i="5" s="1"/>
  <c r="B19" i="5" s="1"/>
  <c r="B20" i="5" s="1"/>
  <c r="B21" i="5" s="1"/>
  <c r="B22" i="5" s="1"/>
  <c r="B28" i="5" s="1"/>
  <c r="B29" i="5" s="1"/>
  <c r="B30" i="5" s="1"/>
  <c r="B31" i="5" s="1"/>
  <c r="B32" i="5" s="1"/>
  <c r="B33" i="5" s="1"/>
  <c r="B35" i="5" s="1"/>
  <c r="B36" i="5" s="1"/>
  <c r="B37" i="5" s="1"/>
  <c r="B38" i="5" s="1"/>
  <c r="B39" i="5" s="1"/>
  <c r="B40" i="5" s="1"/>
  <c r="B41" i="5" s="1"/>
  <c r="B8" i="8" s="1"/>
  <c r="B9" i="8" s="1"/>
  <c r="B10" i="8" s="1"/>
  <c r="B11" i="8" s="1"/>
  <c r="B12" i="8" s="1"/>
  <c r="B13" i="8" s="1"/>
  <c r="B14" i="8" s="1"/>
  <c r="B15" i="8" s="1"/>
  <c r="B16" i="8" s="1"/>
  <c r="B17" i="8" s="1"/>
  <c r="B18" i="8" s="1"/>
  <c r="B19" i="8" s="1"/>
  <c r="B20" i="8" s="1"/>
  <c r="B21" i="8" s="1"/>
  <c r="B22" i="8" s="1"/>
  <c r="B28" i="8" s="1"/>
  <c r="B29" i="8" s="1"/>
  <c r="B30" i="8" s="1"/>
  <c r="B31" i="8" s="1"/>
  <c r="B33" i="8" s="1"/>
  <c r="B34" i="8" s="1"/>
  <c r="G10" i="9"/>
  <c r="G15" i="9" s="1"/>
  <c r="E10" i="9"/>
  <c r="E15" i="9" s="1"/>
  <c r="F10" i="9"/>
  <c r="F15" i="9" s="1"/>
  <c r="D10" i="9"/>
  <c r="D15" i="9" l="1"/>
</calcChain>
</file>

<file path=xl/sharedStrings.xml><?xml version="1.0" encoding="utf-8"?>
<sst xmlns="http://schemas.openxmlformats.org/spreadsheetml/2006/main" count="284" uniqueCount="157">
  <si>
    <t xml:space="preserve">PROPOSER'S NAME:  </t>
  </si>
  <si>
    <t>Line</t>
  </si>
  <si>
    <t>Type of Service</t>
  </si>
  <si>
    <t>Total Monthly Fee per Unit</t>
  </si>
  <si>
    <t>Franchisee-Owned Containers</t>
  </si>
  <si>
    <t>1x/week</t>
  </si>
  <si>
    <t>2x/week</t>
  </si>
  <si>
    <t>3x/week</t>
  </si>
  <si>
    <t>4x/week</t>
  </si>
  <si>
    <t>5x/week</t>
  </si>
  <si>
    <t>6x/week</t>
  </si>
  <si>
    <t>Extra Scheduled Pickup</t>
  </si>
  <si>
    <t>On-Call Service 
Monthly Charge</t>
  </si>
  <si>
    <t>On-Call Service 
Pickup Charge</t>
  </si>
  <si>
    <t>=((axb)+(cxd)+(exf)+(gxh)+(ixj)+(kxl)+(mxn)+(oxp)+(qxr))x12</t>
  </si>
  <si>
    <t>(a)</t>
  </si>
  <si>
    <t>(b)</t>
  </si>
  <si>
    <t>(c)</t>
  </si>
  <si>
    <t>(d)</t>
  </si>
  <si>
    <t>(f)</t>
  </si>
  <si>
    <t>(g)</t>
  </si>
  <si>
    <t>(h)</t>
  </si>
  <si>
    <t>(i)</t>
  </si>
  <si>
    <t>(j)</t>
  </si>
  <si>
    <t>(k)</t>
  </si>
  <si>
    <t>(l)</t>
  </si>
  <si>
    <t>(m)</t>
  </si>
  <si>
    <t>(n)</t>
  </si>
  <si>
    <t>(o)</t>
  </si>
  <si>
    <t>(p)</t>
  </si>
  <si>
    <t>(q)</t>
  </si>
  <si>
    <t>(r)</t>
  </si>
  <si>
    <t>Monthly Rate</t>
  </si>
  <si>
    <t>Est. Billing Units/ Month</t>
  </si>
  <si>
    <t>Rate per Pickup</t>
  </si>
  <si>
    <t>Est. Pickups/ Month</t>
  </si>
  <si>
    <t>Annual Price Proposal</t>
  </si>
  <si>
    <t>1 cubic yard</t>
  </si>
  <si>
    <t>2 cubic yard</t>
  </si>
  <si>
    <t>3 cubic yard</t>
  </si>
  <si>
    <t>4 cubic yard</t>
  </si>
  <si>
    <t>6 cubic yard</t>
  </si>
  <si>
    <t>8 cubic yard</t>
  </si>
  <si>
    <t>Customer-Owned Containers</t>
  </si>
  <si>
    <t>Each additional Roll Cart</t>
  </si>
  <si>
    <t>Commercial Collection Service - Roll-Offs</t>
  </si>
  <si>
    <t>Container Size</t>
  </si>
  <si>
    <t>= ((axb) + (cxd)) x 
12 months</t>
  </si>
  <si>
    <t>Monthly Container &amp; Maintenance Fee</t>
  </si>
  <si>
    <t>Est. Billing Units/Month</t>
  </si>
  <si>
    <t>Fee per Pull</t>
  </si>
  <si>
    <t>Est. Pulls/ Month</t>
  </si>
  <si>
    <t>Non-Compaction: 15 cy</t>
  </si>
  <si>
    <t>Non-Compaction: 20 cy</t>
  </si>
  <si>
    <t>Non-Compaction: 30 cy</t>
  </si>
  <si>
    <t>Non-Compaction: 40 cy</t>
  </si>
  <si>
    <t>Service</t>
  </si>
  <si>
    <t>Commercial Collection Service</t>
  </si>
  <si>
    <t>All Container Types and Services</t>
  </si>
  <si>
    <t xml:space="preserve">Line </t>
  </si>
  <si>
    <t>Improperly prepared Solid Waste</t>
  </si>
  <si>
    <t>Improperly prepared Yard Trash</t>
  </si>
  <si>
    <t>Rolling out container(s) and returning to original location</t>
  </si>
  <si>
    <t>Commercial Supplemental Collection Services</t>
  </si>
  <si>
    <t>Unlocking and locking containers</t>
  </si>
  <si>
    <t>One-time fee</t>
  </si>
  <si>
    <t>Locks for containers</t>
  </si>
  <si>
    <t>Residential Collection Service 
Service Option #2 (1-1-1-1) 
Universal Service / Non-carted Yard Trash</t>
  </si>
  <si>
    <t>Residential Collection Service 
Service Option #3 (1-1-1-1) 
Subscription Service / Carted Yard Trash</t>
  </si>
  <si>
    <t>Residential Collection Service 
Service Option #4 (1-1-1-1) 
Universal Service / Carted Yard Trash</t>
  </si>
  <si>
    <t>Collection of additional Roll Cart</t>
  </si>
  <si>
    <t>Opening and closing doors or gates</t>
  </si>
  <si>
    <t>Moving customer-owned container location per Customer request</t>
  </si>
  <si>
    <t>SERVICE OPTION #1</t>
  </si>
  <si>
    <t>Residential Collection Service 
Service Option #1 (1-1-1-1) 
Subscription Service / Non-carted Yard Trash</t>
  </si>
  <si>
    <t>SERVICE OPTION #2</t>
  </si>
  <si>
    <t>SERVICE OPTION #3</t>
  </si>
  <si>
    <t>SERVICE OPTION #4</t>
  </si>
  <si>
    <t>Non-Compaction: 34 cy</t>
  </si>
  <si>
    <t>Non-Compaction: 35 cy</t>
  </si>
  <si>
    <t>Compaction: 15 cy</t>
  </si>
  <si>
    <t>Compaction: 20 cy</t>
  </si>
  <si>
    <t>Compaction: 30 cy</t>
  </si>
  <si>
    <t>Compaction: 34 cy</t>
  </si>
  <si>
    <t>Compaction: 35 cy</t>
  </si>
  <si>
    <t>Compaction: 40 cy</t>
  </si>
  <si>
    <t>Estimated Units
(b)</t>
  </si>
  <si>
    <r>
      <rPr>
        <b/>
        <sz val="10"/>
        <color theme="5" tint="-0.499984740745262"/>
        <rFont val="Calibri"/>
        <family val="2"/>
        <scheme val="minor"/>
      </rPr>
      <t xml:space="preserve">SW Franchise Area </t>
    </r>
    <r>
      <rPr>
        <b/>
        <sz val="10"/>
        <color theme="1"/>
        <rFont val="Calibri"/>
        <family val="2"/>
        <scheme val="minor"/>
      </rPr>
      <t xml:space="preserve">
and 
</t>
    </r>
    <r>
      <rPr>
        <b/>
        <sz val="10"/>
        <color theme="4" tint="-0.249977111117893"/>
        <rFont val="Calibri"/>
        <family val="2"/>
        <scheme val="minor"/>
      </rPr>
      <t xml:space="preserve">Recycling Franchise Area
</t>
    </r>
    <r>
      <rPr>
        <b/>
        <sz val="10"/>
        <rFont val="Calibri"/>
        <family val="2"/>
        <scheme val="minor"/>
      </rPr>
      <t>(a)</t>
    </r>
  </si>
  <si>
    <r>
      <rPr>
        <i/>
        <vertAlign val="superscript"/>
        <sz val="10"/>
        <color theme="1"/>
        <rFont val="Calibri"/>
        <family val="2"/>
        <scheme val="minor"/>
      </rPr>
      <t>1</t>
    </r>
    <r>
      <rPr>
        <i/>
        <sz val="10"/>
        <color theme="1"/>
        <rFont val="Calibri"/>
        <family val="2"/>
        <scheme val="minor"/>
      </rPr>
      <t>Franchisee responsible for cart maintenance and replacement or new carts.</t>
    </r>
  </si>
  <si>
    <r>
      <rPr>
        <i/>
        <vertAlign val="superscript"/>
        <sz val="10"/>
        <color theme="1"/>
        <rFont val="Calibri"/>
        <family val="2"/>
        <scheme val="minor"/>
      </rPr>
      <t>2</t>
    </r>
    <r>
      <rPr>
        <i/>
        <sz val="10"/>
        <color theme="1"/>
        <rFont val="Calibri"/>
        <family val="2"/>
        <scheme val="minor"/>
      </rPr>
      <t>Assumes 100% participation of residents.</t>
    </r>
  </si>
  <si>
    <t>Residential Collection Service and Residential Recyclables Collection Service
(Single Family and Multi-Family Units Designated for Receiving Above Services)</t>
  </si>
  <si>
    <t>Commercial Collection Services and Multi-Family Units Receiving Commercial Collection Service (Solid Waste Franchise Area)</t>
  </si>
  <si>
    <t>Residential Supplemental Collection Services and Multi-Family Recycling</t>
  </si>
  <si>
    <r>
      <t>Single Family Recyclables:  1x per week single stream collection in Franchisee provided carts</t>
    </r>
    <r>
      <rPr>
        <vertAlign val="superscript"/>
        <sz val="10"/>
        <color theme="4" tint="-0.249977111117893"/>
        <rFont val="Calibri"/>
        <family val="2"/>
        <scheme val="minor"/>
      </rPr>
      <t>1 and 3</t>
    </r>
  </si>
  <si>
    <t>Non-Compaction: 25 cy</t>
  </si>
  <si>
    <t>Compaction: 25 cy</t>
  </si>
  <si>
    <r>
      <rPr>
        <b/>
        <sz val="10"/>
        <rFont val="Calibri"/>
        <family val="2"/>
        <scheme val="minor"/>
      </rPr>
      <t>Monthly Service Rate / Unit</t>
    </r>
    <r>
      <rPr>
        <b/>
        <sz val="10"/>
        <color theme="5" tint="-0.499984740745262"/>
        <rFont val="Calibri"/>
        <family val="2"/>
        <scheme val="minor"/>
      </rPr>
      <t xml:space="preserve"> SW Franchise Area </t>
    </r>
    <r>
      <rPr>
        <b/>
        <sz val="10"/>
        <color theme="1"/>
        <rFont val="Calibri"/>
        <family val="2"/>
        <scheme val="minor"/>
      </rPr>
      <t xml:space="preserve">
and 
</t>
    </r>
    <r>
      <rPr>
        <b/>
        <sz val="10"/>
        <color theme="4" tint="-0.249977111117893"/>
        <rFont val="Calibri"/>
        <family val="2"/>
        <scheme val="minor"/>
      </rPr>
      <t xml:space="preserve">Recycling Franchise Area
</t>
    </r>
    <r>
      <rPr>
        <b/>
        <sz val="10"/>
        <rFont val="Calibri"/>
        <family val="2"/>
        <scheme val="minor"/>
      </rPr>
      <t>(a)</t>
    </r>
  </si>
  <si>
    <t>Monthly Service Rate / Unit</t>
  </si>
  <si>
    <t>Solid Waste Franchise Area NON-COMPACTION CONTAINERS
(Commercial and Multi-Family Serviced as Commercial)</t>
  </si>
  <si>
    <t xml:space="preserve">(e) </t>
  </si>
  <si>
    <t>Solid Waste Franchise Area COMPACTION CONTAINERS
(Commercial and Multi-Family Serviced as Commercial)</t>
  </si>
  <si>
    <t>Solid Waste Franchise Area ROLL-OFFS
(Commercial and Multi-Family Serviced as Commercial)</t>
  </si>
  <si>
    <t>Solid Waste Franchise Area</t>
  </si>
  <si>
    <t>Please note annualized summations have been provided by level of service option and a total of all services bid.</t>
  </si>
  <si>
    <t>Residential Collection Service + Residential Recycling Collection Service</t>
  </si>
  <si>
    <t>All Residential Curbside Types and Services</t>
  </si>
  <si>
    <t>Supplemental Collection Services</t>
  </si>
  <si>
    <t>Est. Annualized
Cost
(a)</t>
  </si>
  <si>
    <t>Est. Annualized
Cost
(b)</t>
  </si>
  <si>
    <t>Est. Annualized
Cost
(d)</t>
  </si>
  <si>
    <t>Est. Annualized
Cost
(c)</t>
  </si>
  <si>
    <r>
      <t xml:space="preserve">Estimated Annualized Cost for Residential Supplemental Collection Services  </t>
    </r>
    <r>
      <rPr>
        <sz val="10"/>
        <color theme="1"/>
        <rFont val="Calibri"/>
        <family val="2"/>
        <scheme val="minor"/>
      </rPr>
      <t>[((Line 28 x 1)+(Line 29 x 1)+(Line 30 x 1)+(Line 31 x 1)+(Line 32 x 1)+(Line 33 x 1)+(Line 34 x 1)+(Line 35 x 1)+(Line 36 x 1)) x 12 months]</t>
    </r>
  </si>
  <si>
    <t xml:space="preserve">Please note the following:
1. Proposer must fill in all proposed pricing (yellow highlighted cells) to be considered responsive.  All other cells are locked.  
2. Franchisee shall provide Commercial Collection Service as arranged between the Commercial Customer and Franchisee as defined in RFP Section 1, Scope of Services and Attachment B Sample Agreement.  
3. All unit prices must be rounded to the nearest cent.  
4. Due to the unknown variable of estimated units served per month, each type of service has a general multiplier of one (1) utilized to calculate the estimated annualized cost. </t>
  </si>
  <si>
    <t xml:space="preserve">Please note the following:
1. Proposer must fill in all proposed pricing (yellow highlighted cells) to be considered responsive.  All other cells are locked.  
2. Franchisee shall provide Commercial Collection Service for roll-offs as arranged between the Commercial Customer and Franchisee as defined in RFP Section 1, Scope of Services and Attachment B Sample Agreement.  
3. All unit prices must be rounded to the nearest cent.  
4. Unit numbers provided are for evaluation purposes only. The County makes no guarantee as to the number of units to be serviced.  
5. For proposal evaluations, all services have a minimum of one unit listed, even those not currently in use. 
6. Prices are for collection service only.   Disposal rates or Drop-off Charges to Commercial Customers for roll-off containers shall be based upon scale tickets and shall not be a component to the Commercial Base Rate provided for roll-off containers.   </t>
  </si>
  <si>
    <r>
      <t xml:space="preserve">Please note the following:
1. Proposer must fill in all proposed pricing (yellow highlighted cells) to be considered responsive.  All other cells are locked.
2. Monthly Service Rate shall be provided per unit for four (4) different service options under the Solid Waste Franchise Area (level of services in brown font) and Recycling Franchise Area (level of services in dark blue font).  
3. Both Franchise Areas shall be awarded to one Proposer.  
4. No pricing shall include disposal. 
5. Billing under Service Options #1 and #3 (subscription based) shall be the responsibility of Proposer managed directly with Customer.  All services </t>
    </r>
    <r>
      <rPr>
        <i/>
        <sz val="10"/>
        <color theme="1"/>
        <rFont val="Calibri"/>
        <family val="2"/>
        <scheme val="minor"/>
      </rPr>
      <t>except recyclables collection</t>
    </r>
    <r>
      <rPr>
        <sz val="10"/>
        <color theme="1"/>
        <rFont val="Calibri"/>
        <family val="2"/>
        <scheme val="minor"/>
      </rPr>
      <t xml:space="preserve"> shall include Franchise Fee of 6 percent integrated into the monthly service rate.   
6. Billing under Service Options #2 and #4 (universal based) shall be between SWDD and Proposer. All services </t>
    </r>
    <r>
      <rPr>
        <i/>
        <sz val="10"/>
        <color theme="1"/>
        <rFont val="Calibri"/>
        <family val="2"/>
        <scheme val="minor"/>
      </rPr>
      <t>except recyclables collection</t>
    </r>
    <r>
      <rPr>
        <sz val="10"/>
        <color theme="1"/>
        <rFont val="Calibri"/>
        <family val="2"/>
        <scheme val="minor"/>
      </rPr>
      <t xml:space="preserve"> shall include 6 percent Franchise Fee integrated into the monthly service rate.  
7. All unit prices must be rounded to the nearest cent.  
8. Unit numbers provided are estimated and for evaluation purposes only. SWDD makes no guarantee on the number of units to be serviced.  
9. Proposers are encouraged to thoroughly read the option and level of service as provided in RFP Section 1, Scope of Services and Attachment B Sample Agreement.</t>
    </r>
  </si>
  <si>
    <r>
      <t xml:space="preserve">Estimated Annualized Cost for SO#1  
</t>
    </r>
    <r>
      <rPr>
        <sz val="10"/>
        <color theme="1"/>
        <rFont val="Calibri"/>
        <family val="2"/>
        <scheme val="minor"/>
      </rPr>
      <t>[((Line 1a*1b)+(Line 2a*2b)+(Line 3a*3b)+(Line 4a*4b)) *12 months]</t>
    </r>
  </si>
  <si>
    <r>
      <t xml:space="preserve">Estimated Annualized Cost for SO#2 
</t>
    </r>
    <r>
      <rPr>
        <sz val="10"/>
        <color theme="1"/>
        <rFont val="Calibri"/>
        <family val="2"/>
        <scheme val="minor"/>
      </rPr>
      <t>[((Line 7a*7b)+(Line 8a*8b)+(Line 9a*9b)+(Line 10a*10b)) *12 months]</t>
    </r>
  </si>
  <si>
    <r>
      <t xml:space="preserve">Estimated Annualized Cost for SO#3
</t>
    </r>
    <r>
      <rPr>
        <sz val="10"/>
        <color theme="1"/>
        <rFont val="Calibri"/>
        <family val="2"/>
        <scheme val="minor"/>
      </rPr>
      <t>[((Line 13a*13b)+(Line 14a*14b)+(Line 15a*15b)+(Line 16a*16b)) *12 months]</t>
    </r>
  </si>
  <si>
    <r>
      <t xml:space="preserve">Estimated Annualized Cost for SO#4
</t>
    </r>
    <r>
      <rPr>
        <sz val="10"/>
        <color theme="1"/>
        <rFont val="Calibri"/>
        <family val="2"/>
        <scheme val="minor"/>
      </rPr>
      <t>[((Line 19a*19b)+(Line 20a*20b)+(Line 21a*21b)+(Line 22a*22b)) *12 months]</t>
    </r>
  </si>
  <si>
    <t>MF Recyclables: Roll out container(s) and returning to original location</t>
  </si>
  <si>
    <t>Service Rate / Occurrence</t>
  </si>
  <si>
    <t>Total Proposed Annual Contract Value (ACV)</t>
  </si>
  <si>
    <r>
      <rPr>
        <i/>
        <vertAlign val="superscript"/>
        <sz val="10"/>
        <color theme="1"/>
        <rFont val="Calibri"/>
        <family val="2"/>
        <scheme val="minor"/>
      </rPr>
      <t>3</t>
    </r>
    <r>
      <rPr>
        <i/>
        <sz val="10"/>
        <color theme="1"/>
        <rFont val="Calibri"/>
        <family val="2"/>
        <scheme val="minor"/>
      </rPr>
      <t>Materials exempt from Franchise Fee.  No Franchise Fee should be included in the proposed rate.</t>
    </r>
  </si>
  <si>
    <t>Please note the following:
1. Proposer must fill in all proposed pricing (yellow highlighted cells) to be considered responsive.  All other cells are locked.  
2. Franchisee shall provide Residential Supplemental Collection Service as arranged between the Residential Customer and Franchisee as defined in RFP Section 1, Scope of Services and Attachment B Sample Agreement.  
3. All unit prices must be rounded to the nearest cent.  
4. Due to the unknown variable of estimated units served per month, each type of service has a general multiplier of one (1) utilized to calculate the estimated annualized cost. 
5. Total Multi-Family units in Recycling Franchise Area not currently known.  Any information obtained during the solicitation period will be provided via an addendum.</t>
  </si>
  <si>
    <r>
      <t>Please note the following:
1. Proposer must fill in all proposed pricing (yellow highlighted cells) to be considered responsive.  All other cells are locked.  
2. Prices are for collection service only except for those containers that include disposal.
3. Franchisee shall provide Commercial Collection Service as arranged between the Commercial Customer and Franchisee as defined in RFP Section 1, Scope of Services and Attachment B Sample Agreement.  
4. All unit prices must be rounded to the nearest cent.  
5. Unit numbers provided are for evaluation purposes only and are based upon recent commercial billing reports. SWDD makes no guarantee as to the number of units to be serviced.  
6. For proposal evaluations, all services have a minimum of one unit listed, even those not currently in use. 
7. Disposal tip fees shall be a component to the Commercial Base Rate to all containers that include disposal.</t>
    </r>
    <r>
      <rPr>
        <sz val="10"/>
        <color rgb="FFFF0000"/>
        <rFont val="Calibri"/>
        <family val="2"/>
        <scheme val="minor"/>
      </rPr>
      <t xml:space="preserve"> </t>
    </r>
    <r>
      <rPr>
        <sz val="10"/>
        <color theme="1"/>
        <rFont val="Calibri"/>
        <family val="2"/>
        <scheme val="minor"/>
      </rPr>
      <t xml:space="preserve"> </t>
    </r>
  </si>
  <si>
    <t>Cart cleaning services</t>
  </si>
  <si>
    <t>Excessive Yard Waste</t>
  </si>
  <si>
    <t>Excessive Bulk Waste</t>
  </si>
  <si>
    <t>Government Buildings and Facilities Recycling</t>
  </si>
  <si>
    <r>
      <t>Solid Waste:  1x per week automated carted collection in Franchisee provided carts</t>
    </r>
    <r>
      <rPr>
        <vertAlign val="superscript"/>
        <sz val="10"/>
        <color theme="5" tint="-0.249977111117893"/>
        <rFont val="Calibri"/>
        <family val="2"/>
        <scheme val="minor"/>
      </rPr>
      <t>1 and 2</t>
    </r>
  </si>
  <si>
    <r>
      <t>Yard Trash:  1x per week automated carted collection in Franchisee provided carts</t>
    </r>
    <r>
      <rPr>
        <vertAlign val="superscript"/>
        <sz val="10"/>
        <color theme="5" tint="-0.249977111117893"/>
        <rFont val="Calibri"/>
        <family val="2"/>
        <scheme val="minor"/>
      </rPr>
      <t>1 and 2</t>
    </r>
  </si>
  <si>
    <r>
      <t>Bulk Trash: 1x per week collection</t>
    </r>
    <r>
      <rPr>
        <vertAlign val="superscript"/>
        <sz val="10"/>
        <color theme="5" tint="-0.249977111117893"/>
        <rFont val="Calibri"/>
        <family val="2"/>
        <scheme val="minor"/>
      </rPr>
      <t>2</t>
    </r>
  </si>
  <si>
    <r>
      <t>Yard Trash:  1x per week 4 CY maximum containerized, bundled, or stacked at curb</t>
    </r>
    <r>
      <rPr>
        <vertAlign val="superscript"/>
        <sz val="10"/>
        <color theme="5" tint="-0.249977111117893"/>
        <rFont val="Calibri"/>
        <family val="2"/>
        <scheme val="minor"/>
      </rPr>
      <t>2</t>
    </r>
  </si>
  <si>
    <t>SIZE OF CONTAINER(S)</t>
  </si>
  <si>
    <t>64-gallon</t>
  </si>
  <si>
    <t>2 cu yd</t>
  </si>
  <si>
    <t>6 cu yd</t>
  </si>
  <si>
    <t>8 cu yd</t>
  </si>
  <si>
    <t>Specialty Service</t>
  </si>
  <si>
    <t xml:space="preserve">The Franchisee shall provide a unit price per the various types of containers to be paid on a monthly basis. The franchisee shall be responsible for new carts, cart replacement, and cart maintenance. Please note, some locations have carts equipped with gravity locks. The franchisee will be responsible for purchase and installation of future gravity locks as designated by SWDD Contract Manager or designee. </t>
  </si>
  <si>
    <r>
      <t>MF Recyclables:  1x per week single stream collection in Franchisee provided carts (price per unit)</t>
    </r>
    <r>
      <rPr>
        <vertAlign val="superscript"/>
        <sz val="10"/>
        <rFont val="Calibri"/>
        <family val="2"/>
        <scheme val="minor"/>
      </rPr>
      <t>1 and 2</t>
    </r>
    <r>
      <rPr>
        <sz val="10"/>
        <rFont val="Calibri"/>
        <family val="2"/>
        <scheme val="minor"/>
      </rPr>
      <t xml:space="preserve">
</t>
    </r>
    <r>
      <rPr>
        <i/>
        <sz val="10"/>
        <rFont val="Calibri"/>
        <family val="2"/>
        <scheme val="minor"/>
      </rPr>
      <t>Note: Number of carts per complex determined in coordination with customer.</t>
    </r>
    <r>
      <rPr>
        <sz val="10"/>
        <rFont val="Calibri"/>
        <family val="2"/>
        <scheme val="minor"/>
      </rPr>
      <t xml:space="preserve"> </t>
    </r>
  </si>
  <si>
    <r>
      <rPr>
        <i/>
        <vertAlign val="superscript"/>
        <sz val="10"/>
        <color theme="1"/>
        <rFont val="Calibri"/>
        <family val="2"/>
        <scheme val="minor"/>
      </rPr>
      <t xml:space="preserve">2 </t>
    </r>
    <r>
      <rPr>
        <i/>
        <sz val="10"/>
        <color theme="1"/>
        <rFont val="Calibri"/>
        <family val="2"/>
        <scheme val="minor"/>
      </rPr>
      <t>Materials exempt from Franchise Fee.  No Franchise Fee should be included in the proposed rate.</t>
    </r>
  </si>
  <si>
    <r>
      <rPr>
        <b/>
        <sz val="12"/>
        <color rgb="FFFF0000"/>
        <rFont val="Calibri"/>
        <family val="2"/>
        <scheme val="minor"/>
      </rPr>
      <t xml:space="preserve">Addendum 1 </t>
    </r>
    <r>
      <rPr>
        <b/>
        <sz val="12"/>
        <color theme="1"/>
        <rFont val="Calibri"/>
        <family val="2"/>
        <scheme val="minor"/>
      </rPr>
      <t xml:space="preserve">- PRICE PROPOSAL - PAGE 1 of 5
</t>
    </r>
    <r>
      <rPr>
        <b/>
        <sz val="12"/>
        <color rgb="FFFF0000"/>
        <rFont val="Calibri"/>
        <family val="2"/>
        <scheme val="minor"/>
      </rPr>
      <t>Note:  All modifications to Price Proposal in Addendum 1 are identified in red.</t>
    </r>
  </si>
  <si>
    <r>
      <rPr>
        <b/>
        <sz val="12"/>
        <color rgb="FFFF0000"/>
        <rFont val="Calibri"/>
        <family val="2"/>
        <scheme val="minor"/>
      </rPr>
      <t>Addenda 1 -</t>
    </r>
    <r>
      <rPr>
        <b/>
        <sz val="12"/>
        <color theme="1"/>
        <rFont val="Calibri"/>
        <family val="2"/>
        <scheme val="minor"/>
      </rPr>
      <t xml:space="preserve"> PRICE PROPOSAL - PAGE 2 of 5
</t>
    </r>
    <r>
      <rPr>
        <b/>
        <sz val="12"/>
        <color rgb="FFFF0000"/>
        <rFont val="Calibri"/>
        <family val="2"/>
        <scheme val="minor"/>
      </rPr>
      <t>Note:  All modifications to Price Proposal in Addendum 1 are identified in red.</t>
    </r>
  </si>
  <si>
    <r>
      <t xml:space="preserve">Estimated Annualized Cost for Government Building Recycling 
</t>
    </r>
    <r>
      <rPr>
        <sz val="11"/>
        <color rgb="FFFF0000"/>
        <rFont val="Calibri"/>
        <family val="2"/>
        <scheme val="minor"/>
      </rPr>
      <t>[(Summation of (a)*(b) for all items)*12]</t>
    </r>
  </si>
  <si>
    <r>
      <t xml:space="preserve">Monthly Service Rate / Unit
</t>
    </r>
    <r>
      <rPr>
        <b/>
        <sz val="10"/>
        <color rgb="FFFF0000"/>
        <rFont val="Calibri"/>
        <family val="2"/>
        <scheme val="minor"/>
      </rPr>
      <t>(b)</t>
    </r>
  </si>
  <si>
    <r>
      <rPr>
        <b/>
        <sz val="12"/>
        <rFont val="Calibri"/>
        <family val="2"/>
        <scheme val="minor"/>
      </rPr>
      <t xml:space="preserve"># OF CONTAINERS/ Specialty Service
</t>
    </r>
    <r>
      <rPr>
        <b/>
        <sz val="12"/>
        <color rgb="FFFF0000"/>
        <rFont val="Calibri"/>
        <family val="2"/>
        <scheme val="minor"/>
      </rPr>
      <t>(a)</t>
    </r>
  </si>
  <si>
    <r>
      <rPr>
        <b/>
        <sz val="12"/>
        <color rgb="FFFF0000"/>
        <rFont val="Calibri"/>
        <family val="2"/>
        <scheme val="minor"/>
      </rPr>
      <t>Addenda 1 -</t>
    </r>
    <r>
      <rPr>
        <b/>
        <sz val="12"/>
        <color theme="1"/>
        <rFont val="Calibri"/>
        <family val="2"/>
        <scheme val="minor"/>
      </rPr>
      <t xml:space="preserve"> PRICE FORM - PAGE 3 of 5
</t>
    </r>
    <r>
      <rPr>
        <b/>
        <sz val="12"/>
        <color rgb="FFFF0000"/>
        <rFont val="Calibri"/>
        <family val="2"/>
        <scheme val="minor"/>
      </rPr>
      <t>Note:  All modifications to Price Proposal in Addenda 1 identified in red.</t>
    </r>
  </si>
  <si>
    <r>
      <t>Estimated Annualized Cost for Commercial Collection in Non-Compaction Containers</t>
    </r>
    <r>
      <rPr>
        <sz val="10"/>
        <rFont val="Calibri"/>
        <family val="2"/>
        <scheme val="minor"/>
      </rPr>
      <t xml:space="preserve"> [Sum of Lines </t>
    </r>
    <r>
      <rPr>
        <sz val="10"/>
        <color rgb="FFFF0000"/>
        <rFont val="Calibri"/>
        <family val="2"/>
        <scheme val="minor"/>
      </rPr>
      <t>38</t>
    </r>
    <r>
      <rPr>
        <sz val="10"/>
        <rFont val="Calibri"/>
        <family val="2"/>
        <scheme val="minor"/>
      </rPr>
      <t>-49]</t>
    </r>
  </si>
  <si>
    <r>
      <t>Estimated Annualized Cost for Commercial Collection in Compaction Containers</t>
    </r>
    <r>
      <rPr>
        <sz val="10"/>
        <rFont val="Calibri"/>
        <family val="2"/>
        <scheme val="minor"/>
      </rPr>
      <t xml:space="preserve"> [Sum of Lines </t>
    </r>
    <r>
      <rPr>
        <sz val="10"/>
        <color rgb="FFFF0000"/>
        <rFont val="Calibri"/>
        <family val="2"/>
        <scheme val="minor"/>
      </rPr>
      <t>51-62</t>
    </r>
    <r>
      <rPr>
        <sz val="10"/>
        <rFont val="Calibri"/>
        <family val="2"/>
        <scheme val="minor"/>
      </rPr>
      <t>]</t>
    </r>
  </si>
  <si>
    <r>
      <rPr>
        <b/>
        <sz val="12"/>
        <color rgb="FFFF0000"/>
        <rFont val="Calibri"/>
        <family val="2"/>
        <scheme val="minor"/>
      </rPr>
      <t xml:space="preserve">Addenda 1 - </t>
    </r>
    <r>
      <rPr>
        <b/>
        <sz val="12"/>
        <color theme="1"/>
        <rFont val="Calibri"/>
        <family val="2"/>
        <scheme val="minor"/>
      </rPr>
      <t xml:space="preserve">PRICE FORM - PAGE 4 of 5
</t>
    </r>
    <r>
      <rPr>
        <b/>
        <sz val="12"/>
        <color rgb="FFFF0000"/>
        <rFont val="Calibri"/>
        <family val="2"/>
        <scheme val="minor"/>
      </rPr>
      <t>Note:  All modifications to Price Form in Addenda 1 identified in red.</t>
    </r>
  </si>
  <si>
    <r>
      <t xml:space="preserve">Estimated Annualized Cost for Commercial Collection in Roll-Offs </t>
    </r>
    <r>
      <rPr>
        <sz val="9"/>
        <color theme="1"/>
        <rFont val="Calibri"/>
        <family val="2"/>
        <scheme val="minor"/>
      </rPr>
      <t xml:space="preserve">(Sum of Lines </t>
    </r>
    <r>
      <rPr>
        <sz val="9"/>
        <color rgb="FFFF0000"/>
        <rFont val="Calibri"/>
        <family val="2"/>
        <scheme val="minor"/>
      </rPr>
      <t>64-77</t>
    </r>
    <r>
      <rPr>
        <sz val="9"/>
        <color theme="1"/>
        <rFont val="Calibri"/>
        <family val="2"/>
        <scheme val="minor"/>
      </rPr>
      <t>)</t>
    </r>
  </si>
  <si>
    <r>
      <t>Estimated Annualized Cost for Commercial Supplemental Collection Services</t>
    </r>
    <r>
      <rPr>
        <b/>
        <sz val="9"/>
        <color theme="1"/>
        <rFont val="Calibri"/>
        <family val="2"/>
        <scheme val="minor"/>
      </rPr>
      <t xml:space="preserve">  
</t>
    </r>
    <r>
      <rPr>
        <sz val="9"/>
        <color theme="1"/>
        <rFont val="Calibri"/>
        <family val="2"/>
        <scheme val="minor"/>
      </rPr>
      <t>(</t>
    </r>
    <r>
      <rPr>
        <sz val="9"/>
        <color rgb="FFFF0000"/>
        <rFont val="Calibri"/>
        <family val="2"/>
        <scheme val="minor"/>
      </rPr>
      <t>((Line 79 x 1)+(Line 80 x 1)+(Line 81 x 1)+(Line 82 x 1)+(Line 83 x 1))</t>
    </r>
    <r>
      <rPr>
        <sz val="9"/>
        <color theme="1"/>
        <rFont val="Calibri"/>
        <family val="2"/>
        <scheme val="minor"/>
      </rPr>
      <t xml:space="preserve"> x 12 months)</t>
    </r>
  </si>
  <si>
    <r>
      <rPr>
        <b/>
        <sz val="14"/>
        <color rgb="FFFF0000"/>
        <rFont val="Calibri"/>
        <family val="2"/>
        <scheme val="minor"/>
      </rPr>
      <t xml:space="preserve">Addenda 1 - </t>
    </r>
    <r>
      <rPr>
        <b/>
        <sz val="14"/>
        <color theme="1"/>
        <rFont val="Calibri"/>
        <family val="2"/>
        <scheme val="minor"/>
      </rPr>
      <t xml:space="preserve">PRICE FORM - PAGE 5 of 5
</t>
    </r>
    <r>
      <rPr>
        <b/>
        <sz val="14"/>
        <color rgb="FFFF0000"/>
        <rFont val="Calibri"/>
        <family val="2"/>
        <scheme val="minor"/>
      </rPr>
      <t>Note:  All modifications to Price Form in Addenda 1 identified in red.</t>
    </r>
  </si>
  <si>
    <r>
      <t xml:space="preserve">Total Proposed Annual Contract Value (By Option)
</t>
    </r>
    <r>
      <rPr>
        <sz val="10"/>
        <rFont val="Calibri"/>
        <family val="2"/>
        <scheme val="minor"/>
      </rPr>
      <t xml:space="preserve">[Sum of Lines </t>
    </r>
    <r>
      <rPr>
        <sz val="10"/>
        <color rgb="FFFF0000"/>
        <rFont val="Calibri"/>
        <family val="2"/>
        <scheme val="minor"/>
      </rPr>
      <t>85-89</t>
    </r>
    <r>
      <rPr>
        <sz val="10"/>
        <rFont val="Calibri"/>
        <family val="2"/>
        <scheme val="minor"/>
      </rPr>
      <t>]</t>
    </r>
  </si>
  <si>
    <r>
      <t xml:space="preserve">Total Proposed RFP Package
</t>
    </r>
    <r>
      <rPr>
        <sz val="11"/>
        <color rgb="FFFF0000"/>
        <rFont val="Calibri"/>
        <family val="2"/>
        <scheme val="minor"/>
      </rPr>
      <t>[(Line 85a + Line85b + Line 85c + Line85d) + Line 86a + Line 87a + Line 88a + Line89a]</t>
    </r>
  </si>
  <si>
    <t>4 cu yd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</si>
</sst>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7" formatCode="&quot;$&quot;#,##0.00_);\(&quot;$&quot;#,##0.00\)"/>
    <numFmt numFmtId="44" formatCode="_(&quot;$&quot;* #,##0.00_);_(&quot;$&quot;* \(#,##0.00\);_(&quot;$&quot;* &quot;-&quot;??_);_(@_)"/>
    <numFmt numFmtId="43" formatCode="_(* #,##0.00_);_(* \(#,##0.00\);_(* &quot;-&quot;??_);_(@_)"/>
    <numFmt numFmtId="164" formatCode="&quot;$&quot;#,##0.00"/>
    <numFmt numFmtId="165" formatCode="_(* #,##0_);_(* \(#,##0\);_(* &quot;-&quot;??_);_(@_)"/>
  </numFmts>
  <fonts count="34" x14ac:knownFonts="1">
    <font>
      <sz val="11"/>
      <color theme="1"/>
      <name val="Calibri"/>
      <family val="2"/>
      <scheme val="minor"/>
    </font>
    <font>
      <sz val="11"/>
      <color theme="1"/>
      <name val="Calibri"/>
      <family val="2"/>
      <scheme val="minor"/>
    </font>
    <font>
      <b/>
      <sz val="11"/>
      <color theme="1"/>
      <name val="Calibri"/>
      <family val="2"/>
      <scheme val="minor"/>
    </font>
    <font>
      <b/>
      <sz val="14"/>
      <color theme="1"/>
      <name val="Calibri"/>
      <family val="2"/>
      <scheme val="minor"/>
    </font>
    <font>
      <sz val="10"/>
      <color theme="1"/>
      <name val="Calibri"/>
      <family val="2"/>
      <scheme val="minor"/>
    </font>
    <font>
      <b/>
      <sz val="10"/>
      <color theme="1"/>
      <name val="Calibri"/>
      <family val="2"/>
      <scheme val="minor"/>
    </font>
    <font>
      <b/>
      <sz val="12"/>
      <color theme="1"/>
      <name val="Calibri"/>
      <family val="2"/>
      <scheme val="minor"/>
    </font>
    <font>
      <sz val="9"/>
      <color theme="1"/>
      <name val="Calibri"/>
      <family val="2"/>
      <scheme val="minor"/>
    </font>
    <font>
      <b/>
      <sz val="9"/>
      <color theme="1"/>
      <name val="Calibri"/>
      <family val="2"/>
      <scheme val="minor"/>
    </font>
    <font>
      <sz val="10"/>
      <name val="Arial"/>
      <family val="2"/>
    </font>
    <font>
      <sz val="9"/>
      <name val="Calibri"/>
      <family val="2"/>
      <scheme val="minor"/>
    </font>
    <font>
      <sz val="11"/>
      <name val="Calibri"/>
      <family val="2"/>
      <scheme val="minor"/>
    </font>
    <font>
      <b/>
      <sz val="9"/>
      <name val="Calibri"/>
      <family val="2"/>
      <scheme val="minor"/>
    </font>
    <font>
      <b/>
      <sz val="11"/>
      <name val="Calibri"/>
      <family val="2"/>
      <scheme val="minor"/>
    </font>
    <font>
      <b/>
      <sz val="12"/>
      <name val="Calibri"/>
      <family val="2"/>
      <scheme val="minor"/>
    </font>
    <font>
      <b/>
      <sz val="10"/>
      <name val="Calibri"/>
      <family val="2"/>
      <scheme val="minor"/>
    </font>
    <font>
      <sz val="10"/>
      <name val="Calibri"/>
      <family val="2"/>
      <scheme val="minor"/>
    </font>
    <font>
      <sz val="10"/>
      <color rgb="FFFF0000"/>
      <name val="Calibri"/>
      <family val="2"/>
      <scheme val="minor"/>
    </font>
    <font>
      <i/>
      <sz val="10"/>
      <color theme="1"/>
      <name val="Calibri"/>
      <family val="2"/>
      <scheme val="minor"/>
    </font>
    <font>
      <b/>
      <sz val="10"/>
      <color theme="5" tint="-0.499984740745262"/>
      <name val="Calibri"/>
      <family val="2"/>
      <scheme val="minor"/>
    </font>
    <font>
      <b/>
      <sz val="10"/>
      <color theme="4" tint="-0.249977111117893"/>
      <name val="Calibri"/>
      <family val="2"/>
      <scheme val="minor"/>
    </font>
    <font>
      <sz val="10"/>
      <color theme="5" tint="-0.249977111117893"/>
      <name val="Calibri"/>
      <family val="2"/>
      <scheme val="minor"/>
    </font>
    <font>
      <vertAlign val="superscript"/>
      <sz val="10"/>
      <color theme="5" tint="-0.249977111117893"/>
      <name val="Calibri"/>
      <family val="2"/>
      <scheme val="minor"/>
    </font>
    <font>
      <sz val="10"/>
      <color theme="4" tint="-0.249977111117893"/>
      <name val="Calibri"/>
      <family val="2"/>
      <scheme val="minor"/>
    </font>
    <font>
      <vertAlign val="superscript"/>
      <sz val="10"/>
      <color theme="4" tint="-0.249977111117893"/>
      <name val="Calibri"/>
      <family val="2"/>
      <scheme val="minor"/>
    </font>
    <font>
      <i/>
      <vertAlign val="superscript"/>
      <sz val="10"/>
      <color theme="1"/>
      <name val="Calibri"/>
      <family val="2"/>
      <scheme val="minor"/>
    </font>
    <font>
      <vertAlign val="superscript"/>
      <sz val="10"/>
      <name val="Calibri"/>
      <family val="2"/>
      <scheme val="minor"/>
    </font>
    <font>
      <i/>
      <sz val="10"/>
      <name val="Calibri"/>
      <family val="2"/>
      <scheme val="minor"/>
    </font>
    <font>
      <sz val="11"/>
      <color rgb="FFFF0000"/>
      <name val="Calibri"/>
      <family val="2"/>
      <scheme val="minor"/>
    </font>
    <font>
      <b/>
      <sz val="12"/>
      <color rgb="FFFF0000"/>
      <name val="Calibri"/>
      <family val="2"/>
      <scheme val="minor"/>
    </font>
    <font>
      <b/>
      <sz val="11"/>
      <color rgb="FFFF0000"/>
      <name val="Calibri"/>
      <family val="2"/>
      <scheme val="minor"/>
    </font>
    <font>
      <b/>
      <sz val="10"/>
      <color rgb="FFFF0000"/>
      <name val="Calibri"/>
      <family val="2"/>
      <scheme val="minor"/>
    </font>
    <font>
      <sz val="9"/>
      <color rgb="FFFF0000"/>
      <name val="Calibri"/>
      <family val="2"/>
      <scheme val="minor"/>
    </font>
    <font>
      <b/>
      <sz val="14"/>
      <color rgb="FFFF0000"/>
      <name val="Calibri"/>
      <family val="2"/>
      <scheme val="minor"/>
    </font>
  </fonts>
  <fills count="6">
    <fill>
      <patternFill patternType="none"/>
    </fill>
    <fill>
      <patternFill patternType="gray125"/>
    </fill>
    <fill>
      <patternFill patternType="solid">
        <fgColor theme="7" tint="0.79998168889431442"/>
        <bgColor indexed="64"/>
      </patternFill>
    </fill>
    <fill>
      <patternFill patternType="solid">
        <fgColor theme="2"/>
        <bgColor indexed="64"/>
      </patternFill>
    </fill>
    <fill>
      <patternFill patternType="solid">
        <fgColor theme="2" tint="-0.249977111117893"/>
        <bgColor indexed="64"/>
      </patternFill>
    </fill>
    <fill>
      <patternFill patternType="solid">
        <fgColor theme="8" tint="0.79998168889431442"/>
        <bgColor indexed="64"/>
      </patternFill>
    </fill>
  </fills>
  <borders count="23">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theme="1"/>
      </left>
      <right style="thin">
        <color indexed="64"/>
      </right>
      <top style="thin">
        <color theme="1"/>
      </top>
      <bottom style="thin">
        <color indexed="64"/>
      </bottom>
      <diagonal/>
    </border>
    <border>
      <left style="thin">
        <color indexed="64"/>
      </left>
      <right style="thin">
        <color indexed="64"/>
      </right>
      <top style="thin">
        <color theme="1"/>
      </top>
      <bottom style="thin">
        <color indexed="64"/>
      </bottom>
      <diagonal/>
    </border>
    <border>
      <left style="thin">
        <color indexed="64"/>
      </left>
      <right style="thin">
        <color theme="1"/>
      </right>
      <top style="thin">
        <color theme="1"/>
      </top>
      <bottom style="thin">
        <color indexed="64"/>
      </bottom>
      <diagonal/>
    </border>
    <border>
      <left style="thin">
        <color theme="1"/>
      </left>
      <right style="thin">
        <color indexed="64"/>
      </right>
      <top style="thin">
        <color indexed="64"/>
      </top>
      <bottom style="thin">
        <color indexed="64"/>
      </bottom>
      <diagonal/>
    </border>
    <border>
      <left style="thin">
        <color indexed="64"/>
      </left>
      <right style="thin">
        <color theme="1"/>
      </right>
      <top style="thin">
        <color indexed="64"/>
      </top>
      <bottom style="thin">
        <color indexed="64"/>
      </bottom>
      <diagonal/>
    </border>
    <border>
      <left style="thin">
        <color theme="1"/>
      </left>
      <right style="thin">
        <color indexed="64"/>
      </right>
      <top style="thin">
        <color indexed="64"/>
      </top>
      <bottom style="thin">
        <color theme="1"/>
      </bottom>
      <diagonal/>
    </border>
    <border>
      <left style="thin">
        <color indexed="64"/>
      </left>
      <right style="thin">
        <color indexed="64"/>
      </right>
      <top style="thin">
        <color indexed="64"/>
      </top>
      <bottom style="thin">
        <color theme="1"/>
      </bottom>
      <diagonal/>
    </border>
    <border>
      <left style="thin">
        <color indexed="64"/>
      </left>
      <right style="thin">
        <color theme="1"/>
      </right>
      <top style="thin">
        <color indexed="64"/>
      </top>
      <bottom style="thin">
        <color theme="1"/>
      </bottom>
      <diagonal/>
    </border>
    <border>
      <left style="thin">
        <color indexed="64"/>
      </left>
      <right/>
      <top/>
      <bottom style="thin">
        <color indexed="64"/>
      </bottom>
      <diagonal/>
    </border>
    <border>
      <left style="thin">
        <color indexed="64"/>
      </left>
      <right style="thin">
        <color theme="1"/>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0" fontId="9" fillId="0" borderId="0"/>
    <xf numFmtId="0" fontId="9" fillId="0" borderId="0"/>
  </cellStyleXfs>
  <cellXfs count="190">
    <xf numFmtId="0" fontId="0" fillId="0" borderId="0" xfId="0"/>
    <xf numFmtId="164" fontId="0" fillId="0" borderId="6" xfId="2" quotePrefix="1" applyNumberFormat="1" applyFont="1" applyFill="1" applyBorder="1" applyAlignment="1" applyProtection="1">
      <alignment horizontal="right" vertical="center" wrapText="1"/>
    </xf>
    <xf numFmtId="164" fontId="4" fillId="2" borderId="6" xfId="0" applyNumberFormat="1" applyFont="1" applyFill="1" applyBorder="1" applyAlignment="1" applyProtection="1">
      <alignment horizontal="right" vertical="center"/>
      <protection locked="0"/>
    </xf>
    <xf numFmtId="0" fontId="7" fillId="0" borderId="0" xfId="0" applyFont="1" applyAlignment="1">
      <alignment horizontal="center" vertical="center"/>
    </xf>
    <xf numFmtId="0" fontId="4" fillId="0" borderId="0" xfId="0" applyFont="1" applyAlignment="1">
      <alignment wrapText="1"/>
    </xf>
    <xf numFmtId="0" fontId="4" fillId="0" borderId="0" xfId="0" applyFont="1"/>
    <xf numFmtId="0" fontId="4" fillId="0" borderId="0" xfId="0" applyFont="1" applyAlignment="1">
      <alignment vertical="center"/>
    </xf>
    <xf numFmtId="165" fontId="21" fillId="0" borderId="6" xfId="1" applyNumberFormat="1" applyFont="1" applyFill="1" applyBorder="1" applyAlignment="1" applyProtection="1">
      <alignment horizontal="right" vertical="center"/>
    </xf>
    <xf numFmtId="0" fontId="4" fillId="0" borderId="0" xfId="0" applyFont="1" applyAlignment="1">
      <alignment vertical="top"/>
    </xf>
    <xf numFmtId="0" fontId="6" fillId="0" borderId="0" xfId="0" applyFont="1" applyAlignment="1">
      <alignment horizontal="left" vertical="center"/>
    </xf>
    <xf numFmtId="0" fontId="16" fillId="0" borderId="0" xfId="0" applyFont="1" applyAlignment="1">
      <alignment horizontal="left" vertical="center" wrapText="1"/>
    </xf>
    <xf numFmtId="0" fontId="4" fillId="0" borderId="0" xfId="0" applyFont="1" applyAlignment="1">
      <alignment horizontal="left" vertical="center" wrapText="1"/>
    </xf>
    <xf numFmtId="0" fontId="15" fillId="0" borderId="0" xfId="0" applyFont="1" applyAlignment="1">
      <alignment horizontal="left" vertical="center" wrapText="1"/>
    </xf>
    <xf numFmtId="0" fontId="4" fillId="0" borderId="0" xfId="0" applyFont="1" applyAlignment="1">
      <alignment horizontal="center" vertical="center" wrapText="1"/>
    </xf>
    <xf numFmtId="0" fontId="4" fillId="0" borderId="0" xfId="0" applyFont="1" applyAlignment="1">
      <alignment horizontal="left"/>
    </xf>
    <xf numFmtId="0" fontId="5" fillId="0" borderId="0" xfId="0" applyFont="1" applyAlignment="1">
      <alignment horizontal="left" vertical="center" wrapText="1"/>
    </xf>
    <xf numFmtId="0" fontId="4" fillId="0" borderId="0" xfId="0" applyFont="1" applyAlignment="1">
      <alignment horizontal="center"/>
    </xf>
    <xf numFmtId="164" fontId="16" fillId="2" borderId="6" xfId="0" applyNumberFormat="1" applyFont="1" applyFill="1" applyBorder="1" applyAlignment="1" applyProtection="1">
      <alignment horizontal="right" vertical="center" wrapText="1"/>
      <protection locked="0"/>
    </xf>
    <xf numFmtId="164" fontId="4" fillId="2" borderId="6" xfId="0" applyNumberFormat="1" applyFont="1" applyFill="1" applyBorder="1" applyAlignment="1" applyProtection="1">
      <alignment horizontal="right" vertical="center" wrapText="1"/>
      <protection locked="0"/>
    </xf>
    <xf numFmtId="164" fontId="4" fillId="2" borderId="6" xfId="0" applyNumberFormat="1" applyFont="1" applyFill="1" applyBorder="1" applyAlignment="1" applyProtection="1">
      <alignment horizontal="right"/>
      <protection locked="0"/>
    </xf>
    <xf numFmtId="164" fontId="11" fillId="2" borderId="6" xfId="0" applyNumberFormat="1" applyFont="1" applyFill="1" applyBorder="1" applyAlignment="1" applyProtection="1">
      <alignment horizontal="right" vertical="center" wrapText="1"/>
      <protection locked="0"/>
    </xf>
    <xf numFmtId="164" fontId="11" fillId="2" borderId="5" xfId="0" applyNumberFormat="1" applyFont="1" applyFill="1" applyBorder="1" applyAlignment="1" applyProtection="1">
      <alignment horizontal="right" vertical="center" wrapText="1"/>
      <protection locked="0"/>
    </xf>
    <xf numFmtId="164" fontId="0" fillId="2" borderId="6" xfId="0" applyNumberFormat="1" applyFill="1" applyBorder="1" applyAlignment="1" applyProtection="1">
      <alignment horizontal="right" vertical="center"/>
      <protection locked="0"/>
    </xf>
    <xf numFmtId="165" fontId="4" fillId="3" borderId="6" xfId="1" applyNumberFormat="1" applyFont="1" applyFill="1" applyBorder="1" applyAlignment="1" applyProtection="1">
      <alignment horizontal="right" vertical="center"/>
    </xf>
    <xf numFmtId="0" fontId="5" fillId="0" borderId="0" xfId="0" applyFont="1" applyAlignment="1" applyProtection="1">
      <alignment horizontal="left"/>
      <protection locked="0"/>
    </xf>
    <xf numFmtId="164" fontId="16" fillId="2" borderId="6" xfId="3" applyNumberFormat="1" applyFont="1" applyFill="1" applyBorder="1" applyAlignment="1" applyProtection="1">
      <alignment horizontal="right" vertical="center"/>
      <protection locked="0"/>
    </xf>
    <xf numFmtId="7" fontId="16" fillId="2" borderId="6" xfId="3" applyNumberFormat="1" applyFont="1" applyFill="1" applyBorder="1" applyAlignment="1" applyProtection="1">
      <alignment horizontal="right" vertical="center"/>
      <protection locked="0"/>
    </xf>
    <xf numFmtId="0" fontId="5" fillId="3" borderId="6" xfId="0" applyFont="1" applyFill="1" applyBorder="1" applyAlignment="1" applyProtection="1">
      <alignment horizontal="center" vertical="center" wrapText="1"/>
      <protection locked="0"/>
    </xf>
    <xf numFmtId="165" fontId="23" fillId="0" borderId="6" xfId="1" applyNumberFormat="1" applyFont="1" applyFill="1" applyBorder="1" applyAlignment="1" applyProtection="1">
      <alignment horizontal="right" vertical="center"/>
      <protection locked="0"/>
    </xf>
    <xf numFmtId="165" fontId="4" fillId="3" borderId="6" xfId="1" applyNumberFormat="1" applyFont="1" applyFill="1" applyBorder="1" applyAlignment="1" applyProtection="1">
      <alignment horizontal="right" vertical="center"/>
      <protection locked="0"/>
    </xf>
    <xf numFmtId="164" fontId="5" fillId="3" borderId="4" xfId="0" applyNumberFormat="1" applyFont="1" applyFill="1" applyBorder="1" applyAlignment="1" applyProtection="1">
      <alignment horizontal="right" vertical="center"/>
      <protection locked="0"/>
    </xf>
    <xf numFmtId="0" fontId="18" fillId="0" borderId="0" xfId="0" applyFont="1" applyAlignment="1" applyProtection="1">
      <alignment vertical="center" wrapText="1"/>
      <protection locked="0"/>
    </xf>
    <xf numFmtId="0" fontId="18" fillId="0" borderId="0" xfId="0" applyFont="1" applyAlignment="1" applyProtection="1">
      <alignment wrapText="1"/>
      <protection locked="0"/>
    </xf>
    <xf numFmtId="0" fontId="5" fillId="0" borderId="0" xfId="0" applyFont="1" applyAlignment="1">
      <alignment horizontal="center" vertical="center"/>
    </xf>
    <xf numFmtId="0" fontId="15" fillId="3" borderId="6" xfId="0" applyFont="1" applyFill="1" applyBorder="1" applyAlignment="1">
      <alignment horizontal="center" vertical="center" wrapText="1"/>
    </xf>
    <xf numFmtId="164" fontId="2" fillId="3" borderId="16" xfId="2" quotePrefix="1" applyNumberFormat="1" applyFont="1" applyFill="1" applyBorder="1" applyAlignment="1" applyProtection="1">
      <alignment horizontal="right" vertical="center" wrapText="1"/>
    </xf>
    <xf numFmtId="0" fontId="0" fillId="0" borderId="6" xfId="0" applyBorder="1" applyAlignment="1">
      <alignment horizontal="center" vertical="center"/>
    </xf>
    <xf numFmtId="164" fontId="4" fillId="0" borderId="0" xfId="0" applyNumberFormat="1" applyFont="1"/>
    <xf numFmtId="0" fontId="4" fillId="0" borderId="6" xfId="0" applyFont="1" applyBorder="1" applyAlignment="1">
      <alignment horizontal="center" vertical="center" wrapText="1"/>
    </xf>
    <xf numFmtId="0" fontId="5" fillId="3" borderId="6" xfId="0" applyFont="1" applyFill="1" applyBorder="1" applyAlignment="1">
      <alignment horizontal="center" vertical="center" wrapText="1"/>
    </xf>
    <xf numFmtId="165" fontId="21" fillId="0" borderId="6" xfId="1" applyNumberFormat="1" applyFont="1" applyFill="1" applyBorder="1" applyAlignment="1" applyProtection="1">
      <alignment horizontal="right" vertical="center"/>
      <protection locked="0"/>
    </xf>
    <xf numFmtId="165" fontId="23" fillId="0" borderId="6" xfId="1" applyNumberFormat="1" applyFont="1" applyFill="1" applyBorder="1" applyAlignment="1" applyProtection="1">
      <alignment horizontal="right" vertical="center"/>
    </xf>
    <xf numFmtId="0" fontId="6" fillId="3" borderId="6" xfId="0" applyFont="1" applyFill="1" applyBorder="1" applyAlignment="1">
      <alignment horizontal="center" vertical="center" wrapText="1"/>
    </xf>
    <xf numFmtId="0" fontId="5" fillId="3" borderId="2" xfId="0" applyFont="1" applyFill="1" applyBorder="1" applyAlignment="1">
      <alignment horizontal="left" vertical="center" wrapText="1"/>
    </xf>
    <xf numFmtId="0" fontId="4" fillId="3" borderId="6" xfId="0" applyFont="1" applyFill="1" applyBorder="1" applyAlignment="1">
      <alignment horizontal="center" vertical="center" wrapText="1"/>
    </xf>
    <xf numFmtId="0" fontId="15" fillId="3" borderId="6" xfId="0" applyFont="1" applyFill="1" applyBorder="1" applyAlignment="1">
      <alignment horizontal="left" vertical="center" wrapText="1"/>
    </xf>
    <xf numFmtId="0" fontId="16" fillId="0" borderId="6" xfId="0" applyFont="1" applyBorder="1" applyAlignment="1">
      <alignment vertical="center" wrapText="1"/>
    </xf>
    <xf numFmtId="0" fontId="16" fillId="0" borderId="1" xfId="0" applyFont="1" applyBorder="1" applyAlignment="1">
      <alignment vertic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3" borderId="2" xfId="0" applyFont="1" applyFill="1" applyBorder="1" applyAlignment="1">
      <alignment horizontal="center" vertical="center" wrapText="1"/>
    </xf>
    <xf numFmtId="0" fontId="4" fillId="0" borderId="6" xfId="0" applyFont="1" applyBorder="1" applyAlignment="1">
      <alignment horizontal="left" vertical="center" wrapText="1"/>
    </xf>
    <xf numFmtId="0" fontId="4" fillId="0" borderId="6" xfId="0" applyFont="1" applyBorder="1" applyAlignment="1">
      <alignment horizontal="left"/>
    </xf>
    <xf numFmtId="0" fontId="4" fillId="0" borderId="2" xfId="0" applyFont="1" applyBorder="1" applyAlignment="1">
      <alignment horizontal="center" vertical="center" wrapText="1"/>
    </xf>
    <xf numFmtId="0" fontId="4" fillId="0" borderId="2" xfId="0" applyFont="1" applyBorder="1" applyAlignment="1">
      <alignment horizontal="left"/>
    </xf>
    <xf numFmtId="0" fontId="5" fillId="3" borderId="2" xfId="0" applyFont="1" applyFill="1" applyBorder="1" applyAlignment="1">
      <alignment horizontal="center" vertical="center" wrapText="1"/>
    </xf>
    <xf numFmtId="164" fontId="5" fillId="3" borderId="6" xfId="0" applyNumberFormat="1" applyFont="1" applyFill="1" applyBorder="1" applyAlignment="1">
      <alignment horizontal="right" vertical="center" wrapText="1"/>
    </xf>
    <xf numFmtId="44" fontId="15" fillId="3" borderId="6" xfId="3" applyNumberFormat="1" applyFont="1" applyFill="1" applyBorder="1" applyAlignment="1">
      <alignment horizontal="center" vertical="center"/>
    </xf>
    <xf numFmtId="0" fontId="15" fillId="3" borderId="6" xfId="3" applyFont="1" applyFill="1" applyBorder="1" applyAlignment="1">
      <alignment horizontal="center" vertical="center"/>
    </xf>
    <xf numFmtId="44" fontId="15" fillId="3" borderId="6" xfId="3" applyNumberFormat="1" applyFont="1" applyFill="1" applyBorder="1" applyAlignment="1">
      <alignment horizontal="center" vertical="center" wrapText="1"/>
    </xf>
    <xf numFmtId="0" fontId="15" fillId="3" borderId="6" xfId="3" applyFont="1" applyFill="1" applyBorder="1" applyAlignment="1">
      <alignment horizontal="center" vertical="center" wrapText="1"/>
    </xf>
    <xf numFmtId="0" fontId="16" fillId="0" borderId="6" xfId="3" applyFont="1" applyBorder="1" applyAlignment="1">
      <alignment horizontal="center" vertical="center"/>
    </xf>
    <xf numFmtId="0" fontId="16" fillId="0" borderId="6" xfId="3" applyFont="1" applyBorder="1" applyAlignment="1">
      <alignment vertical="center"/>
    </xf>
    <xf numFmtId="0" fontId="16" fillId="0" borderId="6" xfId="4" applyFont="1" applyBorder="1" applyAlignment="1">
      <alignment horizontal="center" vertical="center"/>
    </xf>
    <xf numFmtId="164" fontId="4" fillId="0" borderId="6" xfId="0" applyNumberFormat="1" applyFont="1" applyBorder="1" applyAlignment="1">
      <alignment horizontal="right" vertical="center"/>
    </xf>
    <xf numFmtId="0" fontId="16" fillId="3" borderId="6" xfId="3" applyFont="1" applyFill="1" applyBorder="1" applyAlignment="1">
      <alignment horizontal="center" wrapText="1"/>
    </xf>
    <xf numFmtId="164" fontId="4" fillId="3" borderId="6" xfId="0" applyNumberFormat="1" applyFont="1" applyFill="1" applyBorder="1" applyAlignment="1">
      <alignment horizontal="right" vertical="center"/>
    </xf>
    <xf numFmtId="7" fontId="15" fillId="3" borderId="6" xfId="3" applyNumberFormat="1" applyFont="1" applyFill="1" applyBorder="1" applyAlignment="1">
      <alignment horizontal="right" vertical="center"/>
    </xf>
    <xf numFmtId="44" fontId="16" fillId="3" borderId="6" xfId="3" applyNumberFormat="1" applyFont="1" applyFill="1" applyBorder="1" applyAlignment="1" applyProtection="1">
      <alignment horizontal="center" wrapText="1"/>
      <protection locked="0"/>
    </xf>
    <xf numFmtId="39" fontId="16" fillId="2" borderId="6" xfId="3" applyNumberFormat="1" applyFont="1" applyFill="1" applyBorder="1" applyAlignment="1" applyProtection="1">
      <alignment horizontal="right" vertical="center"/>
      <protection locked="0"/>
    </xf>
    <xf numFmtId="0" fontId="12" fillId="3" borderId="6" xfId="0" applyFont="1" applyFill="1" applyBorder="1" applyAlignment="1">
      <alignment horizontal="center" vertical="center" wrapText="1"/>
    </xf>
    <xf numFmtId="0" fontId="12" fillId="3" borderId="13" xfId="0" quotePrefix="1" applyFont="1" applyFill="1" applyBorder="1" applyAlignment="1">
      <alignment horizontal="center" vertical="center" wrapText="1"/>
    </xf>
    <xf numFmtId="0" fontId="12" fillId="3" borderId="13" xfId="3" applyFont="1" applyFill="1" applyBorder="1" applyAlignment="1">
      <alignment horizontal="center" vertical="center" wrapText="1"/>
    </xf>
    <xf numFmtId="0" fontId="7" fillId="0" borderId="12" xfId="0" applyFont="1" applyBorder="1" applyAlignment="1">
      <alignment horizontal="center" vertical="center" wrapText="1"/>
    </xf>
    <xf numFmtId="0" fontId="0" fillId="0" borderId="6" xfId="0" applyBorder="1" applyAlignment="1">
      <alignment horizontal="left" vertical="center" wrapText="1"/>
    </xf>
    <xf numFmtId="0" fontId="0" fillId="0" borderId="6" xfId="0" applyBorder="1" applyAlignment="1">
      <alignment horizontal="center" vertical="center" wrapText="1"/>
    </xf>
    <xf numFmtId="164" fontId="0" fillId="0" borderId="13" xfId="0" applyNumberFormat="1" applyBorder="1" applyAlignment="1">
      <alignment horizontal="right" vertical="center"/>
    </xf>
    <xf numFmtId="0" fontId="0" fillId="0" borderId="5" xfId="0" applyBorder="1" applyAlignment="1">
      <alignment horizontal="center" vertical="center" wrapText="1"/>
    </xf>
    <xf numFmtId="164" fontId="0" fillId="0" borderId="18" xfId="0" applyNumberFormat="1" applyBorder="1" applyAlignment="1">
      <alignment horizontal="right" vertical="center"/>
    </xf>
    <xf numFmtId="0" fontId="8" fillId="3" borderId="14" xfId="0" applyFont="1" applyFill="1" applyBorder="1" applyAlignment="1">
      <alignment horizontal="center" vertical="center" wrapText="1"/>
    </xf>
    <xf numFmtId="0" fontId="7" fillId="0" borderId="0" xfId="0" applyFont="1"/>
    <xf numFmtId="0" fontId="7" fillId="0" borderId="0" xfId="0" applyFont="1" applyAlignment="1">
      <alignment horizontal="center"/>
    </xf>
    <xf numFmtId="0" fontId="12" fillId="3" borderId="8" xfId="0" applyFont="1" applyFill="1" applyBorder="1" applyAlignment="1">
      <alignment horizontal="center" vertical="center" wrapText="1"/>
    </xf>
    <xf numFmtId="0" fontId="10" fillId="3" borderId="6" xfId="0" applyFont="1" applyFill="1" applyBorder="1" applyAlignment="1">
      <alignment horizontal="center" vertical="center" wrapText="1"/>
    </xf>
    <xf numFmtId="0" fontId="7" fillId="0" borderId="6" xfId="0" applyFont="1" applyBorder="1" applyAlignment="1">
      <alignment horizontal="center" vertical="center" wrapText="1"/>
    </xf>
    <xf numFmtId="0" fontId="7" fillId="3" borderId="6" xfId="0" applyFont="1" applyFill="1" applyBorder="1" applyAlignment="1">
      <alignment horizontal="center" vertical="center" wrapText="1"/>
    </xf>
    <xf numFmtId="164" fontId="10" fillId="3" borderId="6" xfId="0" applyNumberFormat="1" applyFont="1" applyFill="1" applyBorder="1" applyAlignment="1">
      <alignment horizontal="center" vertical="center" wrapText="1"/>
    </xf>
    <xf numFmtId="164" fontId="2" fillId="3" borderId="6" xfId="0" applyNumberFormat="1" applyFont="1" applyFill="1" applyBorder="1" applyAlignment="1">
      <alignment horizontal="right" vertical="center"/>
    </xf>
    <xf numFmtId="0" fontId="7" fillId="0" borderId="6" xfId="0" applyFont="1" applyBorder="1" applyAlignment="1">
      <alignment horizontal="center" vertical="center"/>
    </xf>
    <xf numFmtId="0" fontId="8" fillId="3" borderId="6" xfId="0" applyFont="1" applyFill="1" applyBorder="1" applyAlignment="1">
      <alignment horizontal="center" vertical="center"/>
    </xf>
    <xf numFmtId="0" fontId="14" fillId="3" borderId="17" xfId="0" applyFont="1" applyFill="1" applyBorder="1" applyAlignment="1">
      <alignment horizontal="center" vertical="center" wrapText="1"/>
    </xf>
    <xf numFmtId="0" fontId="14" fillId="3" borderId="8" xfId="0" applyFont="1" applyFill="1" applyBorder="1" applyAlignment="1">
      <alignment horizontal="center" vertical="center" wrapText="1"/>
    </xf>
    <xf numFmtId="0" fontId="5" fillId="3" borderId="6" xfId="0" applyFont="1" applyFill="1" applyBorder="1" applyAlignment="1">
      <alignment horizontal="center" vertical="center"/>
    </xf>
    <xf numFmtId="0" fontId="13" fillId="3" borderId="6" xfId="0" applyFont="1" applyFill="1" applyBorder="1" applyAlignment="1">
      <alignment horizontal="left" vertical="center" wrapText="1"/>
    </xf>
    <xf numFmtId="0" fontId="13" fillId="3" borderId="6" xfId="0" applyFont="1" applyFill="1" applyBorder="1" applyAlignment="1">
      <alignment horizontal="center" vertical="center" wrapText="1"/>
    </xf>
    <xf numFmtId="0" fontId="7" fillId="5" borderId="6" xfId="0" applyFont="1" applyFill="1" applyBorder="1" applyAlignment="1">
      <alignment horizontal="center" vertical="center"/>
    </xf>
    <xf numFmtId="0" fontId="11" fillId="0" borderId="6" xfId="0" applyFont="1" applyBorder="1" applyAlignment="1">
      <alignment vertical="center" wrapText="1"/>
    </xf>
    <xf numFmtId="164" fontId="11" fillId="0" borderId="6" xfId="0" applyNumberFormat="1" applyFont="1" applyBorder="1" applyAlignment="1">
      <alignment horizontal="right" vertical="center" wrapText="1"/>
    </xf>
    <xf numFmtId="0" fontId="0" fillId="0" borderId="6" xfId="0" applyBorder="1" applyAlignment="1">
      <alignment vertical="center" wrapText="1"/>
    </xf>
    <xf numFmtId="0" fontId="13" fillId="3" borderId="6" xfId="0" applyFont="1" applyFill="1" applyBorder="1" applyAlignment="1">
      <alignment vertical="center" wrapText="1"/>
    </xf>
    <xf numFmtId="164" fontId="13" fillId="3" borderId="6" xfId="0" applyNumberFormat="1" applyFont="1" applyFill="1" applyBorder="1" applyAlignment="1">
      <alignment horizontal="right" vertical="center" wrapText="1"/>
    </xf>
    <xf numFmtId="164" fontId="13" fillId="0" borderId="0" xfId="0" applyNumberFormat="1" applyFont="1" applyAlignment="1">
      <alignment horizontal="right" vertical="center" wrapText="1"/>
    </xf>
    <xf numFmtId="0" fontId="7" fillId="3" borderId="6" xfId="0" applyFont="1" applyFill="1" applyBorder="1" applyAlignment="1">
      <alignment horizontal="center" vertical="center"/>
    </xf>
    <xf numFmtId="0" fontId="5" fillId="3" borderId="5" xfId="0" applyFont="1" applyFill="1" applyBorder="1" applyAlignment="1" applyProtection="1">
      <alignment vertical="center"/>
    </xf>
    <xf numFmtId="0" fontId="5" fillId="3" borderId="5" xfId="0" applyFont="1" applyFill="1" applyBorder="1" applyAlignment="1" applyProtection="1">
      <alignment vertical="center" wrapText="1"/>
    </xf>
    <xf numFmtId="0" fontId="5" fillId="3" borderId="6" xfId="0" applyFont="1" applyFill="1" applyBorder="1" applyAlignment="1" applyProtection="1">
      <alignment horizontal="center" vertical="center" wrapText="1"/>
    </xf>
    <xf numFmtId="0" fontId="4" fillId="0" borderId="6" xfId="0" applyFont="1" applyBorder="1" applyAlignment="1" applyProtection="1">
      <alignment horizontal="center" vertical="center"/>
    </xf>
    <xf numFmtId="0" fontId="21" fillId="0" borderId="6" xfId="0" applyFont="1" applyBorder="1" applyAlignment="1" applyProtection="1">
      <alignment vertical="center" wrapText="1"/>
    </xf>
    <xf numFmtId="0" fontId="23" fillId="0" borderId="6" xfId="0" applyFont="1" applyBorder="1" applyAlignment="1" applyProtection="1">
      <alignment vertical="center" wrapText="1"/>
    </xf>
    <xf numFmtId="0" fontId="4" fillId="3" borderId="6" xfId="0" applyFont="1" applyFill="1" applyBorder="1" applyAlignment="1" applyProtection="1">
      <alignment horizontal="center" vertical="center"/>
    </xf>
    <xf numFmtId="0" fontId="5" fillId="3" borderId="6" xfId="0" applyFont="1" applyFill="1" applyBorder="1" applyAlignment="1" applyProtection="1">
      <alignment vertical="center" wrapText="1"/>
    </xf>
    <xf numFmtId="164" fontId="4" fillId="3" borderId="0" xfId="0" applyNumberFormat="1" applyFont="1" applyFill="1" applyAlignment="1" applyProtection="1">
      <alignment vertical="top"/>
    </xf>
    <xf numFmtId="164" fontId="5" fillId="3" borderId="6" xfId="0" applyNumberFormat="1" applyFont="1" applyFill="1" applyBorder="1" applyAlignment="1" applyProtection="1">
      <alignment horizontal="right" vertical="center"/>
    </xf>
    <xf numFmtId="164" fontId="5" fillId="3" borderId="4" xfId="0" applyNumberFormat="1" applyFont="1" applyFill="1" applyBorder="1" applyAlignment="1" applyProtection="1">
      <alignment horizontal="right" vertical="center"/>
    </xf>
    <xf numFmtId="0" fontId="6" fillId="0" borderId="6" xfId="0" applyFont="1" applyBorder="1" applyAlignment="1" applyProtection="1">
      <alignment horizontal="center" vertical="center" wrapText="1"/>
    </xf>
    <xf numFmtId="0" fontId="6" fillId="0" borderId="6" xfId="0" applyFont="1" applyBorder="1" applyAlignment="1" applyProtection="1">
      <alignment horizontal="center" vertical="center"/>
    </xf>
    <xf numFmtId="0" fontId="5" fillId="2" borderId="6" xfId="0" applyFont="1" applyFill="1" applyBorder="1" applyAlignment="1" applyProtection="1">
      <alignment horizontal="left"/>
      <protection locked="0"/>
    </xf>
    <xf numFmtId="0" fontId="6" fillId="5" borderId="6" xfId="0" applyFont="1" applyFill="1" applyBorder="1" applyAlignment="1" applyProtection="1">
      <alignment horizontal="center" vertical="center" wrapText="1"/>
    </xf>
    <xf numFmtId="0" fontId="6" fillId="5" borderId="6" xfId="0" applyFont="1" applyFill="1" applyBorder="1" applyAlignment="1" applyProtection="1">
      <alignment horizontal="center" vertical="center"/>
    </xf>
    <xf numFmtId="0" fontId="4" fillId="0" borderId="6" xfId="0" applyFont="1" applyBorder="1" applyAlignment="1" applyProtection="1">
      <alignment horizontal="left" vertical="top" wrapText="1"/>
    </xf>
    <xf numFmtId="0" fontId="13" fillId="4" borderId="2" xfId="0" applyFont="1" applyFill="1" applyBorder="1" applyAlignment="1" applyProtection="1">
      <alignment horizontal="center" vertical="center" wrapText="1"/>
    </xf>
    <xf numFmtId="0" fontId="13" fillId="4" borderId="3" xfId="0" applyFont="1" applyFill="1" applyBorder="1" applyAlignment="1" applyProtection="1">
      <alignment horizontal="center" vertical="center" wrapText="1"/>
    </xf>
    <xf numFmtId="0" fontId="13" fillId="4" borderId="4" xfId="0" applyFont="1" applyFill="1" applyBorder="1" applyAlignment="1" applyProtection="1">
      <alignment horizontal="center" vertical="center" wrapText="1"/>
    </xf>
    <xf numFmtId="0" fontId="4" fillId="0" borderId="2" xfId="0" applyFont="1" applyBorder="1" applyAlignment="1" applyProtection="1">
      <alignment horizontal="center" vertical="top" wrapText="1"/>
    </xf>
    <xf numFmtId="0" fontId="4" fillId="0" borderId="3" xfId="0" applyFont="1" applyBorder="1" applyAlignment="1" applyProtection="1">
      <alignment horizontal="center" vertical="top" wrapText="1"/>
    </xf>
    <xf numFmtId="0" fontId="4" fillId="0" borderId="4" xfId="0" applyFont="1" applyBorder="1" applyAlignment="1" applyProtection="1">
      <alignment horizontal="center" vertical="top" wrapText="1"/>
    </xf>
    <xf numFmtId="0" fontId="18" fillId="0" borderId="6" xfId="0" applyFont="1" applyBorder="1" applyAlignment="1" applyProtection="1">
      <alignment horizontal="left" wrapText="1"/>
    </xf>
    <xf numFmtId="0" fontId="18" fillId="0" borderId="2" xfId="0" applyFont="1" applyBorder="1" applyAlignment="1" applyProtection="1">
      <alignment vertical="center" wrapText="1"/>
    </xf>
    <xf numFmtId="0" fontId="18" fillId="0" borderId="3" xfId="0" applyFont="1" applyBorder="1" applyAlignment="1" applyProtection="1">
      <alignment vertical="center" wrapText="1"/>
    </xf>
    <xf numFmtId="0" fontId="18" fillId="0" borderId="4" xfId="0" applyFont="1" applyBorder="1" applyAlignment="1" applyProtection="1">
      <alignment vertical="center" wrapText="1"/>
    </xf>
    <xf numFmtId="0" fontId="13" fillId="4" borderId="2" xfId="0" applyFont="1" applyFill="1" applyBorder="1" applyAlignment="1" applyProtection="1">
      <alignment horizontal="center" vertical="center" wrapText="1"/>
      <protection locked="0"/>
    </xf>
    <xf numFmtId="0" fontId="13" fillId="4" borderId="3" xfId="0" applyFont="1" applyFill="1" applyBorder="1" applyAlignment="1" applyProtection="1">
      <alignment horizontal="center" vertical="center" wrapText="1"/>
      <protection locked="0"/>
    </xf>
    <xf numFmtId="0" fontId="13" fillId="4" borderId="4" xfId="0" applyFont="1" applyFill="1" applyBorder="1" applyAlignment="1" applyProtection="1">
      <alignment horizontal="center" vertical="center" wrapText="1"/>
      <protection locked="0"/>
    </xf>
    <xf numFmtId="0" fontId="6" fillId="5" borderId="6" xfId="0" applyFont="1" applyFill="1" applyBorder="1" applyAlignment="1" applyProtection="1">
      <alignment horizontal="center" vertical="center"/>
      <protection locked="0"/>
    </xf>
    <xf numFmtId="0" fontId="4" fillId="0" borderId="6" xfId="0" applyFont="1" applyBorder="1" applyAlignment="1">
      <alignment horizontal="center" vertical="center" wrapText="1"/>
    </xf>
    <xf numFmtId="0" fontId="6" fillId="0" borderId="6" xfId="0" applyFont="1" applyBorder="1" applyAlignment="1">
      <alignment horizontal="center" vertical="center" wrapText="1"/>
    </xf>
    <xf numFmtId="0" fontId="6" fillId="0" borderId="6" xfId="0" applyFont="1" applyBorder="1" applyAlignment="1">
      <alignment horizontal="center" vertical="center"/>
    </xf>
    <xf numFmtId="0" fontId="5" fillId="2" borderId="2" xfId="0" applyFont="1" applyFill="1" applyBorder="1" applyAlignment="1" applyProtection="1">
      <alignment horizontal="left"/>
      <protection locked="0"/>
    </xf>
    <xf numFmtId="0" fontId="5" fillId="2" borderId="3" xfId="0" applyFont="1" applyFill="1" applyBorder="1" applyAlignment="1" applyProtection="1">
      <alignment horizontal="left"/>
      <protection locked="0"/>
    </xf>
    <xf numFmtId="0" fontId="5" fillId="2" borderId="4" xfId="0" applyFont="1" applyFill="1" applyBorder="1" applyAlignment="1" applyProtection="1">
      <alignment horizontal="left"/>
      <protection locked="0"/>
    </xf>
    <xf numFmtId="0" fontId="30" fillId="3" borderId="6" xfId="0" applyFont="1" applyFill="1" applyBorder="1" applyAlignment="1">
      <alignment horizontal="center" vertical="center" wrapText="1"/>
    </xf>
    <xf numFmtId="164" fontId="2" fillId="3" borderId="6" xfId="0" applyNumberFormat="1" applyFont="1" applyFill="1" applyBorder="1" applyAlignment="1">
      <alignment horizontal="center" vertical="center" wrapText="1"/>
    </xf>
    <xf numFmtId="0" fontId="18" fillId="0" borderId="6" xfId="0" applyFont="1" applyBorder="1" applyAlignment="1">
      <alignment horizontal="left" vertical="center" wrapText="1"/>
    </xf>
    <xf numFmtId="0" fontId="18" fillId="0" borderId="6" xfId="0" applyFont="1" applyBorder="1" applyAlignment="1">
      <alignment horizontal="left" wrapText="1"/>
    </xf>
    <xf numFmtId="0" fontId="16" fillId="0" borderId="2" xfId="0" applyFont="1" applyBorder="1" applyAlignment="1">
      <alignment horizontal="left" vertical="center" wrapText="1"/>
    </xf>
    <xf numFmtId="0" fontId="16" fillId="0" borderId="3" xfId="0" applyFont="1" applyBorder="1" applyAlignment="1">
      <alignment horizontal="left" vertical="center" wrapText="1"/>
    </xf>
    <xf numFmtId="0" fontId="16" fillId="0" borderId="4" xfId="0" applyFont="1" applyBorder="1" applyAlignment="1">
      <alignment horizontal="left" vertical="center" wrapText="1"/>
    </xf>
    <xf numFmtId="0" fontId="6" fillId="5" borderId="6" xfId="0" applyFont="1" applyFill="1" applyBorder="1" applyAlignment="1">
      <alignment horizontal="center" vertical="center"/>
    </xf>
    <xf numFmtId="0" fontId="5" fillId="3" borderId="2" xfId="0" applyFont="1" applyFill="1" applyBorder="1" applyAlignment="1">
      <alignment horizontal="left" vertical="center" wrapText="1"/>
    </xf>
    <xf numFmtId="0" fontId="5" fillId="3" borderId="4" xfId="0" applyFont="1" applyFill="1" applyBorder="1" applyAlignment="1">
      <alignment horizontal="left" vertical="center" wrapText="1"/>
    </xf>
    <xf numFmtId="49" fontId="15" fillId="3" borderId="5" xfId="3" applyNumberFormat="1" applyFont="1" applyFill="1" applyBorder="1" applyAlignment="1">
      <alignment horizontal="center" vertical="center" wrapText="1"/>
    </xf>
    <xf numFmtId="49" fontId="15" fillId="3" borderId="8" xfId="3" applyNumberFormat="1" applyFont="1" applyFill="1" applyBorder="1" applyAlignment="1">
      <alignment horizontal="center" vertical="center" wrapText="1"/>
    </xf>
    <xf numFmtId="0" fontId="15" fillId="3" borderId="2" xfId="3" applyFont="1" applyFill="1" applyBorder="1" applyAlignment="1">
      <alignment horizontal="center" vertical="center"/>
    </xf>
    <xf numFmtId="0" fontId="15" fillId="3" borderId="4" xfId="3" applyFont="1" applyFill="1" applyBorder="1" applyAlignment="1">
      <alignment horizontal="center" vertical="center"/>
    </xf>
    <xf numFmtId="0" fontId="15" fillId="3" borderId="2" xfId="3" applyFont="1" applyFill="1" applyBorder="1" applyAlignment="1">
      <alignment horizontal="center" vertical="center" wrapText="1"/>
    </xf>
    <xf numFmtId="0" fontId="15" fillId="3" borderId="4" xfId="3" applyFont="1" applyFill="1" applyBorder="1" applyAlignment="1">
      <alignment horizontal="center" vertical="center" wrapText="1"/>
    </xf>
    <xf numFmtId="0" fontId="15" fillId="3" borderId="5" xfId="3" applyFont="1" applyFill="1" applyBorder="1" applyAlignment="1">
      <alignment horizontal="center" vertical="center" wrapText="1"/>
    </xf>
    <xf numFmtId="0" fontId="15" fillId="3" borderId="7" xfId="3" applyFont="1" applyFill="1" applyBorder="1" applyAlignment="1">
      <alignment horizontal="center" vertical="center" wrapText="1"/>
    </xf>
    <xf numFmtId="0" fontId="15" fillId="3" borderId="8" xfId="3" applyFont="1" applyFill="1" applyBorder="1" applyAlignment="1">
      <alignment horizontal="center" vertical="center" wrapText="1"/>
    </xf>
    <xf numFmtId="0" fontId="15" fillId="3" borderId="2" xfId="3" applyFont="1" applyFill="1" applyBorder="1" applyAlignment="1">
      <alignment horizontal="left" vertical="center"/>
    </xf>
    <xf numFmtId="0" fontId="15" fillId="3" borderId="3" xfId="3" applyFont="1" applyFill="1" applyBorder="1" applyAlignment="1">
      <alignment horizontal="left" vertical="center"/>
    </xf>
    <xf numFmtId="0" fontId="15" fillId="3" borderId="4" xfId="3" applyFont="1" applyFill="1" applyBorder="1" applyAlignment="1">
      <alignment horizontal="left" vertical="center"/>
    </xf>
    <xf numFmtId="0" fontId="13" fillId="4" borderId="6" xfId="3" applyFont="1" applyFill="1" applyBorder="1" applyAlignment="1">
      <alignment horizontal="center" vertical="center" wrapText="1"/>
    </xf>
    <xf numFmtId="0" fontId="13" fillId="4" borderId="6" xfId="3" applyFont="1" applyFill="1" applyBorder="1" applyAlignment="1">
      <alignment horizontal="center" vertical="center"/>
    </xf>
    <xf numFmtId="0" fontId="4" fillId="0" borderId="6" xfId="0" applyFont="1" applyBorder="1" applyAlignment="1">
      <alignment horizontal="left" vertical="center" wrapText="1"/>
    </xf>
    <xf numFmtId="0" fontId="0" fillId="0" borderId="6" xfId="0" applyBorder="1" applyAlignment="1">
      <alignment horizontal="left" vertical="center" wrapText="1"/>
    </xf>
    <xf numFmtId="0" fontId="2" fillId="3" borderId="6" xfId="0" applyFont="1" applyFill="1" applyBorder="1" applyAlignment="1">
      <alignment horizontal="left" vertical="center" wrapText="1"/>
    </xf>
    <xf numFmtId="0" fontId="2" fillId="3" borderId="15" xfId="0" applyFont="1" applyFill="1" applyBorder="1" applyAlignment="1">
      <alignment horizontal="left" vertical="center" wrapText="1"/>
    </xf>
    <xf numFmtId="0" fontId="2" fillId="3" borderId="15" xfId="0" applyFont="1" applyFill="1" applyBorder="1" applyAlignment="1">
      <alignment horizontal="left" vertical="center"/>
    </xf>
    <xf numFmtId="0" fontId="0" fillId="3" borderId="6" xfId="0" applyFill="1" applyBorder="1" applyAlignment="1">
      <alignment horizontal="left" vertical="center" wrapText="1"/>
    </xf>
    <xf numFmtId="0" fontId="0" fillId="0" borderId="6" xfId="0" applyBorder="1" applyAlignment="1">
      <alignment horizontal="left"/>
    </xf>
    <xf numFmtId="0" fontId="13" fillId="4" borderId="9" xfId="0" applyFont="1" applyFill="1" applyBorder="1" applyAlignment="1">
      <alignment horizontal="center" vertical="center" wrapText="1"/>
    </xf>
    <xf numFmtId="0" fontId="13" fillId="4" borderId="10" xfId="0" applyFont="1" applyFill="1" applyBorder="1" applyAlignment="1">
      <alignment horizontal="center" vertical="center" wrapText="1"/>
    </xf>
    <xf numFmtId="0" fontId="13" fillId="4" borderId="11" xfId="0" applyFont="1" applyFill="1" applyBorder="1" applyAlignment="1">
      <alignment horizontal="center" vertical="center" wrapText="1"/>
    </xf>
    <xf numFmtId="0" fontId="8" fillId="3" borderId="5" xfId="0" applyFont="1" applyFill="1" applyBorder="1" applyAlignment="1">
      <alignment horizontal="center" wrapText="1"/>
    </xf>
    <xf numFmtId="0" fontId="8" fillId="3" borderId="8" xfId="0" applyFont="1" applyFill="1" applyBorder="1" applyAlignment="1">
      <alignment horizontal="center" wrapText="1"/>
    </xf>
    <xf numFmtId="0" fontId="8" fillId="3" borderId="19" xfId="0" applyFont="1" applyFill="1" applyBorder="1" applyAlignment="1">
      <alignment horizontal="left" wrapText="1"/>
    </xf>
    <xf numFmtId="0" fontId="8" fillId="3" borderId="20" xfId="0" applyFont="1" applyFill="1" applyBorder="1" applyAlignment="1">
      <alignment horizontal="left" wrapText="1"/>
    </xf>
    <xf numFmtId="0" fontId="8" fillId="3" borderId="21" xfId="0" applyFont="1" applyFill="1" applyBorder="1" applyAlignment="1">
      <alignment horizontal="left" wrapText="1"/>
    </xf>
    <xf numFmtId="0" fontId="8" fillId="3" borderId="17" xfId="0" applyFont="1" applyFill="1" applyBorder="1" applyAlignment="1">
      <alignment horizontal="left" wrapText="1"/>
    </xf>
    <xf numFmtId="0" fontId="8" fillId="3" borderId="1" xfId="0" applyFont="1" applyFill="1" applyBorder="1" applyAlignment="1">
      <alignment horizontal="left" wrapText="1"/>
    </xf>
    <xf numFmtId="0" fontId="8" fillId="3" borderId="22" xfId="0" applyFont="1" applyFill="1" applyBorder="1" applyAlignment="1">
      <alignment horizontal="left" wrapText="1"/>
    </xf>
    <xf numFmtId="0" fontId="16" fillId="0" borderId="6" xfId="0" applyFont="1" applyBorder="1" applyAlignment="1">
      <alignment horizontal="left" vertical="center" wrapText="1"/>
    </xf>
    <xf numFmtId="0" fontId="12" fillId="3" borderId="12" xfId="0" applyFont="1" applyFill="1" applyBorder="1" applyAlignment="1">
      <alignment horizontal="center" vertical="center"/>
    </xf>
    <xf numFmtId="0" fontId="12" fillId="3" borderId="6" xfId="0" applyFont="1" applyFill="1" applyBorder="1" applyAlignment="1">
      <alignment horizontal="center" vertical="center" wrapText="1"/>
    </xf>
    <xf numFmtId="0" fontId="14" fillId="5" borderId="2" xfId="0" applyFont="1" applyFill="1" applyBorder="1" applyAlignment="1">
      <alignment horizontal="left" vertical="center" wrapText="1"/>
    </xf>
    <xf numFmtId="0" fontId="14" fillId="5" borderId="3" xfId="0" applyFont="1" applyFill="1" applyBorder="1" applyAlignment="1">
      <alignment horizontal="left" vertical="center" wrapText="1"/>
    </xf>
    <xf numFmtId="0" fontId="14" fillId="5" borderId="4" xfId="0" applyFont="1" applyFill="1" applyBorder="1" applyAlignment="1">
      <alignment horizontal="left" vertical="center" wrapText="1"/>
    </xf>
    <xf numFmtId="0" fontId="3" fillId="0" borderId="6" xfId="0" applyFont="1" applyBorder="1" applyAlignment="1">
      <alignment horizontal="center" wrapText="1"/>
    </xf>
    <xf numFmtId="0" fontId="14" fillId="5" borderId="6" xfId="0" applyFont="1" applyFill="1" applyBorder="1" applyAlignment="1">
      <alignment horizontal="left" vertical="center" wrapText="1"/>
    </xf>
  </cellXfs>
  <cellStyles count="5">
    <cellStyle name="Comma" xfId="1" builtinId="3"/>
    <cellStyle name="Currency" xfId="2" builtinId="4"/>
    <cellStyle name="Normal" xfId="0" builtinId="0"/>
    <cellStyle name="Normal 2" xfId="3" xr:uid="{8538AC78-A5D4-4A7D-BCF8-B69E6D451748}"/>
    <cellStyle name="Normal 3" xfId="4" xr:uid="{24BAA3D2-B0D1-4951-BD66-8669BA63B14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8B6FA4-88BA-4CAF-9C60-8F48056EBEE4}">
  <sheetPr codeName="Sheet1">
    <pageSetUpPr fitToPage="1"/>
  </sheetPr>
  <dimension ref="B1:E40"/>
  <sheetViews>
    <sheetView tabSelected="1" zoomScale="189" zoomScaleNormal="189" zoomScaleSheetLayoutView="100" workbookViewId="0">
      <selection activeCell="B2" sqref="B2:E2"/>
    </sheetView>
  </sheetViews>
  <sheetFormatPr defaultColWidth="8.85546875" defaultRowHeight="12.75" x14ac:dyDescent="0.2"/>
  <cols>
    <col min="1" max="1" width="2.7109375" style="5" customWidth="1"/>
    <col min="2" max="2" width="4.5703125" style="16" customWidth="1"/>
    <col min="3" max="3" width="76" style="4" customWidth="1"/>
    <col min="4" max="4" width="23.7109375" style="5" customWidth="1"/>
    <col min="5" max="5" width="15.28515625" style="5" customWidth="1"/>
    <col min="6" max="6" width="5.7109375" style="5" customWidth="1"/>
    <col min="7" max="7" width="8.85546875" style="5"/>
    <col min="8" max="8" width="13.42578125" style="5" customWidth="1"/>
    <col min="9" max="16384" width="8.85546875" style="5"/>
  </cols>
  <sheetData>
    <row r="1" spans="2:5" s="6" customFormat="1" ht="36.4" customHeight="1" x14ac:dyDescent="0.25">
      <c r="B1" s="114" t="s">
        <v>142</v>
      </c>
      <c r="C1" s="115"/>
      <c r="D1" s="115"/>
      <c r="E1" s="115"/>
    </row>
    <row r="2" spans="2:5" x14ac:dyDescent="0.2">
      <c r="B2" s="116" t="s">
        <v>0</v>
      </c>
      <c r="C2" s="116"/>
      <c r="D2" s="116"/>
      <c r="E2" s="116"/>
    </row>
    <row r="3" spans="2:5" ht="34.15" customHeight="1" x14ac:dyDescent="0.2">
      <c r="B3" s="117" t="s">
        <v>90</v>
      </c>
      <c r="C3" s="118"/>
      <c r="D3" s="118"/>
      <c r="E3" s="118"/>
    </row>
    <row r="4" spans="2:5" ht="198" customHeight="1" x14ac:dyDescent="0.2">
      <c r="B4" s="119" t="s">
        <v>114</v>
      </c>
      <c r="C4" s="119"/>
      <c r="D4" s="119"/>
      <c r="E4" s="119"/>
    </row>
    <row r="5" spans="2:5" ht="18" customHeight="1" x14ac:dyDescent="0.2">
      <c r="B5" s="123"/>
      <c r="C5" s="124"/>
      <c r="D5" s="124"/>
      <c r="E5" s="125"/>
    </row>
    <row r="6" spans="2:5" ht="49.9" customHeight="1" x14ac:dyDescent="0.2">
      <c r="B6" s="120" t="s">
        <v>74</v>
      </c>
      <c r="C6" s="121"/>
      <c r="D6" s="121"/>
      <c r="E6" s="122"/>
    </row>
    <row r="7" spans="2:5" ht="69.599999999999994" customHeight="1" x14ac:dyDescent="0.2">
      <c r="B7" s="103" t="s">
        <v>1</v>
      </c>
      <c r="C7" s="104" t="s">
        <v>2</v>
      </c>
      <c r="D7" s="105" t="s">
        <v>96</v>
      </c>
      <c r="E7" s="27" t="s">
        <v>86</v>
      </c>
    </row>
    <row r="8" spans="2:5" s="8" customFormat="1" ht="15" x14ac:dyDescent="0.25">
      <c r="B8" s="106">
        <v>1</v>
      </c>
      <c r="C8" s="107" t="s">
        <v>129</v>
      </c>
      <c r="D8" s="2"/>
      <c r="E8" s="40">
        <f>48152+1725</f>
        <v>49877</v>
      </c>
    </row>
    <row r="9" spans="2:5" s="8" customFormat="1" ht="15" customHeight="1" x14ac:dyDescent="0.25">
      <c r="B9" s="106">
        <f>B8+1</f>
        <v>2</v>
      </c>
      <c r="C9" s="108" t="s">
        <v>93</v>
      </c>
      <c r="D9" s="2"/>
      <c r="E9" s="28">
        <v>70450</v>
      </c>
    </row>
    <row r="10" spans="2:5" s="8" customFormat="1" ht="15" x14ac:dyDescent="0.25">
      <c r="B10" s="106">
        <f>B9+1</f>
        <v>3</v>
      </c>
      <c r="C10" s="107" t="s">
        <v>132</v>
      </c>
      <c r="D10" s="2"/>
      <c r="E10" s="40">
        <f t="shared" ref="E10:E11" si="0">48152+1725</f>
        <v>49877</v>
      </c>
    </row>
    <row r="11" spans="2:5" s="8" customFormat="1" ht="15" x14ac:dyDescent="0.25">
      <c r="B11" s="106">
        <f>B10+1</f>
        <v>4</v>
      </c>
      <c r="C11" s="107" t="s">
        <v>131</v>
      </c>
      <c r="D11" s="2"/>
      <c r="E11" s="40">
        <f t="shared" si="0"/>
        <v>49877</v>
      </c>
    </row>
    <row r="12" spans="2:5" s="8" customFormat="1" x14ac:dyDescent="0.25">
      <c r="B12" s="109">
        <f>B11+1</f>
        <v>5</v>
      </c>
      <c r="C12" s="110" t="s">
        <v>3</v>
      </c>
      <c r="D12" s="111">
        <f>SUM(D8:D11)</f>
        <v>0</v>
      </c>
      <c r="E12" s="29"/>
    </row>
    <row r="13" spans="2:5" ht="25.5" x14ac:dyDescent="0.2">
      <c r="B13" s="109">
        <f>B12+1</f>
        <v>6</v>
      </c>
      <c r="C13" s="110" t="s">
        <v>115</v>
      </c>
      <c r="D13" s="112">
        <f>SUM((D8*E8)+(D9*E9)+(D10*E10)+(D11*E11))*12</f>
        <v>0</v>
      </c>
      <c r="E13" s="30"/>
    </row>
    <row r="14" spans="2:5" ht="49.9" customHeight="1" x14ac:dyDescent="0.2">
      <c r="B14" s="130" t="s">
        <v>67</v>
      </c>
      <c r="C14" s="131"/>
      <c r="D14" s="131"/>
      <c r="E14" s="132"/>
    </row>
    <row r="15" spans="2:5" ht="60" customHeight="1" x14ac:dyDescent="0.2">
      <c r="B15" s="103" t="s">
        <v>1</v>
      </c>
      <c r="C15" s="104" t="s">
        <v>2</v>
      </c>
      <c r="D15" s="27" t="s">
        <v>87</v>
      </c>
      <c r="E15" s="27" t="s">
        <v>86</v>
      </c>
    </row>
    <row r="16" spans="2:5" s="8" customFormat="1" ht="15" x14ac:dyDescent="0.25">
      <c r="B16" s="106">
        <f>B13+1</f>
        <v>7</v>
      </c>
      <c r="C16" s="107" t="s">
        <v>129</v>
      </c>
      <c r="D16" s="2"/>
      <c r="E16" s="7">
        <f>48152+1725</f>
        <v>49877</v>
      </c>
    </row>
    <row r="17" spans="2:5" s="8" customFormat="1" ht="15" customHeight="1" x14ac:dyDescent="0.25">
      <c r="B17" s="106">
        <f>B16+1</f>
        <v>8</v>
      </c>
      <c r="C17" s="108" t="s">
        <v>93</v>
      </c>
      <c r="D17" s="2"/>
      <c r="E17" s="41">
        <v>70450</v>
      </c>
    </row>
    <row r="18" spans="2:5" s="8" customFormat="1" ht="15" x14ac:dyDescent="0.25">
      <c r="B18" s="106">
        <f>B17+1</f>
        <v>9</v>
      </c>
      <c r="C18" s="107" t="s">
        <v>132</v>
      </c>
      <c r="D18" s="2"/>
      <c r="E18" s="7">
        <f t="shared" ref="E18:E19" si="1">48152+1725</f>
        <v>49877</v>
      </c>
    </row>
    <row r="19" spans="2:5" s="8" customFormat="1" ht="15" x14ac:dyDescent="0.25">
      <c r="B19" s="106">
        <f>B18+1</f>
        <v>10</v>
      </c>
      <c r="C19" s="107" t="s">
        <v>131</v>
      </c>
      <c r="D19" s="2"/>
      <c r="E19" s="7">
        <f t="shared" si="1"/>
        <v>49877</v>
      </c>
    </row>
    <row r="20" spans="2:5" s="8" customFormat="1" x14ac:dyDescent="0.25">
      <c r="B20" s="109">
        <f>B19+1</f>
        <v>11</v>
      </c>
      <c r="C20" s="110" t="s">
        <v>3</v>
      </c>
      <c r="D20" s="111">
        <f>SUM(D16:D19)</f>
        <v>0</v>
      </c>
      <c r="E20" s="23"/>
    </row>
    <row r="21" spans="2:5" ht="25.5" x14ac:dyDescent="0.2">
      <c r="B21" s="109">
        <f>B20+1</f>
        <v>12</v>
      </c>
      <c r="C21" s="110" t="s">
        <v>116</v>
      </c>
      <c r="D21" s="112">
        <f>SUM((D16*E16)+(D17*E17)+(D18*E18)+(D19*E19))*12</f>
        <v>0</v>
      </c>
      <c r="E21" s="113"/>
    </row>
    <row r="22" spans="2:5" ht="49.9" customHeight="1" x14ac:dyDescent="0.2">
      <c r="B22" s="120" t="s">
        <v>68</v>
      </c>
      <c r="C22" s="121"/>
      <c r="D22" s="121"/>
      <c r="E22" s="122"/>
    </row>
    <row r="23" spans="2:5" ht="61.9" customHeight="1" x14ac:dyDescent="0.2">
      <c r="B23" s="103" t="s">
        <v>1</v>
      </c>
      <c r="C23" s="104" t="s">
        <v>2</v>
      </c>
      <c r="D23" s="105" t="s">
        <v>87</v>
      </c>
      <c r="E23" s="105" t="s">
        <v>86</v>
      </c>
    </row>
    <row r="24" spans="2:5" s="8" customFormat="1" ht="15" x14ac:dyDescent="0.25">
      <c r="B24" s="106">
        <f>B21+1</f>
        <v>13</v>
      </c>
      <c r="C24" s="107" t="s">
        <v>129</v>
      </c>
      <c r="D24" s="2"/>
      <c r="E24" s="7">
        <f>48152+1725</f>
        <v>49877</v>
      </c>
    </row>
    <row r="25" spans="2:5" s="8" customFormat="1" ht="15" customHeight="1" x14ac:dyDescent="0.25">
      <c r="B25" s="106">
        <f>B24+1</f>
        <v>14</v>
      </c>
      <c r="C25" s="108" t="s">
        <v>93</v>
      </c>
      <c r="D25" s="2"/>
      <c r="E25" s="41">
        <v>70450</v>
      </c>
    </row>
    <row r="26" spans="2:5" s="8" customFormat="1" ht="15" x14ac:dyDescent="0.25">
      <c r="B26" s="106">
        <f>B25+1</f>
        <v>15</v>
      </c>
      <c r="C26" s="107" t="s">
        <v>130</v>
      </c>
      <c r="D26" s="2"/>
      <c r="E26" s="7">
        <f t="shared" ref="E26:E27" si="2">48152+1725</f>
        <v>49877</v>
      </c>
    </row>
    <row r="27" spans="2:5" s="8" customFormat="1" ht="15" x14ac:dyDescent="0.25">
      <c r="B27" s="106">
        <f>B26+1</f>
        <v>16</v>
      </c>
      <c r="C27" s="107" t="s">
        <v>131</v>
      </c>
      <c r="D27" s="2"/>
      <c r="E27" s="7">
        <f t="shared" si="2"/>
        <v>49877</v>
      </c>
    </row>
    <row r="28" spans="2:5" s="8" customFormat="1" x14ac:dyDescent="0.25">
      <c r="B28" s="109">
        <f>B27+1</f>
        <v>17</v>
      </c>
      <c r="C28" s="110" t="s">
        <v>3</v>
      </c>
      <c r="D28" s="111">
        <f>SUM(D24:D27)</f>
        <v>0</v>
      </c>
      <c r="E28" s="23"/>
    </row>
    <row r="29" spans="2:5" ht="25.5" x14ac:dyDescent="0.2">
      <c r="B29" s="109">
        <f>B28+1</f>
        <v>18</v>
      </c>
      <c r="C29" s="110" t="s">
        <v>117</v>
      </c>
      <c r="D29" s="112">
        <f>SUM((D24*E24)+(D25*E25)+(D26*E26)+(D27*E27))*12</f>
        <v>0</v>
      </c>
      <c r="E29" s="113"/>
    </row>
    <row r="30" spans="2:5" ht="49.9" customHeight="1" x14ac:dyDescent="0.2">
      <c r="B30" s="120" t="s">
        <v>69</v>
      </c>
      <c r="C30" s="121"/>
      <c r="D30" s="121"/>
      <c r="E30" s="122"/>
    </row>
    <row r="31" spans="2:5" ht="51" x14ac:dyDescent="0.2">
      <c r="B31" s="103" t="s">
        <v>1</v>
      </c>
      <c r="C31" s="104" t="s">
        <v>2</v>
      </c>
      <c r="D31" s="105" t="s">
        <v>87</v>
      </c>
      <c r="E31" s="105" t="s">
        <v>86</v>
      </c>
    </row>
    <row r="32" spans="2:5" s="8" customFormat="1" ht="15" x14ac:dyDescent="0.25">
      <c r="B32" s="106">
        <f>B29+1</f>
        <v>19</v>
      </c>
      <c r="C32" s="107" t="s">
        <v>129</v>
      </c>
      <c r="D32" s="2"/>
      <c r="E32" s="7">
        <f>48152+1725</f>
        <v>49877</v>
      </c>
    </row>
    <row r="33" spans="2:5" s="8" customFormat="1" ht="15" customHeight="1" x14ac:dyDescent="0.25">
      <c r="B33" s="106">
        <f t="shared" ref="B33:B40" si="3">B32+1</f>
        <v>20</v>
      </c>
      <c r="C33" s="108" t="s">
        <v>93</v>
      </c>
      <c r="D33" s="2"/>
      <c r="E33" s="41">
        <v>70450</v>
      </c>
    </row>
    <row r="34" spans="2:5" s="8" customFormat="1" ht="15" x14ac:dyDescent="0.25">
      <c r="B34" s="106">
        <f t="shared" si="3"/>
        <v>21</v>
      </c>
      <c r="C34" s="107" t="s">
        <v>130</v>
      </c>
      <c r="D34" s="2"/>
      <c r="E34" s="7">
        <f t="shared" ref="E34:E35" si="4">48152+1725</f>
        <v>49877</v>
      </c>
    </row>
    <row r="35" spans="2:5" s="8" customFormat="1" ht="15" x14ac:dyDescent="0.25">
      <c r="B35" s="106">
        <f t="shared" si="3"/>
        <v>22</v>
      </c>
      <c r="C35" s="107" t="s">
        <v>131</v>
      </c>
      <c r="D35" s="2"/>
      <c r="E35" s="7">
        <f t="shared" si="4"/>
        <v>49877</v>
      </c>
    </row>
    <row r="36" spans="2:5" s="8" customFormat="1" x14ac:dyDescent="0.25">
      <c r="B36" s="109">
        <f t="shared" si="3"/>
        <v>23</v>
      </c>
      <c r="C36" s="110" t="s">
        <v>3</v>
      </c>
      <c r="D36" s="111">
        <f>SUM(D32:D35)</f>
        <v>0</v>
      </c>
      <c r="E36" s="23"/>
    </row>
    <row r="37" spans="2:5" ht="25.5" x14ac:dyDescent="0.2">
      <c r="B37" s="109">
        <f t="shared" si="3"/>
        <v>24</v>
      </c>
      <c r="C37" s="110" t="s">
        <v>118</v>
      </c>
      <c r="D37" s="112">
        <f>SUM((D32*E32)+(D33*E33)+(D34*E34)+(D35*E35))*12</f>
        <v>0</v>
      </c>
      <c r="E37" s="113"/>
    </row>
    <row r="38" spans="2:5" x14ac:dyDescent="0.2">
      <c r="B38" s="106">
        <f t="shared" si="3"/>
        <v>25</v>
      </c>
      <c r="C38" s="127" t="s">
        <v>88</v>
      </c>
      <c r="D38" s="128"/>
      <c r="E38" s="129"/>
    </row>
    <row r="39" spans="2:5" x14ac:dyDescent="0.2">
      <c r="B39" s="106">
        <f t="shared" si="3"/>
        <v>26</v>
      </c>
      <c r="C39" s="127" t="s">
        <v>89</v>
      </c>
      <c r="D39" s="128"/>
      <c r="E39" s="129"/>
    </row>
    <row r="40" spans="2:5" ht="14.45" customHeight="1" x14ac:dyDescent="0.2">
      <c r="B40" s="106">
        <f t="shared" si="3"/>
        <v>27</v>
      </c>
      <c r="C40" s="126" t="s">
        <v>122</v>
      </c>
      <c r="D40" s="126"/>
      <c r="E40" s="126"/>
    </row>
  </sheetData>
  <sheetProtection algorithmName="SHA-512" hashValue="uSVybah7UVWXvQjC8McGoh9dPARyXhnRkrHkvwpbtKduDZ/PbHF7BveEzFxO58YG5sB/zfCU0MfYP4epNvDVlA==" saltValue="hZCSbgwP66TTQGG4jnR4PA==" spinCount="100000" sheet="1" objects="1" scenarios="1" selectLockedCells="1"/>
  <mergeCells count="12">
    <mergeCell ref="C40:E40"/>
    <mergeCell ref="C39:E39"/>
    <mergeCell ref="B30:E30"/>
    <mergeCell ref="C38:E38"/>
    <mergeCell ref="B14:E14"/>
    <mergeCell ref="B22:E22"/>
    <mergeCell ref="B1:E1"/>
    <mergeCell ref="B2:E2"/>
    <mergeCell ref="B3:E3"/>
    <mergeCell ref="B4:E4"/>
    <mergeCell ref="B6:E6"/>
    <mergeCell ref="B5:E5"/>
  </mergeCells>
  <printOptions horizontalCentered="1"/>
  <pageMargins left="0.15" right="0.15" top="0.15" bottom="0.15" header="0.3" footer="0.3"/>
  <pageSetup paperSize="3" orientation="portrait" horizontalDpi="300" verticalDpi="300" r:id="rId1"/>
  <ignoredErrors>
    <ignoredError sqref="D12:D13 D20:D21 D28:D29 D36:D37 B9:B13 B16:B21 B32:B35 B24:B27 B28:B29 B36:B40 E8:E13 E16:E21 E24:E27 E32:E37" unlocked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1128DF-1DFB-498D-87B7-F099A90C0DBA}">
  <sheetPr>
    <pageSetUpPr fitToPage="1"/>
  </sheetPr>
  <dimension ref="B1:I19"/>
  <sheetViews>
    <sheetView topLeftCell="B1" zoomScale="147" zoomScaleNormal="147" zoomScaleSheetLayoutView="40" workbookViewId="0">
      <selection activeCell="H6" sqref="H6"/>
    </sheetView>
  </sheetViews>
  <sheetFormatPr defaultRowHeight="15" x14ac:dyDescent="0.25"/>
  <cols>
    <col min="1" max="1" width="2.7109375" customWidth="1"/>
    <col min="2" max="2" width="5.7109375" customWidth="1"/>
    <col min="3" max="3" width="86.140625" customWidth="1"/>
    <col min="4" max="4" width="23.5703125" customWidth="1"/>
    <col min="6" max="6" width="19" customWidth="1"/>
    <col min="7" max="7" width="14.42578125" bestFit="1" customWidth="1"/>
    <col min="8" max="8" width="22.28515625" customWidth="1"/>
  </cols>
  <sheetData>
    <row r="1" spans="2:9" s="6" customFormat="1" ht="32.1" customHeight="1" x14ac:dyDescent="0.25">
      <c r="B1" s="135" t="s">
        <v>143</v>
      </c>
      <c r="C1" s="136"/>
      <c r="D1" s="136"/>
      <c r="E1" s="33"/>
    </row>
    <row r="2" spans="2:9" s="5" customFormat="1" ht="12.75" x14ac:dyDescent="0.2">
      <c r="B2" s="137" t="s">
        <v>0</v>
      </c>
      <c r="C2" s="138"/>
      <c r="D2" s="139"/>
      <c r="E2" s="24"/>
    </row>
    <row r="3" spans="2:9" s="5" customFormat="1" ht="19.899999999999999" customHeight="1" x14ac:dyDescent="0.2">
      <c r="B3" s="147" t="s">
        <v>92</v>
      </c>
      <c r="C3" s="147"/>
      <c r="D3" s="147"/>
      <c r="E3" s="9"/>
      <c r="F3" s="133" t="s">
        <v>128</v>
      </c>
      <c r="G3" s="133"/>
      <c r="H3" s="133"/>
    </row>
    <row r="4" spans="2:9" s="5" customFormat="1" ht="123" customHeight="1" x14ac:dyDescent="0.2">
      <c r="B4" s="144" t="s">
        <v>123</v>
      </c>
      <c r="C4" s="145"/>
      <c r="D4" s="146"/>
      <c r="E4" s="10"/>
      <c r="F4" s="134" t="s">
        <v>139</v>
      </c>
      <c r="G4" s="134"/>
      <c r="H4" s="134"/>
    </row>
    <row r="5" spans="2:9" s="5" customFormat="1" ht="78.75" x14ac:dyDescent="0.2">
      <c r="B5" s="39" t="s">
        <v>59</v>
      </c>
      <c r="C5" s="148" t="s">
        <v>2</v>
      </c>
      <c r="D5" s="149"/>
      <c r="E5" s="11"/>
      <c r="F5" s="42" t="s">
        <v>133</v>
      </c>
      <c r="G5" s="42" t="s">
        <v>146</v>
      </c>
      <c r="H5" s="34" t="s">
        <v>145</v>
      </c>
    </row>
    <row r="6" spans="2:9" s="5" customFormat="1" x14ac:dyDescent="0.2">
      <c r="B6" s="44"/>
      <c r="C6" s="45" t="s">
        <v>92</v>
      </c>
      <c r="D6" s="34" t="s">
        <v>97</v>
      </c>
      <c r="E6" s="12"/>
      <c r="F6" s="36" t="s">
        <v>134</v>
      </c>
      <c r="G6" s="36">
        <v>300</v>
      </c>
      <c r="H6" s="17"/>
      <c r="I6" s="37"/>
    </row>
    <row r="7" spans="2:9" s="5" customFormat="1" ht="27.75" x14ac:dyDescent="0.2">
      <c r="B7" s="38">
        <f>'1'!B40+1</f>
        <v>28</v>
      </c>
      <c r="C7" s="46" t="s">
        <v>140</v>
      </c>
      <c r="D7" s="17"/>
      <c r="E7" s="12"/>
      <c r="F7" s="36" t="s">
        <v>135</v>
      </c>
      <c r="G7" s="36">
        <v>2</v>
      </c>
      <c r="H7" s="17"/>
    </row>
    <row r="8" spans="2:9" s="5" customFormat="1" x14ac:dyDescent="0.2">
      <c r="B8" s="38">
        <f>B7+1</f>
        <v>29</v>
      </c>
      <c r="C8" s="47" t="s">
        <v>119</v>
      </c>
      <c r="D8" s="17"/>
      <c r="E8" s="12"/>
      <c r="F8" s="36" t="s">
        <v>156</v>
      </c>
      <c r="G8" s="36">
        <v>1</v>
      </c>
      <c r="H8" s="17"/>
    </row>
    <row r="9" spans="2:9" s="5" customFormat="1" x14ac:dyDescent="0.2">
      <c r="B9" s="38">
        <f t="shared" ref="B9:B17" si="0">B8+1</f>
        <v>30</v>
      </c>
      <c r="C9" s="48" t="s">
        <v>44</v>
      </c>
      <c r="D9" s="18"/>
      <c r="E9" s="11"/>
      <c r="F9" s="36" t="s">
        <v>136</v>
      </c>
      <c r="G9" s="36">
        <v>1</v>
      </c>
      <c r="H9" s="17"/>
    </row>
    <row r="10" spans="2:9" s="5" customFormat="1" x14ac:dyDescent="0.2">
      <c r="B10" s="38">
        <f t="shared" si="0"/>
        <v>31</v>
      </c>
      <c r="C10" s="48" t="s">
        <v>70</v>
      </c>
      <c r="D10" s="18"/>
      <c r="E10" s="11"/>
      <c r="F10" s="36" t="s">
        <v>137</v>
      </c>
      <c r="G10" s="36">
        <v>6</v>
      </c>
      <c r="H10" s="17"/>
    </row>
    <row r="11" spans="2:9" s="5" customFormat="1" x14ac:dyDescent="0.2">
      <c r="B11" s="38">
        <f t="shared" si="0"/>
        <v>32</v>
      </c>
      <c r="C11" s="49" t="s">
        <v>125</v>
      </c>
      <c r="D11" s="18"/>
      <c r="E11" s="11"/>
      <c r="F11" s="36" t="s">
        <v>138</v>
      </c>
      <c r="G11" s="36">
        <v>15</v>
      </c>
      <c r="H11" s="17"/>
    </row>
    <row r="12" spans="2:9" s="5" customFormat="1" ht="14.45" customHeight="1" x14ac:dyDescent="0.2">
      <c r="B12" s="50"/>
      <c r="C12" s="50"/>
      <c r="D12" s="39"/>
      <c r="E12" s="11"/>
      <c r="F12" s="140" t="s">
        <v>144</v>
      </c>
      <c r="G12" s="140"/>
      <c r="H12" s="141">
        <f>((G6*H6)+(G7*H7)+(G8*H8)+(G9*H9)+(G10*H10)+(G11*H11))*12</f>
        <v>0</v>
      </c>
    </row>
    <row r="13" spans="2:9" s="5" customFormat="1" ht="13.9" customHeight="1" x14ac:dyDescent="0.2">
      <c r="B13" s="38">
        <f>B11+1</f>
        <v>33</v>
      </c>
      <c r="C13" s="51" t="s">
        <v>60</v>
      </c>
      <c r="D13" s="18"/>
      <c r="E13" s="11"/>
      <c r="F13" s="140"/>
      <c r="G13" s="140"/>
      <c r="H13" s="141"/>
    </row>
    <row r="14" spans="2:9" s="5" customFormat="1" ht="13.9" customHeight="1" x14ac:dyDescent="0.2">
      <c r="B14" s="38">
        <f t="shared" si="0"/>
        <v>34</v>
      </c>
      <c r="C14" s="52" t="s">
        <v>61</v>
      </c>
      <c r="D14" s="19"/>
      <c r="E14" s="13"/>
      <c r="F14" s="140"/>
      <c r="G14" s="140"/>
      <c r="H14" s="141"/>
    </row>
    <row r="15" spans="2:9" s="5" customFormat="1" ht="12.75" x14ac:dyDescent="0.2">
      <c r="B15" s="53">
        <f t="shared" si="0"/>
        <v>35</v>
      </c>
      <c r="C15" s="54" t="s">
        <v>126</v>
      </c>
      <c r="D15" s="19"/>
      <c r="E15" s="11"/>
      <c r="F15" s="140"/>
      <c r="G15" s="140"/>
      <c r="H15" s="141"/>
    </row>
    <row r="16" spans="2:9" s="5" customFormat="1" ht="12.75" x14ac:dyDescent="0.2">
      <c r="B16" s="53">
        <f t="shared" si="0"/>
        <v>36</v>
      </c>
      <c r="C16" s="54" t="s">
        <v>127</v>
      </c>
      <c r="D16" s="19"/>
      <c r="E16" s="14"/>
    </row>
    <row r="17" spans="2:5" s="5" customFormat="1" ht="38.25" customHeight="1" x14ac:dyDescent="0.2">
      <c r="B17" s="55">
        <f t="shared" si="0"/>
        <v>37</v>
      </c>
      <c r="C17" s="43" t="s">
        <v>111</v>
      </c>
      <c r="D17" s="56">
        <f>SUM(D7:D11,D13:D16)*12</f>
        <v>0</v>
      </c>
      <c r="E17" s="15"/>
    </row>
    <row r="18" spans="2:5" ht="14.45" customHeight="1" x14ac:dyDescent="0.25">
      <c r="C18" s="142" t="s">
        <v>88</v>
      </c>
      <c r="D18" s="142"/>
      <c r="E18" s="31"/>
    </row>
    <row r="19" spans="2:5" ht="14.45" customHeight="1" x14ac:dyDescent="0.25">
      <c r="C19" s="143" t="s">
        <v>141</v>
      </c>
      <c r="D19" s="143"/>
      <c r="E19" s="32"/>
    </row>
  </sheetData>
  <sheetProtection algorithmName="SHA-512" hashValue="CZiHNu9jzVmMAv6UosVd40iTk5bwccqw+H55O34gaADp/foYC6iODaFZMY6IsDqphDOi+xk2/l/h316xHZlshw==" saltValue="petGn3fQbmLayNAB9PH1Rw==" spinCount="100000" sheet="1" objects="1" scenarios="1" selectLockedCells="1"/>
  <mergeCells count="11">
    <mergeCell ref="C18:D18"/>
    <mergeCell ref="C19:D19"/>
    <mergeCell ref="B4:D4"/>
    <mergeCell ref="B3:D3"/>
    <mergeCell ref="C5:D5"/>
    <mergeCell ref="F3:H3"/>
    <mergeCell ref="F4:H4"/>
    <mergeCell ref="B1:D1"/>
    <mergeCell ref="B2:D2"/>
    <mergeCell ref="F12:G15"/>
    <mergeCell ref="H12:H15"/>
  </mergeCells>
  <printOptions horizontalCentered="1"/>
  <pageMargins left="0.15" right="0.15" top="0.15" bottom="0.15" header="0.3" footer="0.3"/>
  <pageSetup paperSize="3" scale="74" orientation="portrait" horizontalDpi="300" verticalDpi="300" r:id="rId1"/>
  <ignoredErrors>
    <ignoredError sqref="B7 B8:B11 B13:B17" unlocked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8813DE-967D-422F-8108-13602840655F}">
  <sheetPr>
    <pageSetUpPr fitToPage="1"/>
  </sheetPr>
  <dimension ref="B1:V41"/>
  <sheetViews>
    <sheetView topLeftCell="B1" zoomScale="122" zoomScaleNormal="122" zoomScaleSheetLayoutView="100" workbookViewId="0">
      <selection activeCell="B2" sqref="B2:V2"/>
    </sheetView>
  </sheetViews>
  <sheetFormatPr defaultRowHeight="15" x14ac:dyDescent="0.25"/>
  <cols>
    <col min="1" max="1" width="3" customWidth="1"/>
    <col min="2" max="2" width="4.5703125" customWidth="1"/>
    <col min="3" max="3" width="24.7109375" customWidth="1"/>
    <col min="22" max="22" width="23" customWidth="1"/>
  </cols>
  <sheetData>
    <row r="1" spans="2:22" ht="30" customHeight="1" x14ac:dyDescent="0.25">
      <c r="B1" s="135" t="s">
        <v>147</v>
      </c>
      <c r="C1" s="136"/>
      <c r="D1" s="136"/>
      <c r="E1" s="136"/>
      <c r="F1" s="136"/>
      <c r="G1" s="136"/>
      <c r="H1" s="136"/>
      <c r="I1" s="136"/>
      <c r="J1" s="136"/>
      <c r="K1" s="136"/>
      <c r="L1" s="136"/>
      <c r="M1" s="136"/>
      <c r="N1" s="136"/>
      <c r="O1" s="136"/>
      <c r="P1" s="136"/>
      <c r="Q1" s="136"/>
      <c r="R1" s="136"/>
      <c r="S1" s="136"/>
      <c r="T1" s="136"/>
      <c r="U1" s="136"/>
      <c r="V1" s="136"/>
    </row>
    <row r="2" spans="2:22" x14ac:dyDescent="0.25">
      <c r="B2" s="116" t="s">
        <v>0</v>
      </c>
      <c r="C2" s="116"/>
      <c r="D2" s="116"/>
      <c r="E2" s="116"/>
      <c r="F2" s="116"/>
      <c r="G2" s="116"/>
      <c r="H2" s="116"/>
      <c r="I2" s="116"/>
      <c r="J2" s="116"/>
      <c r="K2" s="116"/>
      <c r="L2" s="116"/>
      <c r="M2" s="116"/>
      <c r="N2" s="116"/>
      <c r="O2" s="116"/>
      <c r="P2" s="116"/>
      <c r="Q2" s="116"/>
      <c r="R2" s="116"/>
      <c r="S2" s="116"/>
      <c r="T2" s="116"/>
      <c r="U2" s="116"/>
      <c r="V2" s="116"/>
    </row>
    <row r="3" spans="2:22" ht="15.75" x14ac:dyDescent="0.25">
      <c r="B3" s="147" t="s">
        <v>91</v>
      </c>
      <c r="C3" s="147"/>
      <c r="D3" s="147"/>
      <c r="E3" s="147"/>
      <c r="F3" s="147"/>
      <c r="G3" s="147"/>
      <c r="H3" s="147"/>
      <c r="I3" s="147"/>
      <c r="J3" s="147"/>
      <c r="K3" s="147"/>
      <c r="L3" s="147"/>
      <c r="M3" s="147"/>
      <c r="N3" s="147"/>
      <c r="O3" s="147"/>
      <c r="P3" s="147"/>
      <c r="Q3" s="147"/>
      <c r="R3" s="147"/>
      <c r="S3" s="147"/>
      <c r="T3" s="147"/>
      <c r="U3" s="147"/>
      <c r="V3" s="147"/>
    </row>
    <row r="4" spans="2:22" ht="127.15" customHeight="1" x14ac:dyDescent="0.25">
      <c r="B4" s="164" t="s">
        <v>124</v>
      </c>
      <c r="C4" s="164"/>
      <c r="D4" s="164"/>
      <c r="E4" s="164"/>
      <c r="F4" s="164"/>
      <c r="G4" s="164"/>
      <c r="H4" s="164"/>
      <c r="I4" s="164"/>
      <c r="J4" s="164"/>
      <c r="K4" s="164"/>
      <c r="L4" s="164"/>
      <c r="M4" s="164"/>
      <c r="N4" s="164"/>
      <c r="O4" s="164"/>
      <c r="P4" s="164"/>
      <c r="Q4" s="164"/>
      <c r="R4" s="164"/>
      <c r="S4" s="164"/>
      <c r="T4" s="164"/>
      <c r="U4" s="164"/>
      <c r="V4" s="164"/>
    </row>
    <row r="5" spans="2:22" ht="36.6" customHeight="1" x14ac:dyDescent="0.25">
      <c r="B5" s="162" t="s">
        <v>98</v>
      </c>
      <c r="C5" s="163"/>
      <c r="D5" s="163"/>
      <c r="E5" s="163"/>
      <c r="F5" s="163"/>
      <c r="G5" s="163"/>
      <c r="H5" s="163"/>
      <c r="I5" s="163"/>
      <c r="J5" s="163"/>
      <c r="K5" s="163"/>
      <c r="L5" s="163"/>
      <c r="M5" s="163"/>
      <c r="N5" s="163"/>
      <c r="O5" s="163"/>
      <c r="P5" s="163"/>
      <c r="Q5" s="163"/>
      <c r="R5" s="163"/>
      <c r="S5" s="163"/>
      <c r="T5" s="163"/>
      <c r="U5" s="163"/>
      <c r="V5" s="163"/>
    </row>
    <row r="6" spans="2:22" s="5" customFormat="1" ht="27.6" customHeight="1" x14ac:dyDescent="0.2">
      <c r="B6" s="156" t="s">
        <v>1</v>
      </c>
      <c r="C6" s="156" t="s">
        <v>4</v>
      </c>
      <c r="D6" s="152" t="s">
        <v>5</v>
      </c>
      <c r="E6" s="153"/>
      <c r="F6" s="152" t="s">
        <v>6</v>
      </c>
      <c r="G6" s="153"/>
      <c r="H6" s="152" t="s">
        <v>7</v>
      </c>
      <c r="I6" s="153"/>
      <c r="J6" s="152" t="s">
        <v>8</v>
      </c>
      <c r="K6" s="153"/>
      <c r="L6" s="152" t="s">
        <v>9</v>
      </c>
      <c r="M6" s="153"/>
      <c r="N6" s="152" t="s">
        <v>10</v>
      </c>
      <c r="O6" s="153"/>
      <c r="P6" s="154" t="s">
        <v>11</v>
      </c>
      <c r="Q6" s="155"/>
      <c r="R6" s="154" t="s">
        <v>12</v>
      </c>
      <c r="S6" s="155"/>
      <c r="T6" s="154" t="s">
        <v>13</v>
      </c>
      <c r="U6" s="155"/>
      <c r="V6" s="150" t="s">
        <v>14</v>
      </c>
    </row>
    <row r="7" spans="2:22" s="5" customFormat="1" ht="12.75" x14ac:dyDescent="0.2">
      <c r="B7" s="157"/>
      <c r="C7" s="157"/>
      <c r="D7" s="57" t="s">
        <v>15</v>
      </c>
      <c r="E7" s="58" t="s">
        <v>16</v>
      </c>
      <c r="F7" s="58" t="s">
        <v>17</v>
      </c>
      <c r="G7" s="58" t="s">
        <v>18</v>
      </c>
      <c r="H7" s="57" t="s">
        <v>99</v>
      </c>
      <c r="I7" s="58" t="s">
        <v>19</v>
      </c>
      <c r="J7" s="57" t="s">
        <v>20</v>
      </c>
      <c r="K7" s="58" t="s">
        <v>21</v>
      </c>
      <c r="L7" s="57" t="s">
        <v>22</v>
      </c>
      <c r="M7" s="58" t="s">
        <v>23</v>
      </c>
      <c r="N7" s="57" t="s">
        <v>24</v>
      </c>
      <c r="O7" s="58" t="s">
        <v>25</v>
      </c>
      <c r="P7" s="57" t="s">
        <v>26</v>
      </c>
      <c r="Q7" s="58" t="s">
        <v>27</v>
      </c>
      <c r="R7" s="57" t="s">
        <v>28</v>
      </c>
      <c r="S7" s="58" t="s">
        <v>29</v>
      </c>
      <c r="T7" s="57" t="s">
        <v>30</v>
      </c>
      <c r="U7" s="57" t="s">
        <v>31</v>
      </c>
      <c r="V7" s="151"/>
    </row>
    <row r="8" spans="2:22" s="5" customFormat="1" ht="49.9" customHeight="1" x14ac:dyDescent="0.2">
      <c r="B8" s="158"/>
      <c r="C8" s="158"/>
      <c r="D8" s="59" t="s">
        <v>32</v>
      </c>
      <c r="E8" s="60" t="s">
        <v>33</v>
      </c>
      <c r="F8" s="59" t="s">
        <v>32</v>
      </c>
      <c r="G8" s="60" t="s">
        <v>33</v>
      </c>
      <c r="H8" s="59" t="s">
        <v>32</v>
      </c>
      <c r="I8" s="60" t="s">
        <v>33</v>
      </c>
      <c r="J8" s="59" t="s">
        <v>32</v>
      </c>
      <c r="K8" s="60" t="s">
        <v>33</v>
      </c>
      <c r="L8" s="59" t="s">
        <v>32</v>
      </c>
      <c r="M8" s="60" t="s">
        <v>33</v>
      </c>
      <c r="N8" s="59" t="s">
        <v>32</v>
      </c>
      <c r="O8" s="60" t="s">
        <v>33</v>
      </c>
      <c r="P8" s="59" t="s">
        <v>34</v>
      </c>
      <c r="Q8" s="60" t="s">
        <v>35</v>
      </c>
      <c r="R8" s="59" t="s">
        <v>32</v>
      </c>
      <c r="S8" s="60" t="s">
        <v>33</v>
      </c>
      <c r="T8" s="59" t="s">
        <v>32</v>
      </c>
      <c r="U8" s="60" t="s">
        <v>35</v>
      </c>
      <c r="V8" s="60" t="s">
        <v>36</v>
      </c>
    </row>
    <row r="9" spans="2:22" s="5" customFormat="1" ht="12.75" x14ac:dyDescent="0.2">
      <c r="B9" s="61">
        <f>'2'!B17+1</f>
        <v>38</v>
      </c>
      <c r="C9" s="62" t="s">
        <v>37</v>
      </c>
      <c r="D9" s="25"/>
      <c r="E9" s="61">
        <v>5</v>
      </c>
      <c r="F9" s="25"/>
      <c r="G9" s="61">
        <v>3</v>
      </c>
      <c r="H9" s="25"/>
      <c r="I9" s="63">
        <v>1</v>
      </c>
      <c r="J9" s="25"/>
      <c r="K9" s="63">
        <v>1</v>
      </c>
      <c r="L9" s="25"/>
      <c r="M9" s="63">
        <v>1</v>
      </c>
      <c r="N9" s="25"/>
      <c r="O9" s="63">
        <v>1</v>
      </c>
      <c r="P9" s="25"/>
      <c r="Q9" s="61">
        <v>1</v>
      </c>
      <c r="R9" s="69"/>
      <c r="S9" s="63">
        <v>1</v>
      </c>
      <c r="T9" s="69"/>
      <c r="U9" s="63">
        <v>1</v>
      </c>
      <c r="V9" s="64">
        <f>((D9*E9)+(F9*G9)+(H9*I9)+(J9*K9)+(L9*M9)+(N9*O9)+(P9*Q9)+(R9*S9)+(T9*U9))*12</f>
        <v>0</v>
      </c>
    </row>
    <row r="10" spans="2:22" s="5" customFormat="1" ht="12.75" x14ac:dyDescent="0.2">
      <c r="B10" s="61">
        <f>B9+1</f>
        <v>39</v>
      </c>
      <c r="C10" s="62" t="s">
        <v>38</v>
      </c>
      <c r="D10" s="25"/>
      <c r="E10" s="61">
        <f>354+67</f>
        <v>421</v>
      </c>
      <c r="F10" s="25"/>
      <c r="G10" s="61">
        <v>84</v>
      </c>
      <c r="H10" s="25"/>
      <c r="I10" s="63">
        <v>24</v>
      </c>
      <c r="J10" s="25"/>
      <c r="K10" s="63">
        <v>7</v>
      </c>
      <c r="L10" s="25"/>
      <c r="M10" s="63">
        <v>2</v>
      </c>
      <c r="N10" s="25"/>
      <c r="O10" s="63">
        <v>3</v>
      </c>
      <c r="P10" s="25"/>
      <c r="Q10" s="61">
        <v>1</v>
      </c>
      <c r="R10" s="25"/>
      <c r="S10" s="63">
        <v>1</v>
      </c>
      <c r="T10" s="25"/>
      <c r="U10" s="63">
        <v>1</v>
      </c>
      <c r="V10" s="64">
        <f t="shared" ref="V10:V21" si="0">((D10*E10)+(F10*G10)+(H10*I10)+(J10*K10)+(L10*M10)+(N10*O10)+(P10*Q10)+(R10*S10)+(T10*U10))*12</f>
        <v>0</v>
      </c>
    </row>
    <row r="11" spans="2:22" s="5" customFormat="1" ht="12.75" x14ac:dyDescent="0.2">
      <c r="B11" s="61">
        <f t="shared" ref="B11:B14" si="1">B10+1</f>
        <v>40</v>
      </c>
      <c r="C11" s="62" t="s">
        <v>39</v>
      </c>
      <c r="D11" s="25"/>
      <c r="E11" s="61">
        <v>41</v>
      </c>
      <c r="F11" s="25"/>
      <c r="G11" s="61">
        <v>16</v>
      </c>
      <c r="H11" s="25"/>
      <c r="I11" s="63">
        <v>3</v>
      </c>
      <c r="J11" s="25"/>
      <c r="K11" s="63">
        <v>3</v>
      </c>
      <c r="L11" s="25"/>
      <c r="M11" s="63">
        <v>1</v>
      </c>
      <c r="N11" s="25"/>
      <c r="O11" s="63">
        <v>1</v>
      </c>
      <c r="P11" s="25"/>
      <c r="Q11" s="61">
        <v>1</v>
      </c>
      <c r="R11" s="25"/>
      <c r="S11" s="63">
        <v>1</v>
      </c>
      <c r="T11" s="25"/>
      <c r="U11" s="63">
        <v>1</v>
      </c>
      <c r="V11" s="64">
        <f t="shared" si="0"/>
        <v>0</v>
      </c>
    </row>
    <row r="12" spans="2:22" s="5" customFormat="1" ht="12.75" x14ac:dyDescent="0.2">
      <c r="B12" s="61">
        <f t="shared" si="1"/>
        <v>41</v>
      </c>
      <c r="C12" s="62" t="s">
        <v>40</v>
      </c>
      <c r="D12" s="25"/>
      <c r="E12" s="61">
        <v>282</v>
      </c>
      <c r="F12" s="25"/>
      <c r="G12" s="61">
        <v>105</v>
      </c>
      <c r="H12" s="25"/>
      <c r="I12" s="63">
        <v>42</v>
      </c>
      <c r="J12" s="25"/>
      <c r="K12" s="63">
        <v>10</v>
      </c>
      <c r="L12" s="25"/>
      <c r="M12" s="63">
        <v>8</v>
      </c>
      <c r="N12" s="25"/>
      <c r="O12" s="63">
        <v>4</v>
      </c>
      <c r="P12" s="25"/>
      <c r="Q12" s="61">
        <v>1</v>
      </c>
      <c r="R12" s="25"/>
      <c r="S12" s="63">
        <v>1</v>
      </c>
      <c r="T12" s="25"/>
      <c r="U12" s="63">
        <v>1</v>
      </c>
      <c r="V12" s="64">
        <f t="shared" si="0"/>
        <v>0</v>
      </c>
    </row>
    <row r="13" spans="2:22" s="5" customFormat="1" ht="12.75" x14ac:dyDescent="0.2">
      <c r="B13" s="61">
        <f t="shared" si="1"/>
        <v>42</v>
      </c>
      <c r="C13" s="62" t="s">
        <v>41</v>
      </c>
      <c r="D13" s="25"/>
      <c r="E13" s="61">
        <v>102</v>
      </c>
      <c r="F13" s="25"/>
      <c r="G13" s="61">
        <v>54</v>
      </c>
      <c r="H13" s="25"/>
      <c r="I13" s="63">
        <v>14</v>
      </c>
      <c r="J13" s="25"/>
      <c r="K13" s="63">
        <v>9</v>
      </c>
      <c r="L13" s="25"/>
      <c r="M13" s="63">
        <v>2</v>
      </c>
      <c r="N13" s="25"/>
      <c r="O13" s="63">
        <v>1</v>
      </c>
      <c r="P13" s="25"/>
      <c r="Q13" s="61">
        <v>1</v>
      </c>
      <c r="R13" s="25"/>
      <c r="S13" s="63">
        <v>1</v>
      </c>
      <c r="T13" s="25"/>
      <c r="U13" s="63">
        <v>1</v>
      </c>
      <c r="V13" s="64">
        <f t="shared" si="0"/>
        <v>0</v>
      </c>
    </row>
    <row r="14" spans="2:22" s="5" customFormat="1" ht="12.75" x14ac:dyDescent="0.2">
      <c r="B14" s="61">
        <f t="shared" si="1"/>
        <v>43</v>
      </c>
      <c r="C14" s="62" t="s">
        <v>42</v>
      </c>
      <c r="D14" s="25"/>
      <c r="E14" s="61">
        <v>89</v>
      </c>
      <c r="F14" s="25"/>
      <c r="G14" s="61">
        <v>80</v>
      </c>
      <c r="H14" s="25"/>
      <c r="I14" s="63">
        <v>65</v>
      </c>
      <c r="J14" s="25"/>
      <c r="K14" s="63">
        <v>17</v>
      </c>
      <c r="L14" s="25"/>
      <c r="M14" s="63">
        <v>8</v>
      </c>
      <c r="N14" s="25"/>
      <c r="O14" s="63">
        <v>10</v>
      </c>
      <c r="P14" s="25"/>
      <c r="Q14" s="61">
        <v>1</v>
      </c>
      <c r="R14" s="25"/>
      <c r="S14" s="63">
        <v>1</v>
      </c>
      <c r="T14" s="25"/>
      <c r="U14" s="63">
        <v>1</v>
      </c>
      <c r="V14" s="64">
        <f t="shared" si="0"/>
        <v>0</v>
      </c>
    </row>
    <row r="15" spans="2:22" s="5" customFormat="1" ht="12.75" x14ac:dyDescent="0.2">
      <c r="B15" s="65"/>
      <c r="C15" s="60" t="s">
        <v>43</v>
      </c>
      <c r="D15" s="68"/>
      <c r="E15" s="65"/>
      <c r="F15" s="68"/>
      <c r="G15" s="65"/>
      <c r="H15" s="68"/>
      <c r="I15" s="65"/>
      <c r="J15" s="68"/>
      <c r="K15" s="65"/>
      <c r="L15" s="68"/>
      <c r="M15" s="65"/>
      <c r="N15" s="68"/>
      <c r="O15" s="65"/>
      <c r="P15" s="68"/>
      <c r="Q15" s="65"/>
      <c r="R15" s="68"/>
      <c r="S15" s="65"/>
      <c r="T15" s="68"/>
      <c r="U15" s="65"/>
      <c r="V15" s="66"/>
    </row>
    <row r="16" spans="2:22" s="5" customFormat="1" ht="12.75" x14ac:dyDescent="0.2">
      <c r="B16" s="61">
        <f>B14+1</f>
        <v>44</v>
      </c>
      <c r="C16" s="62" t="s">
        <v>37</v>
      </c>
      <c r="D16" s="26"/>
      <c r="E16" s="63">
        <v>1</v>
      </c>
      <c r="F16" s="26"/>
      <c r="G16" s="63">
        <v>1</v>
      </c>
      <c r="H16" s="26"/>
      <c r="I16" s="63">
        <v>1</v>
      </c>
      <c r="J16" s="26"/>
      <c r="K16" s="63">
        <v>1</v>
      </c>
      <c r="L16" s="26"/>
      <c r="M16" s="63">
        <v>1</v>
      </c>
      <c r="N16" s="26"/>
      <c r="O16" s="63">
        <v>1</v>
      </c>
      <c r="P16" s="26"/>
      <c r="Q16" s="61">
        <v>1</v>
      </c>
      <c r="R16" s="69"/>
      <c r="S16" s="63">
        <v>1</v>
      </c>
      <c r="T16" s="69"/>
      <c r="U16" s="63">
        <v>1</v>
      </c>
      <c r="V16" s="64">
        <f t="shared" si="0"/>
        <v>0</v>
      </c>
    </row>
    <row r="17" spans="2:22" s="5" customFormat="1" ht="12.75" x14ac:dyDescent="0.2">
      <c r="B17" s="61">
        <f>B16+1</f>
        <v>45</v>
      </c>
      <c r="C17" s="62" t="s">
        <v>38</v>
      </c>
      <c r="D17" s="26"/>
      <c r="E17" s="63">
        <v>1</v>
      </c>
      <c r="F17" s="26"/>
      <c r="G17" s="63">
        <v>1</v>
      </c>
      <c r="H17" s="26"/>
      <c r="I17" s="63">
        <v>1</v>
      </c>
      <c r="J17" s="26"/>
      <c r="K17" s="63">
        <v>1</v>
      </c>
      <c r="L17" s="26"/>
      <c r="M17" s="63">
        <v>1</v>
      </c>
      <c r="N17" s="26"/>
      <c r="O17" s="63">
        <v>1</v>
      </c>
      <c r="P17" s="26"/>
      <c r="Q17" s="61">
        <v>1</v>
      </c>
      <c r="R17" s="69"/>
      <c r="S17" s="63">
        <v>1</v>
      </c>
      <c r="T17" s="69"/>
      <c r="U17" s="63">
        <v>1</v>
      </c>
      <c r="V17" s="64">
        <f t="shared" si="0"/>
        <v>0</v>
      </c>
    </row>
    <row r="18" spans="2:22" s="5" customFormat="1" ht="12.75" x14ac:dyDescent="0.2">
      <c r="B18" s="61">
        <f t="shared" ref="B18:B22" si="2">B17+1</f>
        <v>46</v>
      </c>
      <c r="C18" s="62" t="s">
        <v>39</v>
      </c>
      <c r="D18" s="26"/>
      <c r="E18" s="63">
        <v>1</v>
      </c>
      <c r="F18" s="26"/>
      <c r="G18" s="63">
        <v>1</v>
      </c>
      <c r="H18" s="26"/>
      <c r="I18" s="63">
        <v>1</v>
      </c>
      <c r="J18" s="26"/>
      <c r="K18" s="63">
        <v>1</v>
      </c>
      <c r="L18" s="26"/>
      <c r="M18" s="63">
        <v>1</v>
      </c>
      <c r="N18" s="26"/>
      <c r="O18" s="63">
        <v>1</v>
      </c>
      <c r="P18" s="26"/>
      <c r="Q18" s="61">
        <v>1</v>
      </c>
      <c r="R18" s="69"/>
      <c r="S18" s="63">
        <v>1</v>
      </c>
      <c r="T18" s="69"/>
      <c r="U18" s="63">
        <v>1</v>
      </c>
      <c r="V18" s="64">
        <f t="shared" si="0"/>
        <v>0</v>
      </c>
    </row>
    <row r="19" spans="2:22" s="5" customFormat="1" ht="12.75" x14ac:dyDescent="0.2">
      <c r="B19" s="61">
        <f t="shared" si="2"/>
        <v>47</v>
      </c>
      <c r="C19" s="62" t="s">
        <v>40</v>
      </c>
      <c r="D19" s="26"/>
      <c r="E19" s="63">
        <v>1</v>
      </c>
      <c r="F19" s="26"/>
      <c r="G19" s="63">
        <v>1</v>
      </c>
      <c r="H19" s="26"/>
      <c r="I19" s="63">
        <v>1</v>
      </c>
      <c r="J19" s="26"/>
      <c r="K19" s="63">
        <v>1</v>
      </c>
      <c r="L19" s="26"/>
      <c r="M19" s="63">
        <v>1</v>
      </c>
      <c r="N19" s="26"/>
      <c r="O19" s="63">
        <v>1</v>
      </c>
      <c r="P19" s="26"/>
      <c r="Q19" s="61">
        <v>1</v>
      </c>
      <c r="R19" s="69"/>
      <c r="S19" s="63">
        <v>1</v>
      </c>
      <c r="T19" s="69"/>
      <c r="U19" s="63">
        <v>1</v>
      </c>
      <c r="V19" s="64">
        <f t="shared" si="0"/>
        <v>0</v>
      </c>
    </row>
    <row r="20" spans="2:22" s="5" customFormat="1" ht="12.75" x14ac:dyDescent="0.2">
      <c r="B20" s="61">
        <f t="shared" si="2"/>
        <v>48</v>
      </c>
      <c r="C20" s="62" t="s">
        <v>41</v>
      </c>
      <c r="D20" s="26"/>
      <c r="E20" s="63">
        <v>1</v>
      </c>
      <c r="F20" s="26"/>
      <c r="G20" s="63">
        <v>1</v>
      </c>
      <c r="H20" s="26"/>
      <c r="I20" s="63">
        <v>1</v>
      </c>
      <c r="J20" s="26"/>
      <c r="K20" s="63">
        <v>1</v>
      </c>
      <c r="L20" s="26"/>
      <c r="M20" s="63">
        <v>1</v>
      </c>
      <c r="N20" s="26"/>
      <c r="O20" s="63">
        <v>1</v>
      </c>
      <c r="P20" s="26"/>
      <c r="Q20" s="61">
        <v>1</v>
      </c>
      <c r="R20" s="69"/>
      <c r="S20" s="63">
        <v>1</v>
      </c>
      <c r="T20" s="69"/>
      <c r="U20" s="63">
        <v>1</v>
      </c>
      <c r="V20" s="64">
        <f t="shared" si="0"/>
        <v>0</v>
      </c>
    </row>
    <row r="21" spans="2:22" s="5" customFormat="1" ht="12.75" x14ac:dyDescent="0.2">
      <c r="B21" s="61">
        <f t="shared" si="2"/>
        <v>49</v>
      </c>
      <c r="C21" s="62" t="s">
        <v>42</v>
      </c>
      <c r="D21" s="26"/>
      <c r="E21" s="63">
        <v>1</v>
      </c>
      <c r="F21" s="26"/>
      <c r="G21" s="63">
        <v>1</v>
      </c>
      <c r="H21" s="26"/>
      <c r="I21" s="63">
        <v>1</v>
      </c>
      <c r="J21" s="26"/>
      <c r="K21" s="63">
        <v>1</v>
      </c>
      <c r="L21" s="26"/>
      <c r="M21" s="63">
        <v>1</v>
      </c>
      <c r="N21" s="26"/>
      <c r="O21" s="63">
        <v>1</v>
      </c>
      <c r="P21" s="26"/>
      <c r="Q21" s="61">
        <v>1</v>
      </c>
      <c r="R21" s="69"/>
      <c r="S21" s="63">
        <v>1</v>
      </c>
      <c r="T21" s="69"/>
      <c r="U21" s="63">
        <v>1</v>
      </c>
      <c r="V21" s="64">
        <f t="shared" si="0"/>
        <v>0</v>
      </c>
    </row>
    <row r="22" spans="2:22" s="5" customFormat="1" ht="12.75" x14ac:dyDescent="0.2">
      <c r="B22" s="58">
        <f t="shared" si="2"/>
        <v>50</v>
      </c>
      <c r="C22" s="159" t="s">
        <v>148</v>
      </c>
      <c r="D22" s="160"/>
      <c r="E22" s="160"/>
      <c r="F22" s="160"/>
      <c r="G22" s="160"/>
      <c r="H22" s="160"/>
      <c r="I22" s="160"/>
      <c r="J22" s="160"/>
      <c r="K22" s="160"/>
      <c r="L22" s="160"/>
      <c r="M22" s="160"/>
      <c r="N22" s="160"/>
      <c r="O22" s="160"/>
      <c r="P22" s="160"/>
      <c r="Q22" s="160"/>
      <c r="R22" s="160"/>
      <c r="S22" s="160"/>
      <c r="T22" s="160"/>
      <c r="U22" s="161"/>
      <c r="V22" s="67">
        <f>SUM(V9:V21)</f>
        <v>0</v>
      </c>
    </row>
    <row r="24" spans="2:22" ht="36.6" customHeight="1" x14ac:dyDescent="0.25">
      <c r="B24" s="162" t="s">
        <v>100</v>
      </c>
      <c r="C24" s="163"/>
      <c r="D24" s="163"/>
      <c r="E24" s="163"/>
      <c r="F24" s="163"/>
      <c r="G24" s="163"/>
      <c r="H24" s="163"/>
      <c r="I24" s="163"/>
      <c r="J24" s="163"/>
      <c r="K24" s="163"/>
      <c r="L24" s="163"/>
      <c r="M24" s="163"/>
      <c r="N24" s="163"/>
      <c r="O24" s="163"/>
      <c r="P24" s="163"/>
      <c r="Q24" s="163"/>
      <c r="R24" s="163"/>
      <c r="S24" s="163"/>
      <c r="T24" s="163"/>
      <c r="U24" s="163"/>
      <c r="V24" s="163"/>
    </row>
    <row r="25" spans="2:22" s="5" customFormat="1" ht="29.45" customHeight="1" x14ac:dyDescent="0.2">
      <c r="B25" s="156" t="s">
        <v>1</v>
      </c>
      <c r="C25" s="156" t="s">
        <v>4</v>
      </c>
      <c r="D25" s="152" t="s">
        <v>5</v>
      </c>
      <c r="E25" s="153"/>
      <c r="F25" s="152" t="s">
        <v>6</v>
      </c>
      <c r="G25" s="153"/>
      <c r="H25" s="152" t="s">
        <v>7</v>
      </c>
      <c r="I25" s="153"/>
      <c r="J25" s="152" t="s">
        <v>8</v>
      </c>
      <c r="K25" s="153"/>
      <c r="L25" s="152" t="s">
        <v>9</v>
      </c>
      <c r="M25" s="153"/>
      <c r="N25" s="152" t="s">
        <v>10</v>
      </c>
      <c r="O25" s="153"/>
      <c r="P25" s="154" t="s">
        <v>11</v>
      </c>
      <c r="Q25" s="155"/>
      <c r="R25" s="154" t="s">
        <v>12</v>
      </c>
      <c r="S25" s="155"/>
      <c r="T25" s="154" t="s">
        <v>13</v>
      </c>
      <c r="U25" s="155"/>
      <c r="V25" s="150" t="s">
        <v>14</v>
      </c>
    </row>
    <row r="26" spans="2:22" s="5" customFormat="1" ht="12.75" x14ac:dyDescent="0.2">
      <c r="B26" s="157"/>
      <c r="C26" s="157"/>
      <c r="D26" s="57" t="s">
        <v>15</v>
      </c>
      <c r="E26" s="58" t="s">
        <v>16</v>
      </c>
      <c r="F26" s="58" t="s">
        <v>17</v>
      </c>
      <c r="G26" s="58" t="s">
        <v>18</v>
      </c>
      <c r="H26" s="57" t="s">
        <v>99</v>
      </c>
      <c r="I26" s="58" t="s">
        <v>19</v>
      </c>
      <c r="J26" s="57" t="s">
        <v>20</v>
      </c>
      <c r="K26" s="58" t="s">
        <v>21</v>
      </c>
      <c r="L26" s="57" t="s">
        <v>22</v>
      </c>
      <c r="M26" s="58" t="s">
        <v>23</v>
      </c>
      <c r="N26" s="57" t="s">
        <v>24</v>
      </c>
      <c r="O26" s="58" t="s">
        <v>25</v>
      </c>
      <c r="P26" s="57" t="s">
        <v>26</v>
      </c>
      <c r="Q26" s="58" t="s">
        <v>27</v>
      </c>
      <c r="R26" s="57" t="s">
        <v>28</v>
      </c>
      <c r="S26" s="58" t="s">
        <v>29</v>
      </c>
      <c r="T26" s="57" t="s">
        <v>30</v>
      </c>
      <c r="U26" s="57" t="s">
        <v>31</v>
      </c>
      <c r="V26" s="151"/>
    </row>
    <row r="27" spans="2:22" s="5" customFormat="1" ht="49.9" customHeight="1" x14ac:dyDescent="0.2">
      <c r="B27" s="158"/>
      <c r="C27" s="158"/>
      <c r="D27" s="59" t="s">
        <v>32</v>
      </c>
      <c r="E27" s="60" t="s">
        <v>33</v>
      </c>
      <c r="F27" s="59" t="s">
        <v>32</v>
      </c>
      <c r="G27" s="60" t="s">
        <v>33</v>
      </c>
      <c r="H27" s="59" t="s">
        <v>32</v>
      </c>
      <c r="I27" s="60" t="s">
        <v>33</v>
      </c>
      <c r="J27" s="59" t="s">
        <v>32</v>
      </c>
      <c r="K27" s="60" t="s">
        <v>33</v>
      </c>
      <c r="L27" s="59" t="s">
        <v>32</v>
      </c>
      <c r="M27" s="60" t="s">
        <v>33</v>
      </c>
      <c r="N27" s="59" t="s">
        <v>32</v>
      </c>
      <c r="O27" s="60" t="s">
        <v>33</v>
      </c>
      <c r="P27" s="59" t="s">
        <v>34</v>
      </c>
      <c r="Q27" s="60" t="s">
        <v>35</v>
      </c>
      <c r="R27" s="59" t="s">
        <v>32</v>
      </c>
      <c r="S27" s="60" t="s">
        <v>33</v>
      </c>
      <c r="T27" s="59" t="s">
        <v>32</v>
      </c>
      <c r="U27" s="60" t="s">
        <v>35</v>
      </c>
      <c r="V27" s="60" t="s">
        <v>36</v>
      </c>
    </row>
    <row r="28" spans="2:22" s="5" customFormat="1" ht="12.75" x14ac:dyDescent="0.2">
      <c r="B28" s="61">
        <f>B22+1</f>
        <v>51</v>
      </c>
      <c r="C28" s="62" t="s">
        <v>37</v>
      </c>
      <c r="D28" s="25"/>
      <c r="E28" s="61">
        <v>1</v>
      </c>
      <c r="F28" s="25"/>
      <c r="G28" s="61">
        <v>1</v>
      </c>
      <c r="H28" s="25"/>
      <c r="I28" s="63">
        <v>1</v>
      </c>
      <c r="J28" s="25"/>
      <c r="K28" s="63">
        <v>1</v>
      </c>
      <c r="L28" s="25"/>
      <c r="M28" s="63">
        <v>1</v>
      </c>
      <c r="N28" s="25"/>
      <c r="O28" s="63">
        <v>1</v>
      </c>
      <c r="P28" s="25"/>
      <c r="Q28" s="61">
        <v>1</v>
      </c>
      <c r="R28" s="69"/>
      <c r="S28" s="63">
        <v>1</v>
      </c>
      <c r="T28" s="69"/>
      <c r="U28" s="63">
        <v>1</v>
      </c>
      <c r="V28" s="64">
        <f>((D28*E28)+(F28*G28)+(H28*I28)+(J28*K28)+(L28*M28)+(N28*O28)+(P28*Q28)+(R28*S28)+(T28*U28))*12</f>
        <v>0</v>
      </c>
    </row>
    <row r="29" spans="2:22" s="5" customFormat="1" ht="12.75" x14ac:dyDescent="0.2">
      <c r="B29" s="61">
        <f>B28+1</f>
        <v>52</v>
      </c>
      <c r="C29" s="62" t="s">
        <v>38</v>
      </c>
      <c r="D29" s="25"/>
      <c r="E29" s="61">
        <v>1</v>
      </c>
      <c r="F29" s="25"/>
      <c r="G29" s="61">
        <v>1</v>
      </c>
      <c r="H29" s="25"/>
      <c r="I29" s="63">
        <v>1</v>
      </c>
      <c r="J29" s="25"/>
      <c r="K29" s="63">
        <v>1</v>
      </c>
      <c r="L29" s="25"/>
      <c r="M29" s="63">
        <v>1</v>
      </c>
      <c r="N29" s="25"/>
      <c r="O29" s="63">
        <v>1</v>
      </c>
      <c r="P29" s="25"/>
      <c r="Q29" s="61">
        <v>1</v>
      </c>
      <c r="R29" s="25"/>
      <c r="S29" s="63">
        <v>1</v>
      </c>
      <c r="T29" s="25"/>
      <c r="U29" s="63">
        <v>1</v>
      </c>
      <c r="V29" s="64">
        <f t="shared" ref="V29:V33" si="3">((D29*E29)+(F29*G29)+(H29*I29)+(J29*K29)+(L29*M29)+(N29*O29)+(P29*Q29)+(R29*S29)+(T29*U29))*12</f>
        <v>0</v>
      </c>
    </row>
    <row r="30" spans="2:22" s="5" customFormat="1" ht="12.75" x14ac:dyDescent="0.2">
      <c r="B30" s="61">
        <f t="shared" ref="B30:B33" si="4">B29+1</f>
        <v>53</v>
      </c>
      <c r="C30" s="62" t="s">
        <v>39</v>
      </c>
      <c r="D30" s="25"/>
      <c r="E30" s="61">
        <v>1</v>
      </c>
      <c r="F30" s="25"/>
      <c r="G30" s="61">
        <v>1</v>
      </c>
      <c r="H30" s="25"/>
      <c r="I30" s="63">
        <v>1</v>
      </c>
      <c r="J30" s="25"/>
      <c r="K30" s="63">
        <v>1</v>
      </c>
      <c r="L30" s="25"/>
      <c r="M30" s="63">
        <v>1</v>
      </c>
      <c r="N30" s="25"/>
      <c r="O30" s="63">
        <v>1</v>
      </c>
      <c r="P30" s="25"/>
      <c r="Q30" s="61">
        <v>1</v>
      </c>
      <c r="R30" s="25"/>
      <c r="S30" s="63">
        <v>1</v>
      </c>
      <c r="T30" s="25"/>
      <c r="U30" s="63">
        <v>1</v>
      </c>
      <c r="V30" s="64">
        <f t="shared" si="3"/>
        <v>0</v>
      </c>
    </row>
    <row r="31" spans="2:22" s="5" customFormat="1" ht="12.75" x14ac:dyDescent="0.2">
      <c r="B31" s="61">
        <f t="shared" si="4"/>
        <v>54</v>
      </c>
      <c r="C31" s="62" t="s">
        <v>40</v>
      </c>
      <c r="D31" s="25"/>
      <c r="E31" s="61">
        <v>1</v>
      </c>
      <c r="F31" s="25"/>
      <c r="G31" s="61">
        <v>1</v>
      </c>
      <c r="H31" s="25"/>
      <c r="I31" s="63">
        <v>1</v>
      </c>
      <c r="J31" s="25"/>
      <c r="K31" s="63">
        <v>1</v>
      </c>
      <c r="L31" s="25"/>
      <c r="M31" s="63">
        <v>1</v>
      </c>
      <c r="N31" s="25"/>
      <c r="O31" s="63">
        <v>1</v>
      </c>
      <c r="P31" s="25"/>
      <c r="Q31" s="61">
        <v>1</v>
      </c>
      <c r="R31" s="25"/>
      <c r="S31" s="63">
        <v>1</v>
      </c>
      <c r="T31" s="25"/>
      <c r="U31" s="63">
        <v>1</v>
      </c>
      <c r="V31" s="64">
        <f t="shared" si="3"/>
        <v>0</v>
      </c>
    </row>
    <row r="32" spans="2:22" s="5" customFormat="1" ht="12.75" x14ac:dyDescent="0.2">
      <c r="B32" s="61">
        <f t="shared" si="4"/>
        <v>55</v>
      </c>
      <c r="C32" s="62" t="s">
        <v>41</v>
      </c>
      <c r="D32" s="25"/>
      <c r="E32" s="61">
        <v>1</v>
      </c>
      <c r="F32" s="25"/>
      <c r="G32" s="61">
        <v>1</v>
      </c>
      <c r="H32" s="25"/>
      <c r="I32" s="63">
        <v>2</v>
      </c>
      <c r="J32" s="25"/>
      <c r="K32" s="63">
        <v>1</v>
      </c>
      <c r="L32" s="25"/>
      <c r="M32" s="63">
        <v>1</v>
      </c>
      <c r="N32" s="25"/>
      <c r="O32" s="63">
        <v>1</v>
      </c>
      <c r="P32" s="25"/>
      <c r="Q32" s="61">
        <v>1</v>
      </c>
      <c r="R32" s="25"/>
      <c r="S32" s="63">
        <v>1</v>
      </c>
      <c r="T32" s="25"/>
      <c r="U32" s="63">
        <v>1</v>
      </c>
      <c r="V32" s="64">
        <f t="shared" si="3"/>
        <v>0</v>
      </c>
    </row>
    <row r="33" spans="2:22" s="5" customFormat="1" ht="12.75" x14ac:dyDescent="0.2">
      <c r="B33" s="61">
        <f t="shared" si="4"/>
        <v>56</v>
      </c>
      <c r="C33" s="62" t="s">
        <v>42</v>
      </c>
      <c r="D33" s="25"/>
      <c r="E33" s="61">
        <v>1</v>
      </c>
      <c r="F33" s="25"/>
      <c r="G33" s="61">
        <v>1</v>
      </c>
      <c r="H33" s="25"/>
      <c r="I33" s="63">
        <v>1</v>
      </c>
      <c r="J33" s="25"/>
      <c r="K33" s="63">
        <v>1</v>
      </c>
      <c r="L33" s="25"/>
      <c r="M33" s="63">
        <v>1</v>
      </c>
      <c r="N33" s="25"/>
      <c r="O33" s="63">
        <v>1</v>
      </c>
      <c r="P33" s="25"/>
      <c r="Q33" s="61">
        <v>1</v>
      </c>
      <c r="R33" s="25"/>
      <c r="S33" s="63">
        <v>1</v>
      </c>
      <c r="T33" s="25"/>
      <c r="U33" s="63">
        <v>1</v>
      </c>
      <c r="V33" s="64">
        <f t="shared" si="3"/>
        <v>0</v>
      </c>
    </row>
    <row r="34" spans="2:22" s="5" customFormat="1" ht="12.75" x14ac:dyDescent="0.2">
      <c r="B34" s="65"/>
      <c r="C34" s="60" t="s">
        <v>43</v>
      </c>
      <c r="D34" s="68"/>
      <c r="E34" s="65"/>
      <c r="F34" s="68"/>
      <c r="G34" s="65"/>
      <c r="H34" s="68"/>
      <c r="I34" s="65"/>
      <c r="J34" s="68"/>
      <c r="K34" s="65"/>
      <c r="L34" s="68"/>
      <c r="M34" s="65"/>
      <c r="N34" s="68"/>
      <c r="O34" s="65"/>
      <c r="P34" s="68"/>
      <c r="Q34" s="65"/>
      <c r="R34" s="68"/>
      <c r="S34" s="65"/>
      <c r="T34" s="68"/>
      <c r="U34" s="65"/>
      <c r="V34" s="66"/>
    </row>
    <row r="35" spans="2:22" s="5" customFormat="1" ht="12.75" x14ac:dyDescent="0.2">
      <c r="B35" s="61">
        <f>B33+1</f>
        <v>57</v>
      </c>
      <c r="C35" s="62" t="s">
        <v>37</v>
      </c>
      <c r="D35" s="26"/>
      <c r="E35" s="63">
        <v>1</v>
      </c>
      <c r="F35" s="26"/>
      <c r="G35" s="63">
        <v>1</v>
      </c>
      <c r="H35" s="26"/>
      <c r="I35" s="63">
        <v>1</v>
      </c>
      <c r="J35" s="26"/>
      <c r="K35" s="63">
        <v>1</v>
      </c>
      <c r="L35" s="26"/>
      <c r="M35" s="63">
        <v>1</v>
      </c>
      <c r="N35" s="26"/>
      <c r="O35" s="63">
        <v>1</v>
      </c>
      <c r="P35" s="26"/>
      <c r="Q35" s="61">
        <v>1</v>
      </c>
      <c r="R35" s="69"/>
      <c r="S35" s="63">
        <v>1</v>
      </c>
      <c r="T35" s="69"/>
      <c r="U35" s="63">
        <v>1</v>
      </c>
      <c r="V35" s="64">
        <f t="shared" ref="V35:V40" si="5">((D35*E35)+(F35*G35)+(H35*I35)+(J35*K35)+(L35*M35)+(N35*O35)+(P35*Q35)+(R35*S35)+(T35*U35))*12</f>
        <v>0</v>
      </c>
    </row>
    <row r="36" spans="2:22" s="5" customFormat="1" ht="12.75" x14ac:dyDescent="0.2">
      <c r="B36" s="61">
        <f>B35+1</f>
        <v>58</v>
      </c>
      <c r="C36" s="62" t="s">
        <v>38</v>
      </c>
      <c r="D36" s="26"/>
      <c r="E36" s="63">
        <v>1</v>
      </c>
      <c r="F36" s="26"/>
      <c r="G36" s="63">
        <v>1</v>
      </c>
      <c r="H36" s="26"/>
      <c r="I36" s="63">
        <v>1</v>
      </c>
      <c r="J36" s="26"/>
      <c r="K36" s="63">
        <v>1</v>
      </c>
      <c r="L36" s="26"/>
      <c r="M36" s="63">
        <v>1</v>
      </c>
      <c r="N36" s="26"/>
      <c r="O36" s="63">
        <v>1</v>
      </c>
      <c r="P36" s="26"/>
      <c r="Q36" s="61">
        <v>1</v>
      </c>
      <c r="R36" s="69"/>
      <c r="S36" s="63">
        <v>1</v>
      </c>
      <c r="T36" s="69"/>
      <c r="U36" s="63">
        <v>1</v>
      </c>
      <c r="V36" s="64">
        <f t="shared" si="5"/>
        <v>0</v>
      </c>
    </row>
    <row r="37" spans="2:22" s="5" customFormat="1" ht="12.75" x14ac:dyDescent="0.2">
      <c r="B37" s="61">
        <f t="shared" ref="B37:B41" si="6">B36+1</f>
        <v>59</v>
      </c>
      <c r="C37" s="62" t="s">
        <v>39</v>
      </c>
      <c r="D37" s="26"/>
      <c r="E37" s="63">
        <v>1</v>
      </c>
      <c r="F37" s="26"/>
      <c r="G37" s="63">
        <v>1</v>
      </c>
      <c r="H37" s="26"/>
      <c r="I37" s="63">
        <v>1</v>
      </c>
      <c r="J37" s="26"/>
      <c r="K37" s="63">
        <v>1</v>
      </c>
      <c r="L37" s="26"/>
      <c r="M37" s="63">
        <v>1</v>
      </c>
      <c r="N37" s="26"/>
      <c r="O37" s="63">
        <v>1</v>
      </c>
      <c r="P37" s="26"/>
      <c r="Q37" s="61">
        <v>1</v>
      </c>
      <c r="R37" s="69"/>
      <c r="S37" s="63">
        <v>1</v>
      </c>
      <c r="T37" s="69"/>
      <c r="U37" s="63">
        <v>1</v>
      </c>
      <c r="V37" s="64">
        <f t="shared" si="5"/>
        <v>0</v>
      </c>
    </row>
    <row r="38" spans="2:22" s="5" customFormat="1" ht="12.75" x14ac:dyDescent="0.2">
      <c r="B38" s="61">
        <f t="shared" si="6"/>
        <v>60</v>
      </c>
      <c r="C38" s="62" t="s">
        <v>40</v>
      </c>
      <c r="D38" s="26"/>
      <c r="E38" s="63">
        <v>1</v>
      </c>
      <c r="F38" s="26"/>
      <c r="G38" s="63">
        <v>1</v>
      </c>
      <c r="H38" s="26"/>
      <c r="I38" s="63">
        <v>1</v>
      </c>
      <c r="J38" s="26"/>
      <c r="K38" s="63">
        <v>1</v>
      </c>
      <c r="L38" s="26"/>
      <c r="M38" s="63">
        <v>1</v>
      </c>
      <c r="N38" s="26"/>
      <c r="O38" s="63">
        <v>1</v>
      </c>
      <c r="P38" s="26"/>
      <c r="Q38" s="61">
        <v>1</v>
      </c>
      <c r="R38" s="69"/>
      <c r="S38" s="63">
        <v>1</v>
      </c>
      <c r="T38" s="69"/>
      <c r="U38" s="63">
        <v>1</v>
      </c>
      <c r="V38" s="64">
        <f t="shared" si="5"/>
        <v>0</v>
      </c>
    </row>
    <row r="39" spans="2:22" s="5" customFormat="1" ht="12.75" x14ac:dyDescent="0.2">
      <c r="B39" s="61">
        <f t="shared" si="6"/>
        <v>61</v>
      </c>
      <c r="C39" s="62" t="s">
        <v>41</v>
      </c>
      <c r="D39" s="26"/>
      <c r="E39" s="63">
        <v>1</v>
      </c>
      <c r="F39" s="26"/>
      <c r="G39" s="63">
        <v>1</v>
      </c>
      <c r="H39" s="26"/>
      <c r="I39" s="63">
        <v>1</v>
      </c>
      <c r="J39" s="26"/>
      <c r="K39" s="63">
        <v>1</v>
      </c>
      <c r="L39" s="26"/>
      <c r="M39" s="63">
        <v>1</v>
      </c>
      <c r="N39" s="26"/>
      <c r="O39" s="63">
        <v>1</v>
      </c>
      <c r="P39" s="26"/>
      <c r="Q39" s="61">
        <v>1</v>
      </c>
      <c r="R39" s="69"/>
      <c r="S39" s="63">
        <v>1</v>
      </c>
      <c r="T39" s="69"/>
      <c r="U39" s="63">
        <v>1</v>
      </c>
      <c r="V39" s="64">
        <f t="shared" si="5"/>
        <v>0</v>
      </c>
    </row>
    <row r="40" spans="2:22" s="5" customFormat="1" ht="12.75" x14ac:dyDescent="0.2">
      <c r="B40" s="61">
        <f t="shared" si="6"/>
        <v>62</v>
      </c>
      <c r="C40" s="62" t="s">
        <v>42</v>
      </c>
      <c r="D40" s="26"/>
      <c r="E40" s="63">
        <v>1</v>
      </c>
      <c r="F40" s="26"/>
      <c r="G40" s="63">
        <v>1</v>
      </c>
      <c r="H40" s="26"/>
      <c r="I40" s="63">
        <v>1</v>
      </c>
      <c r="J40" s="26"/>
      <c r="K40" s="63">
        <v>1</v>
      </c>
      <c r="L40" s="26"/>
      <c r="M40" s="63">
        <v>1</v>
      </c>
      <c r="N40" s="26"/>
      <c r="O40" s="63">
        <v>1</v>
      </c>
      <c r="P40" s="26"/>
      <c r="Q40" s="61">
        <v>1</v>
      </c>
      <c r="R40" s="69"/>
      <c r="S40" s="63">
        <v>1</v>
      </c>
      <c r="T40" s="69"/>
      <c r="U40" s="63">
        <v>1</v>
      </c>
      <c r="V40" s="64">
        <f t="shared" si="5"/>
        <v>0</v>
      </c>
    </row>
    <row r="41" spans="2:22" s="5" customFormat="1" ht="12.75" x14ac:dyDescent="0.2">
      <c r="B41" s="58">
        <f t="shared" si="6"/>
        <v>63</v>
      </c>
      <c r="C41" s="159" t="s">
        <v>149</v>
      </c>
      <c r="D41" s="160"/>
      <c r="E41" s="160"/>
      <c r="F41" s="160"/>
      <c r="G41" s="160"/>
      <c r="H41" s="160"/>
      <c r="I41" s="160"/>
      <c r="J41" s="160"/>
      <c r="K41" s="160"/>
      <c r="L41" s="160"/>
      <c r="M41" s="160"/>
      <c r="N41" s="160"/>
      <c r="O41" s="160"/>
      <c r="P41" s="160"/>
      <c r="Q41" s="160"/>
      <c r="R41" s="160"/>
      <c r="S41" s="160"/>
      <c r="T41" s="160"/>
      <c r="U41" s="161"/>
      <c r="V41" s="67">
        <f>SUM(V28:V40)</f>
        <v>0</v>
      </c>
    </row>
  </sheetData>
  <sheetProtection algorithmName="SHA-512" hashValue="yEeYr+rurwSi4/W1NwiCsm7X1X+Xeh4tH8Td5TGm9ZShTqwzFsj9OrajE/SrWh/jibNm/f5kr+ZD+F+hXnuhxg==" saltValue="WyRaznegaXjqSKFb22B+lw==" spinCount="100000" sheet="1" objects="1" selectLockedCells="1"/>
  <mergeCells count="32">
    <mergeCell ref="B1:V1"/>
    <mergeCell ref="B2:V2"/>
    <mergeCell ref="B3:V3"/>
    <mergeCell ref="B4:V4"/>
    <mergeCell ref="B5:V5"/>
    <mergeCell ref="C41:U41"/>
    <mergeCell ref="V6:V7"/>
    <mergeCell ref="B6:B8"/>
    <mergeCell ref="C6:C8"/>
    <mergeCell ref="D6:E6"/>
    <mergeCell ref="F6:G6"/>
    <mergeCell ref="H6:I6"/>
    <mergeCell ref="C22:U22"/>
    <mergeCell ref="J6:K6"/>
    <mergeCell ref="L6:M6"/>
    <mergeCell ref="N6:O6"/>
    <mergeCell ref="P6:Q6"/>
    <mergeCell ref="R6:S6"/>
    <mergeCell ref="T6:U6"/>
    <mergeCell ref="B24:V24"/>
    <mergeCell ref="B25:B27"/>
    <mergeCell ref="C25:C27"/>
    <mergeCell ref="D25:E25"/>
    <mergeCell ref="F25:G25"/>
    <mergeCell ref="H25:I25"/>
    <mergeCell ref="J25:K25"/>
    <mergeCell ref="V25:V26"/>
    <mergeCell ref="L25:M25"/>
    <mergeCell ref="N25:O25"/>
    <mergeCell ref="P25:Q25"/>
    <mergeCell ref="R25:S25"/>
    <mergeCell ref="T25:U25"/>
  </mergeCells>
  <printOptions horizontalCentered="1"/>
  <pageMargins left="0.15" right="0.15" top="0.15" bottom="0.15" header="0.3" footer="0.3"/>
  <pageSetup paperSize="3" scale="62" orientation="portrait" horizontalDpi="300" verticalDpi="300" r:id="rId1"/>
  <ignoredErrors>
    <ignoredError sqref="B9:B22 V28:V41 B41 E10 V9:V22 B28:B40" unlocked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1CE4D5-AE10-4A4D-9139-9FAF73DDA924}">
  <sheetPr>
    <pageSetUpPr fitToPage="1"/>
  </sheetPr>
  <dimension ref="B1:H34"/>
  <sheetViews>
    <sheetView topLeftCell="B1" zoomScale="247" zoomScaleNormal="247" zoomScaleSheetLayoutView="122" workbookViewId="0">
      <selection activeCell="B2" sqref="B2:H2"/>
    </sheetView>
  </sheetViews>
  <sheetFormatPr defaultRowHeight="15" x14ac:dyDescent="0.25"/>
  <cols>
    <col min="1" max="1" width="3" customWidth="1"/>
    <col min="2" max="2" width="4.28515625" customWidth="1"/>
    <col min="3" max="3" width="32.5703125" customWidth="1"/>
    <col min="4" max="4" width="12.85546875" customWidth="1"/>
    <col min="5" max="5" width="10.5703125" customWidth="1"/>
    <col min="6" max="6" width="12.7109375" customWidth="1"/>
    <col min="7" max="7" width="10.5703125" customWidth="1"/>
    <col min="8" max="8" width="17.7109375" customWidth="1"/>
  </cols>
  <sheetData>
    <row r="1" spans="2:8" ht="31.15" customHeight="1" x14ac:dyDescent="0.25">
      <c r="B1" s="135" t="s">
        <v>150</v>
      </c>
      <c r="C1" s="136"/>
      <c r="D1" s="136"/>
      <c r="E1" s="136"/>
      <c r="F1" s="136"/>
      <c r="G1" s="136"/>
      <c r="H1" s="136"/>
    </row>
    <row r="2" spans="2:8" x14ac:dyDescent="0.25">
      <c r="B2" s="116" t="s">
        <v>0</v>
      </c>
      <c r="C2" s="116"/>
      <c r="D2" s="116"/>
      <c r="E2" s="116"/>
      <c r="F2" s="116"/>
      <c r="G2" s="116"/>
      <c r="H2" s="116"/>
    </row>
    <row r="3" spans="2:8" ht="15.75" x14ac:dyDescent="0.25">
      <c r="B3" s="147" t="s">
        <v>45</v>
      </c>
      <c r="C3" s="147"/>
      <c r="D3" s="147"/>
      <c r="E3" s="147"/>
      <c r="F3" s="147"/>
      <c r="G3" s="147"/>
      <c r="H3" s="147"/>
    </row>
    <row r="4" spans="2:8" ht="150.6" customHeight="1" x14ac:dyDescent="0.25">
      <c r="B4" s="164" t="s">
        <v>113</v>
      </c>
      <c r="C4" s="164"/>
      <c r="D4" s="164"/>
      <c r="E4" s="164"/>
      <c r="F4" s="164"/>
      <c r="G4" s="164"/>
      <c r="H4" s="164"/>
    </row>
    <row r="5" spans="2:8" ht="38.450000000000003" customHeight="1" x14ac:dyDescent="0.25">
      <c r="B5" s="171" t="s">
        <v>101</v>
      </c>
      <c r="C5" s="172"/>
      <c r="D5" s="172"/>
      <c r="E5" s="172"/>
      <c r="F5" s="172"/>
      <c r="G5" s="172"/>
      <c r="H5" s="173"/>
    </row>
    <row r="6" spans="2:8" ht="24" x14ac:dyDescent="0.25">
      <c r="B6" s="183" t="s">
        <v>1</v>
      </c>
      <c r="C6" s="184" t="s">
        <v>46</v>
      </c>
      <c r="D6" s="70" t="s">
        <v>15</v>
      </c>
      <c r="E6" s="70" t="s">
        <v>16</v>
      </c>
      <c r="F6" s="70" t="s">
        <v>17</v>
      </c>
      <c r="G6" s="70" t="s">
        <v>18</v>
      </c>
      <c r="H6" s="71" t="s">
        <v>47</v>
      </c>
    </row>
    <row r="7" spans="2:8" ht="48" x14ac:dyDescent="0.25">
      <c r="B7" s="183"/>
      <c r="C7" s="184"/>
      <c r="D7" s="70" t="s">
        <v>48</v>
      </c>
      <c r="E7" s="70" t="s">
        <v>49</v>
      </c>
      <c r="F7" s="70" t="s">
        <v>50</v>
      </c>
      <c r="G7" s="70" t="s">
        <v>51</v>
      </c>
      <c r="H7" s="72" t="s">
        <v>36</v>
      </c>
    </row>
    <row r="8" spans="2:8" x14ac:dyDescent="0.25">
      <c r="B8" s="73">
        <f>'3'!B41+1</f>
        <v>64</v>
      </c>
      <c r="C8" s="74" t="s">
        <v>52</v>
      </c>
      <c r="D8" s="20"/>
      <c r="E8" s="75">
        <v>1</v>
      </c>
      <c r="F8" s="20"/>
      <c r="G8" s="75">
        <v>1</v>
      </c>
      <c r="H8" s="76">
        <f>((D8*E8)+(F8*G8))*12</f>
        <v>0</v>
      </c>
    </row>
    <row r="9" spans="2:8" x14ac:dyDescent="0.25">
      <c r="B9" s="73">
        <f>B8+1</f>
        <v>65</v>
      </c>
      <c r="C9" s="74" t="s">
        <v>53</v>
      </c>
      <c r="D9" s="20"/>
      <c r="E9" s="75">
        <v>1</v>
      </c>
      <c r="F9" s="20"/>
      <c r="G9" s="75">
        <v>1</v>
      </c>
      <c r="H9" s="76">
        <f t="shared" ref="H9:H17" si="0">((D9*E9)+(F9*G9))*12</f>
        <v>0</v>
      </c>
    </row>
    <row r="10" spans="2:8" x14ac:dyDescent="0.25">
      <c r="B10" s="73">
        <f t="shared" ref="B10:B21" si="1">B9+1</f>
        <v>66</v>
      </c>
      <c r="C10" s="74" t="s">
        <v>94</v>
      </c>
      <c r="D10" s="20"/>
      <c r="E10" s="75">
        <v>1</v>
      </c>
      <c r="F10" s="20"/>
      <c r="G10" s="75">
        <v>1</v>
      </c>
      <c r="H10" s="76">
        <f t="shared" si="0"/>
        <v>0</v>
      </c>
    </row>
    <row r="11" spans="2:8" x14ac:dyDescent="0.25">
      <c r="B11" s="73">
        <f t="shared" si="1"/>
        <v>67</v>
      </c>
      <c r="C11" s="74" t="s">
        <v>54</v>
      </c>
      <c r="D11" s="20"/>
      <c r="E11" s="75">
        <v>1</v>
      </c>
      <c r="F11" s="20"/>
      <c r="G11" s="75">
        <v>1</v>
      </c>
      <c r="H11" s="76">
        <f t="shared" si="0"/>
        <v>0</v>
      </c>
    </row>
    <row r="12" spans="2:8" x14ac:dyDescent="0.25">
      <c r="B12" s="73">
        <f t="shared" si="1"/>
        <v>68</v>
      </c>
      <c r="C12" s="74" t="s">
        <v>78</v>
      </c>
      <c r="D12" s="20"/>
      <c r="E12" s="75">
        <v>1</v>
      </c>
      <c r="F12" s="20"/>
      <c r="G12" s="75">
        <v>1</v>
      </c>
      <c r="H12" s="76">
        <f t="shared" si="0"/>
        <v>0</v>
      </c>
    </row>
    <row r="13" spans="2:8" x14ac:dyDescent="0.25">
      <c r="B13" s="73">
        <f t="shared" si="1"/>
        <v>69</v>
      </c>
      <c r="C13" s="74" t="s">
        <v>79</v>
      </c>
      <c r="D13" s="20"/>
      <c r="E13" s="75">
        <v>1</v>
      </c>
      <c r="F13" s="20"/>
      <c r="G13" s="75">
        <v>1</v>
      </c>
      <c r="H13" s="76">
        <f t="shared" si="0"/>
        <v>0</v>
      </c>
    </row>
    <row r="14" spans="2:8" x14ac:dyDescent="0.25">
      <c r="B14" s="73">
        <f t="shared" si="1"/>
        <v>70</v>
      </c>
      <c r="C14" s="74" t="s">
        <v>55</v>
      </c>
      <c r="D14" s="20"/>
      <c r="E14" s="75">
        <v>1</v>
      </c>
      <c r="F14" s="20"/>
      <c r="G14" s="75">
        <v>1</v>
      </c>
      <c r="H14" s="76">
        <f t="shared" si="0"/>
        <v>0</v>
      </c>
    </row>
    <row r="15" spans="2:8" x14ac:dyDescent="0.25">
      <c r="B15" s="73">
        <f t="shared" si="1"/>
        <v>71</v>
      </c>
      <c r="C15" s="74" t="s">
        <v>80</v>
      </c>
      <c r="D15" s="20"/>
      <c r="E15" s="75">
        <v>2</v>
      </c>
      <c r="F15" s="20"/>
      <c r="G15" s="75">
        <v>1</v>
      </c>
      <c r="H15" s="76">
        <f t="shared" si="0"/>
        <v>0</v>
      </c>
    </row>
    <row r="16" spans="2:8" x14ac:dyDescent="0.25">
      <c r="B16" s="73">
        <f t="shared" si="1"/>
        <v>72</v>
      </c>
      <c r="C16" s="74" t="s">
        <v>81</v>
      </c>
      <c r="D16" s="20"/>
      <c r="E16" s="75">
        <v>1</v>
      </c>
      <c r="F16" s="20"/>
      <c r="G16" s="75">
        <v>1</v>
      </c>
      <c r="H16" s="76">
        <f t="shared" si="0"/>
        <v>0</v>
      </c>
    </row>
    <row r="17" spans="2:8" x14ac:dyDescent="0.25">
      <c r="B17" s="73">
        <f t="shared" si="1"/>
        <v>73</v>
      </c>
      <c r="C17" s="74" t="s">
        <v>95</v>
      </c>
      <c r="D17" s="20"/>
      <c r="E17" s="75">
        <v>1</v>
      </c>
      <c r="F17" s="20"/>
      <c r="G17" s="75">
        <v>1</v>
      </c>
      <c r="H17" s="76">
        <f t="shared" si="0"/>
        <v>0</v>
      </c>
    </row>
    <row r="18" spans="2:8" x14ac:dyDescent="0.25">
      <c r="B18" s="73">
        <f t="shared" si="1"/>
        <v>74</v>
      </c>
      <c r="C18" s="74" t="s">
        <v>82</v>
      </c>
      <c r="D18" s="20"/>
      <c r="E18" s="75">
        <v>16</v>
      </c>
      <c r="F18" s="20"/>
      <c r="G18" s="75">
        <v>1</v>
      </c>
      <c r="H18" s="76">
        <f>((D18*E18)+(F18*G18))*12</f>
        <v>0</v>
      </c>
    </row>
    <row r="19" spans="2:8" x14ac:dyDescent="0.25">
      <c r="B19" s="73">
        <f t="shared" si="1"/>
        <v>75</v>
      </c>
      <c r="C19" s="74" t="s">
        <v>83</v>
      </c>
      <c r="D19" s="21"/>
      <c r="E19" s="77">
        <v>10</v>
      </c>
      <c r="F19" s="21"/>
      <c r="G19" s="77">
        <v>1</v>
      </c>
      <c r="H19" s="78">
        <f>((D19*E19)+(F19*G19))*12</f>
        <v>0</v>
      </c>
    </row>
    <row r="20" spans="2:8" x14ac:dyDescent="0.25">
      <c r="B20" s="73">
        <f t="shared" si="1"/>
        <v>76</v>
      </c>
      <c r="C20" s="74" t="s">
        <v>84</v>
      </c>
      <c r="D20" s="21"/>
      <c r="E20" s="77">
        <v>3</v>
      </c>
      <c r="F20" s="21"/>
      <c r="G20" s="77">
        <v>1</v>
      </c>
      <c r="H20" s="78">
        <f>((D20*E20)+(F20*G20))*12</f>
        <v>0</v>
      </c>
    </row>
    <row r="21" spans="2:8" x14ac:dyDescent="0.25">
      <c r="B21" s="73">
        <f t="shared" si="1"/>
        <v>77</v>
      </c>
      <c r="C21" s="74" t="s">
        <v>85</v>
      </c>
      <c r="D21" s="21"/>
      <c r="E21" s="77">
        <v>7</v>
      </c>
      <c r="F21" s="21"/>
      <c r="G21" s="77">
        <v>1</v>
      </c>
      <c r="H21" s="78">
        <f>((D21*E21)+(F21*G21))*12</f>
        <v>0</v>
      </c>
    </row>
    <row r="22" spans="2:8" ht="19.149999999999999" customHeight="1" x14ac:dyDescent="0.25">
      <c r="B22" s="79">
        <f t="shared" ref="B22" si="2">B21+1</f>
        <v>78</v>
      </c>
      <c r="C22" s="167" t="s">
        <v>151</v>
      </c>
      <c r="D22" s="168"/>
      <c r="E22" s="168"/>
      <c r="F22" s="168"/>
      <c r="G22" s="168"/>
      <c r="H22" s="35">
        <f>SUM(H8:H21)</f>
        <v>0</v>
      </c>
    </row>
    <row r="23" spans="2:8" x14ac:dyDescent="0.25">
      <c r="B23" s="80"/>
      <c r="C23" s="80"/>
      <c r="D23" s="80"/>
      <c r="E23" s="80"/>
      <c r="F23" s="81"/>
      <c r="G23" s="80"/>
      <c r="H23" s="81"/>
    </row>
    <row r="24" spans="2:8" ht="15.75" x14ac:dyDescent="0.25">
      <c r="B24" s="147" t="s">
        <v>63</v>
      </c>
      <c r="C24" s="147"/>
      <c r="D24" s="147"/>
      <c r="E24" s="147"/>
      <c r="F24" s="147"/>
      <c r="G24" s="147"/>
      <c r="H24" s="147"/>
    </row>
    <row r="25" spans="2:8" ht="108.6" customHeight="1" x14ac:dyDescent="0.25">
      <c r="B25" s="182" t="s">
        <v>112</v>
      </c>
      <c r="C25" s="182"/>
      <c r="D25" s="182"/>
      <c r="E25" s="182"/>
      <c r="F25" s="182"/>
      <c r="G25" s="182"/>
      <c r="H25" s="182"/>
    </row>
    <row r="26" spans="2:8" ht="24" x14ac:dyDescent="0.25">
      <c r="B26" s="174" t="s">
        <v>59</v>
      </c>
      <c r="C26" s="176" t="s">
        <v>2</v>
      </c>
      <c r="D26" s="177"/>
      <c r="E26" s="177"/>
      <c r="F26" s="177"/>
      <c r="G26" s="178"/>
      <c r="H26" s="82" t="s">
        <v>102</v>
      </c>
    </row>
    <row r="27" spans="2:8" ht="26.45" customHeight="1" x14ac:dyDescent="0.25">
      <c r="B27" s="175"/>
      <c r="C27" s="179"/>
      <c r="D27" s="180"/>
      <c r="E27" s="180"/>
      <c r="F27" s="180"/>
      <c r="G27" s="181"/>
      <c r="H27" s="83" t="s">
        <v>120</v>
      </c>
    </row>
    <row r="28" spans="2:8" ht="14.45" customHeight="1" x14ac:dyDescent="0.25">
      <c r="B28" s="84">
        <f>B22+1</f>
        <v>79</v>
      </c>
      <c r="C28" s="165" t="s">
        <v>62</v>
      </c>
      <c r="D28" s="165"/>
      <c r="E28" s="165"/>
      <c r="F28" s="165"/>
      <c r="G28" s="165"/>
      <c r="H28" s="22"/>
    </row>
    <row r="29" spans="2:8" ht="15" customHeight="1" x14ac:dyDescent="0.25">
      <c r="B29" s="84">
        <f>B28+1</f>
        <v>80</v>
      </c>
      <c r="C29" s="165" t="s">
        <v>64</v>
      </c>
      <c r="D29" s="165"/>
      <c r="E29" s="165"/>
      <c r="F29" s="165"/>
      <c r="G29" s="165"/>
      <c r="H29" s="22"/>
    </row>
    <row r="30" spans="2:8" ht="14.45" customHeight="1" x14ac:dyDescent="0.25">
      <c r="B30" s="84">
        <f>B29+1</f>
        <v>81</v>
      </c>
      <c r="C30" s="165" t="s">
        <v>72</v>
      </c>
      <c r="D30" s="165"/>
      <c r="E30" s="165"/>
      <c r="F30" s="165"/>
      <c r="G30" s="165"/>
      <c r="H30" s="22"/>
    </row>
    <row r="31" spans="2:8" ht="15" customHeight="1" x14ac:dyDescent="0.25">
      <c r="B31" s="84">
        <f>B30+1</f>
        <v>82</v>
      </c>
      <c r="C31" s="165" t="s">
        <v>71</v>
      </c>
      <c r="D31" s="165"/>
      <c r="E31" s="165"/>
      <c r="F31" s="165"/>
      <c r="G31" s="165"/>
      <c r="H31" s="22"/>
    </row>
    <row r="32" spans="2:8" x14ac:dyDescent="0.25">
      <c r="B32" s="85"/>
      <c r="C32" s="169"/>
      <c r="D32" s="169"/>
      <c r="E32" s="169"/>
      <c r="F32" s="169"/>
      <c r="G32" s="169"/>
      <c r="H32" s="86" t="s">
        <v>65</v>
      </c>
    </row>
    <row r="33" spans="2:8" x14ac:dyDescent="0.25">
      <c r="B33" s="84">
        <f>B31+1</f>
        <v>83</v>
      </c>
      <c r="C33" s="170" t="s">
        <v>66</v>
      </c>
      <c r="D33" s="170"/>
      <c r="E33" s="170"/>
      <c r="F33" s="170"/>
      <c r="G33" s="170"/>
      <c r="H33" s="22"/>
    </row>
    <row r="34" spans="2:8" ht="34.9" customHeight="1" x14ac:dyDescent="0.25">
      <c r="B34" s="85">
        <f>B33+1</f>
        <v>84</v>
      </c>
      <c r="C34" s="166" t="s">
        <v>152</v>
      </c>
      <c r="D34" s="166"/>
      <c r="E34" s="166"/>
      <c r="F34" s="166"/>
      <c r="G34" s="166"/>
      <c r="H34" s="87">
        <f>(H28+H29+H30+H31+H33)*12</f>
        <v>0</v>
      </c>
    </row>
  </sheetData>
  <sheetProtection algorithmName="SHA-512" hashValue="hHDhrIHgeKWnFSF9YfPtKcGMbpn3KDdoMB47450leVjVF3r5cb1PlNXFMHnL4id82w+4Tk/PplqtpHlHXv3zlg==" saltValue="ak9DUfcYHxZbU/7paOKW+Q==" spinCount="100000" sheet="1" objects="1" selectLockedCells="1"/>
  <mergeCells count="19">
    <mergeCell ref="B26:B27"/>
    <mergeCell ref="C26:G27"/>
    <mergeCell ref="B24:H24"/>
    <mergeCell ref="B25:H25"/>
    <mergeCell ref="B6:B7"/>
    <mergeCell ref="C6:C7"/>
    <mergeCell ref="B1:H1"/>
    <mergeCell ref="B2:H2"/>
    <mergeCell ref="B3:H3"/>
    <mergeCell ref="B4:H4"/>
    <mergeCell ref="B5:H5"/>
    <mergeCell ref="C28:G28"/>
    <mergeCell ref="C29:G29"/>
    <mergeCell ref="C30:G30"/>
    <mergeCell ref="C34:G34"/>
    <mergeCell ref="C22:G22"/>
    <mergeCell ref="C31:G31"/>
    <mergeCell ref="C32:G32"/>
    <mergeCell ref="C33:G33"/>
  </mergeCells>
  <printOptions horizontalCentered="1"/>
  <pageMargins left="0.15" right="0.15" top="0.15" bottom="0.15" header="0.3" footer="0.3"/>
  <pageSetup paperSize="3" orientation="portrait" horizontalDpi="300" verticalDpi="300" r:id="rId1"/>
  <ignoredErrors>
    <ignoredError sqref="B22 H8:H21 B8:B21 H34 D22:H22 B28:B34" unlocked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33ED50-71F0-496D-8AD3-97F6E02C54F4}">
  <sheetPr>
    <pageSetUpPr fitToPage="1"/>
  </sheetPr>
  <dimension ref="B1:G16"/>
  <sheetViews>
    <sheetView topLeftCell="B1" zoomScale="186" zoomScaleNormal="186" zoomScaleSheetLayoutView="100" workbookViewId="0">
      <selection activeCell="B2" sqref="B2:G2"/>
    </sheetView>
  </sheetViews>
  <sheetFormatPr defaultRowHeight="15" x14ac:dyDescent="0.25"/>
  <cols>
    <col min="1" max="1" width="2.7109375" customWidth="1"/>
    <col min="2" max="2" width="4.28515625" style="3" customWidth="1"/>
    <col min="3" max="3" width="61.42578125" customWidth="1"/>
    <col min="4" max="7" width="19" customWidth="1"/>
  </cols>
  <sheetData>
    <row r="1" spans="2:7" ht="36.4" customHeight="1" x14ac:dyDescent="0.3">
      <c r="B1" s="88"/>
      <c r="C1" s="188" t="s">
        <v>153</v>
      </c>
      <c r="D1" s="188"/>
      <c r="E1" s="188"/>
      <c r="F1" s="188"/>
      <c r="G1" s="188"/>
    </row>
    <row r="2" spans="2:7" x14ac:dyDescent="0.25">
      <c r="B2" s="116" t="s">
        <v>0</v>
      </c>
      <c r="C2" s="116"/>
      <c r="D2" s="116"/>
      <c r="E2" s="116"/>
      <c r="F2" s="116"/>
      <c r="G2" s="116"/>
    </row>
    <row r="3" spans="2:7" ht="15.75" x14ac:dyDescent="0.25">
      <c r="B3" s="147" t="s">
        <v>121</v>
      </c>
      <c r="C3" s="147"/>
      <c r="D3" s="147"/>
      <c r="E3" s="147"/>
      <c r="F3" s="147"/>
      <c r="G3" s="147"/>
    </row>
    <row r="4" spans="2:7" ht="21" customHeight="1" x14ac:dyDescent="0.25">
      <c r="B4" s="88"/>
      <c r="C4" s="182" t="s">
        <v>103</v>
      </c>
      <c r="D4" s="182"/>
      <c r="E4" s="182"/>
      <c r="F4" s="182"/>
      <c r="G4" s="182"/>
    </row>
    <row r="5" spans="2:7" ht="30" customHeight="1" x14ac:dyDescent="0.25">
      <c r="B5" s="89"/>
      <c r="C5" s="90"/>
      <c r="D5" s="91" t="s">
        <v>73</v>
      </c>
      <c r="E5" s="91" t="s">
        <v>75</v>
      </c>
      <c r="F5" s="91" t="s">
        <v>76</v>
      </c>
      <c r="G5" s="91" t="s">
        <v>77</v>
      </c>
    </row>
    <row r="6" spans="2:7" ht="45" x14ac:dyDescent="0.25">
      <c r="B6" s="92" t="s">
        <v>1</v>
      </c>
      <c r="C6" s="93" t="s">
        <v>56</v>
      </c>
      <c r="D6" s="94" t="s">
        <v>107</v>
      </c>
      <c r="E6" s="94" t="s">
        <v>108</v>
      </c>
      <c r="F6" s="94" t="s">
        <v>110</v>
      </c>
      <c r="G6" s="94" t="s">
        <v>109</v>
      </c>
    </row>
    <row r="7" spans="2:7" ht="15.75" x14ac:dyDescent="0.25">
      <c r="B7" s="95"/>
      <c r="C7" s="189" t="s">
        <v>104</v>
      </c>
      <c r="D7" s="189"/>
      <c r="E7" s="189"/>
      <c r="F7" s="189"/>
      <c r="G7" s="189"/>
    </row>
    <row r="8" spans="2:7" x14ac:dyDescent="0.25">
      <c r="B8" s="88">
        <v>85</v>
      </c>
      <c r="C8" s="96" t="s">
        <v>105</v>
      </c>
      <c r="D8" s="97">
        <f>'1'!D13</f>
        <v>0</v>
      </c>
      <c r="E8" s="97">
        <f>'1'!D21</f>
        <v>0</v>
      </c>
      <c r="F8" s="97">
        <f>'1'!D29</f>
        <v>0</v>
      </c>
      <c r="G8" s="97">
        <f>'1'!D37</f>
        <v>0</v>
      </c>
    </row>
    <row r="9" spans="2:7" ht="15.75" x14ac:dyDescent="0.25">
      <c r="B9" s="95"/>
      <c r="C9" s="185" t="s">
        <v>57</v>
      </c>
      <c r="D9" s="186"/>
      <c r="E9" s="186"/>
      <c r="F9" s="186"/>
      <c r="G9" s="187"/>
    </row>
    <row r="10" spans="2:7" x14ac:dyDescent="0.25">
      <c r="B10" s="88">
        <f>B8+1</f>
        <v>86</v>
      </c>
      <c r="C10" s="98" t="s">
        <v>58</v>
      </c>
      <c r="D10" s="1">
        <f>'3'!V22+'3'!V41+'4'!H22</f>
        <v>0</v>
      </c>
      <c r="E10" s="1">
        <f>'3'!V22+'3'!V41+'4'!H22</f>
        <v>0</v>
      </c>
      <c r="F10" s="1">
        <f>'3'!V22+'3'!V41+'4'!H22</f>
        <v>0</v>
      </c>
      <c r="G10" s="1">
        <f>'3'!V22+'3'!V41+'4'!H22</f>
        <v>0</v>
      </c>
    </row>
    <row r="11" spans="2:7" ht="15.75" x14ac:dyDescent="0.25">
      <c r="B11" s="95"/>
      <c r="C11" s="185" t="s">
        <v>106</v>
      </c>
      <c r="D11" s="186"/>
      <c r="E11" s="186"/>
      <c r="F11" s="186"/>
      <c r="G11" s="187"/>
    </row>
    <row r="12" spans="2:7" ht="30" x14ac:dyDescent="0.25">
      <c r="B12" s="88">
        <f>B10+1</f>
        <v>87</v>
      </c>
      <c r="C12" s="96" t="s">
        <v>92</v>
      </c>
      <c r="D12" s="97">
        <f>'2'!H12</f>
        <v>0</v>
      </c>
      <c r="E12" s="97">
        <f>'2'!$D$17</f>
        <v>0</v>
      </c>
      <c r="F12" s="97">
        <f>'2'!$D$17</f>
        <v>0</v>
      </c>
      <c r="G12" s="97">
        <f>'2'!$D$17</f>
        <v>0</v>
      </c>
    </row>
    <row r="13" spans="2:7" x14ac:dyDescent="0.25">
      <c r="B13" s="88">
        <f>B12+1</f>
        <v>88</v>
      </c>
      <c r="C13" s="96" t="s">
        <v>128</v>
      </c>
      <c r="D13" s="97">
        <f>'2'!H12</f>
        <v>0</v>
      </c>
      <c r="E13" s="97">
        <f>'2'!H12</f>
        <v>0</v>
      </c>
      <c r="F13" s="97">
        <f>'2'!H12</f>
        <v>0</v>
      </c>
      <c r="G13" s="97">
        <f>'2'!H12</f>
        <v>0</v>
      </c>
    </row>
    <row r="14" spans="2:7" x14ac:dyDescent="0.25">
      <c r="B14" s="88">
        <f>B13+1</f>
        <v>89</v>
      </c>
      <c r="C14" s="96" t="s">
        <v>63</v>
      </c>
      <c r="D14" s="97">
        <f>'4'!$H$34</f>
        <v>0</v>
      </c>
      <c r="E14" s="97">
        <f>'4'!$H$34</f>
        <v>0</v>
      </c>
      <c r="F14" s="97">
        <f>'4'!$H$34</f>
        <v>0</v>
      </c>
      <c r="G14" s="97">
        <f>'4'!$H$34</f>
        <v>0</v>
      </c>
    </row>
    <row r="15" spans="2:7" ht="27.75" x14ac:dyDescent="0.25">
      <c r="B15" s="102">
        <f t="shared" ref="B15:B16" si="0">B14+1</f>
        <v>90</v>
      </c>
      <c r="C15" s="99" t="s">
        <v>154</v>
      </c>
      <c r="D15" s="100">
        <f>D8+D10+D12+D13+D14</f>
        <v>0</v>
      </c>
      <c r="E15" s="100">
        <f>E8+E10+E12+E13+E14</f>
        <v>0</v>
      </c>
      <c r="F15" s="100">
        <f t="shared" ref="F15:G15" si="1">F8+F10+F12+F13+F14</f>
        <v>0</v>
      </c>
      <c r="G15" s="100">
        <f t="shared" si="1"/>
        <v>0</v>
      </c>
    </row>
    <row r="16" spans="2:7" ht="45" x14ac:dyDescent="0.25">
      <c r="B16" s="102">
        <f t="shared" si="0"/>
        <v>91</v>
      </c>
      <c r="C16" s="99" t="s">
        <v>155</v>
      </c>
      <c r="D16" s="100">
        <f>SUM(D8:G8)+D10++D12+D13+D14</f>
        <v>0</v>
      </c>
      <c r="E16" s="101"/>
      <c r="F16" s="101"/>
      <c r="G16" s="101"/>
    </row>
  </sheetData>
  <sheetProtection algorithmName="SHA-512" hashValue="Xf4lp5iY2x7BjUvx66DDR0MZmnlm5n3fKVmc6GnvFiNjb/llA5iAr9BQtwebd5p0g41tg4yPbtJqkM7L8ZwZNw==" saltValue="3qB5i9GVEvcnK9h3oZeohQ==" spinCount="100000" sheet="1" objects="1" selectLockedCells="1"/>
  <mergeCells count="7">
    <mergeCell ref="C11:G11"/>
    <mergeCell ref="C1:G1"/>
    <mergeCell ref="C4:G4"/>
    <mergeCell ref="C7:G7"/>
    <mergeCell ref="C9:G9"/>
    <mergeCell ref="B2:G2"/>
    <mergeCell ref="B3:G3"/>
  </mergeCells>
  <printOptions horizontalCentered="1"/>
  <pageMargins left="0.15" right="0.15" top="0.15" bottom="0.15" header="0.3" footer="0.3"/>
  <pageSetup paperSize="3" scale="96"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1</vt:lpstr>
      <vt:lpstr>2</vt:lpstr>
      <vt:lpstr>3</vt:lpstr>
      <vt:lpstr>4</vt:lpstr>
      <vt:lpstr>5</vt:lpstr>
      <vt:lpstr>'5'!Print_Area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nikki mcnew</dc:creator>
  <cp:lastModifiedBy>Himanshu Mehta</cp:lastModifiedBy>
  <cp:lastPrinted>2023-11-16T18:56:40Z</cp:lastPrinted>
  <dcterms:created xsi:type="dcterms:W3CDTF">2023-02-21T20:39:06Z</dcterms:created>
  <dcterms:modified xsi:type="dcterms:W3CDTF">2023-12-06T13:27:33Z</dcterms:modified>
</cp:coreProperties>
</file>