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66925"/>
  <mc:AlternateContent xmlns:mc="http://schemas.openxmlformats.org/markup-compatibility/2006">
    <mc:Choice Requires="x15">
      <x15ac:absPath xmlns:x15ac="http://schemas.microsoft.com/office/spreadsheetml/2010/11/ac" url="P:\CLIENTS\Indian River County\2022 Collection Procurement\T2 - Solicitation Dev and Sample Agreement\Addenda\"/>
    </mc:Choice>
  </mc:AlternateContent>
  <xr:revisionPtr revIDLastSave="0" documentId="13_ncr:1_{957E96F7-7983-4DEB-9D6D-9805739DE0C4}" xr6:coauthVersionLast="47" xr6:coauthVersionMax="47" xr10:uidLastSave="{00000000-0000-0000-0000-000000000000}"/>
  <workbookProtection workbookAlgorithmName="SHA-512" workbookHashValue="lMTikUEth/rabgyBUP7LJfntq0/yZrdsqq+P8SbN1etNQSUuIbxBZt0RCxeHE4Bsxnq7xwF9KZBU8AFw/k2vkw==" workbookSaltValue="ZAzh8nNGxthJtJD9WMpsQg==" workbookSpinCount="100000" lockStructure="1"/>
  <bookViews>
    <workbookView xWindow="2970" yWindow="1665" windowWidth="23040" windowHeight="11895" activeTab="2" xr2:uid="{5551064F-1315-48DC-899E-A7784443322D}"/>
  </bookViews>
  <sheets>
    <sheet name="1" sheetId="1" r:id="rId1"/>
    <sheet name="2" sheetId="10" r:id="rId2"/>
    <sheet name="3" sheetId="5" r:id="rId3"/>
    <sheet name="4" sheetId="8" r:id="rId4"/>
    <sheet name="5" sheetId="9" r:id="rId5"/>
  </sheets>
  <definedNames>
    <definedName name="\S">#REF!</definedName>
    <definedName name="_Fill" hidden="1">#REF!</definedName>
    <definedName name="PAGE1">#REF!</definedName>
    <definedName name="PAGE2">#REF!</definedName>
    <definedName name="PAGE3">#REF!</definedName>
    <definedName name="_xlnm.Print_Area" localSheetId="4">'5'!$B$1:$G$16</definedName>
    <definedName name="STUBS">#REF!</definedName>
    <definedName name="TA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9" l="1"/>
  <c r="D24" i="10" l="1"/>
  <c r="D25" i="10" s="1"/>
  <c r="D20" i="1"/>
  <c r="B7" i="10"/>
  <c r="V22" i="5"/>
  <c r="V21" i="5"/>
  <c r="V20" i="5"/>
  <c r="V19" i="5"/>
  <c r="V18" i="5"/>
  <c r="V17" i="5"/>
  <c r="V15" i="5"/>
  <c r="V14" i="5"/>
  <c r="V13" i="5"/>
  <c r="V12" i="5"/>
  <c r="V11" i="5"/>
  <c r="V10" i="5"/>
  <c r="V23" i="5" l="1"/>
  <c r="H40" i="8" l="1"/>
  <c r="H12" i="10"/>
  <c r="D13" i="9" s="1"/>
  <c r="E32" i="1"/>
  <c r="E27" i="1" l="1"/>
  <c r="E26" i="1"/>
  <c r="E24" i="1"/>
  <c r="E11" i="1"/>
  <c r="E10" i="1"/>
  <c r="E8" i="1"/>
  <c r="D16" i="10"/>
  <c r="D12" i="9" s="1"/>
  <c r="E35" i="1"/>
  <c r="E34" i="1"/>
  <c r="E19" i="1"/>
  <c r="E18" i="1"/>
  <c r="E16" i="1"/>
  <c r="F13" i="9" l="1"/>
  <c r="E13" i="9"/>
  <c r="G13" i="9"/>
  <c r="H8" i="8" l="1"/>
  <c r="V49" i="5"/>
  <c r="V30" i="5"/>
  <c r="H34" i="8" l="1"/>
  <c r="V61" i="5"/>
  <c r="V60" i="5"/>
  <c r="V59" i="5"/>
  <c r="V58" i="5"/>
  <c r="V57" i="5"/>
  <c r="V56" i="5"/>
  <c r="V54" i="5"/>
  <c r="V53" i="5"/>
  <c r="V52" i="5"/>
  <c r="V51" i="5"/>
  <c r="V50" i="5"/>
  <c r="E14" i="9" l="1"/>
  <c r="F14" i="9"/>
  <c r="G14" i="9"/>
  <c r="G12" i="9"/>
  <c r="E12" i="9"/>
  <c r="F12" i="9"/>
  <c r="V62" i="5"/>
  <c r="E31" i="5"/>
  <c r="H16" i="8"/>
  <c r="H10" i="8"/>
  <c r="D37" i="1" l="1"/>
  <c r="G8" i="9" s="1"/>
  <c r="D36" i="1"/>
  <c r="D29" i="1"/>
  <c r="F8" i="9" s="1"/>
  <c r="D28" i="1"/>
  <c r="D21" i="1"/>
  <c r="E8" i="9" s="1"/>
  <c r="D13" i="1"/>
  <c r="D8" i="9" s="1"/>
  <c r="D12" i="1"/>
  <c r="H21" i="8"/>
  <c r="H20" i="8"/>
  <c r="H19" i="8"/>
  <c r="H13" i="8"/>
  <c r="D14" i="9" l="1"/>
  <c r="B9" i="1"/>
  <c r="B10" i="1" s="1"/>
  <c r="B11" i="1" s="1"/>
  <c r="B12" i="1" s="1"/>
  <c r="B13" i="1" s="1"/>
  <c r="B16" i="1" s="1"/>
  <c r="B17" i="1" s="1"/>
  <c r="B18" i="1" s="1"/>
  <c r="B19" i="1" s="1"/>
  <c r="B20" i="1" s="1"/>
  <c r="B21" i="1" s="1"/>
  <c r="B24" i="1" s="1"/>
  <c r="B25" i="1" s="1"/>
  <c r="B26" i="1" s="1"/>
  <c r="B27" i="1" s="1"/>
  <c r="B28" i="1" s="1"/>
  <c r="B29" i="1" s="1"/>
  <c r="B32" i="1" s="1"/>
  <c r="B33" i="1" s="1"/>
  <c r="B34" i="1" s="1"/>
  <c r="B35" i="1" s="1"/>
  <c r="B36" i="1" s="1"/>
  <c r="B37" i="1" s="1"/>
  <c r="B38" i="1" s="1"/>
  <c r="B39" i="1" s="1"/>
  <c r="B40" i="1" s="1"/>
  <c r="B8" i="10" l="1"/>
  <c r="B9" i="10" s="1"/>
  <c r="B10" i="10" s="1"/>
  <c r="B12" i="10" s="1"/>
  <c r="H18" i="8"/>
  <c r="H9" i="8"/>
  <c r="H11" i="8"/>
  <c r="H12" i="8"/>
  <c r="H14" i="8"/>
  <c r="H15" i="8"/>
  <c r="H17" i="8"/>
  <c r="V31" i="5"/>
  <c r="V32" i="5"/>
  <c r="V33" i="5"/>
  <c r="V34" i="5"/>
  <c r="V35" i="5"/>
  <c r="V37" i="5"/>
  <c r="V38" i="5"/>
  <c r="V39" i="5"/>
  <c r="V40" i="5"/>
  <c r="V41" i="5"/>
  <c r="V42" i="5"/>
  <c r="B13" i="10" l="1"/>
  <c r="H22" i="8"/>
  <c r="V43" i="5"/>
  <c r="D10" i="9" s="1"/>
  <c r="F10" i="9" l="1"/>
  <c r="F15" i="9" s="1"/>
  <c r="G10" i="9"/>
  <c r="G15" i="9" s="1"/>
  <c r="E10" i="9"/>
  <c r="E15" i="9" s="1"/>
  <c r="B14" i="10"/>
  <c r="B15" i="10" s="1"/>
  <c r="B16" i="10" s="1"/>
  <c r="B20" i="10" l="1"/>
  <c r="D15" i="9"/>
  <c r="B21" i="10" l="1"/>
  <c r="B22" i="10" s="1"/>
  <c r="B23" i="10" s="1"/>
  <c r="B24" i="10" s="1"/>
  <c r="B25" i="10" s="1"/>
  <c r="B10" i="5" s="1"/>
  <c r="B11" i="5" s="1"/>
  <c r="B12" i="5" s="1"/>
  <c r="B13" i="5" s="1"/>
  <c r="B14" i="5" s="1"/>
  <c r="B15" i="5" s="1"/>
  <c r="B17" i="5" s="1"/>
  <c r="B18" i="5" s="1"/>
  <c r="B19" i="5" s="1"/>
  <c r="B20" i="5" s="1"/>
  <c r="B21" i="5" s="1"/>
  <c r="B22" i="5" s="1"/>
  <c r="B23" i="5" s="1"/>
  <c r="B30" i="5" s="1"/>
  <c r="B31" i="5" s="1"/>
  <c r="B32" i="5" s="1"/>
  <c r="B33" i="5" s="1"/>
  <c r="B34" i="5" s="1"/>
  <c r="B35" i="5" s="1"/>
  <c r="B37" i="5" s="1"/>
  <c r="B38" i="5" s="1"/>
  <c r="B39" i="5" s="1"/>
  <c r="B40" i="5" s="1"/>
  <c r="B41" i="5" s="1"/>
  <c r="B42" i="5" s="1"/>
  <c r="B43" i="5" s="1"/>
  <c r="B49" i="5" s="1"/>
  <c r="B50" i="5" s="1"/>
  <c r="B51" i="5" s="1"/>
  <c r="B52" i="5" s="1"/>
  <c r="B53" i="5" s="1"/>
  <c r="B54" i="5" s="1"/>
  <c r="B56" i="5" s="1"/>
  <c r="B57" i="5" s="1"/>
  <c r="B58" i="5" s="1"/>
  <c r="B59" i="5" s="1"/>
  <c r="B60" i="5" s="1"/>
  <c r="B61" i="5" s="1"/>
  <c r="B62" i="5" s="1"/>
  <c r="B8" i="8" s="1"/>
  <c r="B9" i="8" s="1"/>
  <c r="B10" i="8" s="1"/>
  <c r="B11" i="8" s="1"/>
  <c r="B12" i="8" s="1"/>
  <c r="B13" i="8" s="1"/>
  <c r="B14" i="8" s="1"/>
  <c r="B15" i="8" s="1"/>
  <c r="B16" i="8" s="1"/>
  <c r="B17" i="8" s="1"/>
  <c r="B18" i="8" s="1"/>
  <c r="B19" i="8" s="1"/>
  <c r="B20" i="8" s="1"/>
  <c r="B21" i="8" s="1"/>
  <c r="B22" i="8" s="1"/>
  <c r="B28" i="8" s="1"/>
  <c r="B29" i="8" s="1"/>
  <c r="B30" i="8" s="1"/>
  <c r="B31" i="8" s="1"/>
  <c r="B33" i="8" s="1"/>
  <c r="B34" i="8" s="1"/>
  <c r="B39" i="8" s="1"/>
  <c r="B40" i="8" s="1"/>
  <c r="B8" i="9" s="1"/>
  <c r="B10" i="9" s="1"/>
  <c r="B12" i="9" s="1"/>
  <c r="B13" i="9" s="1"/>
  <c r="B14" i="9" s="1"/>
  <c r="B15" i="9" s="1"/>
  <c r="B16" i="9" s="1"/>
</calcChain>
</file>

<file path=xl/sharedStrings.xml><?xml version="1.0" encoding="utf-8"?>
<sst xmlns="http://schemas.openxmlformats.org/spreadsheetml/2006/main" count="367" uniqueCount="178">
  <si>
    <t xml:space="preserve">PROPOSER'S NAME:  </t>
  </si>
  <si>
    <t>Line</t>
  </si>
  <si>
    <t>Type of Service</t>
  </si>
  <si>
    <t>Franchisee-Owned Containers</t>
  </si>
  <si>
    <t>1x/week</t>
  </si>
  <si>
    <t>2x/week</t>
  </si>
  <si>
    <t>3x/week</t>
  </si>
  <si>
    <t>4x/week</t>
  </si>
  <si>
    <t>5x/week</t>
  </si>
  <si>
    <t>6x/week</t>
  </si>
  <si>
    <t>Extra Scheduled Pickup</t>
  </si>
  <si>
    <t>On-Call Service 
Monthly Charge</t>
  </si>
  <si>
    <t>On-Call Service 
Pickup Charge</t>
  </si>
  <si>
    <t>=((axb)+(cxd)+(exf)+(gxh)+(ixj)+(kxl)+(mxn)+(oxp)+(qxr))x12</t>
  </si>
  <si>
    <t>(a)</t>
  </si>
  <si>
    <t>(b)</t>
  </si>
  <si>
    <t>(c)</t>
  </si>
  <si>
    <t>(d)</t>
  </si>
  <si>
    <t>(f)</t>
  </si>
  <si>
    <t>(g)</t>
  </si>
  <si>
    <t>(h)</t>
  </si>
  <si>
    <t>(i)</t>
  </si>
  <si>
    <t>(j)</t>
  </si>
  <si>
    <t>(k)</t>
  </si>
  <si>
    <t>(l)</t>
  </si>
  <si>
    <t>(m)</t>
  </si>
  <si>
    <t>(n)</t>
  </si>
  <si>
    <t>(o)</t>
  </si>
  <si>
    <t>(p)</t>
  </si>
  <si>
    <t>(q)</t>
  </si>
  <si>
    <t>(r)</t>
  </si>
  <si>
    <t>Monthly Rate</t>
  </si>
  <si>
    <t>Est. Billing Units/ Month</t>
  </si>
  <si>
    <t>Rate per Pickup</t>
  </si>
  <si>
    <t>Est. Pickups/ Month</t>
  </si>
  <si>
    <t>Annual Price Proposal</t>
  </si>
  <si>
    <t>1 cubic yard</t>
  </si>
  <si>
    <t>2 cubic yard</t>
  </si>
  <si>
    <t>3 cubic yard</t>
  </si>
  <si>
    <t>4 cubic yard</t>
  </si>
  <si>
    <t>6 cubic yard</t>
  </si>
  <si>
    <t>8 cubic yard</t>
  </si>
  <si>
    <t>Customer-Owned Containers</t>
  </si>
  <si>
    <t>Commercial Collection Service - Roll-Offs</t>
  </si>
  <si>
    <t>Container Size</t>
  </si>
  <si>
    <t>= ((axb) + (cxd)) x 
12 months</t>
  </si>
  <si>
    <t>Monthly Container &amp; Maintenance Fee</t>
  </si>
  <si>
    <t>Est. Billing Units/Month</t>
  </si>
  <si>
    <t>Fee per Pull</t>
  </si>
  <si>
    <t>Est. Pulls/ Month</t>
  </si>
  <si>
    <t>Service</t>
  </si>
  <si>
    <t>Commercial Collection Service</t>
  </si>
  <si>
    <t>All Container Types and Services</t>
  </si>
  <si>
    <t xml:space="preserve">Line </t>
  </si>
  <si>
    <t>Commercial Supplemental Collection Services</t>
  </si>
  <si>
    <t>One-time fee</t>
  </si>
  <si>
    <t>Residential Collection Service 
Service Option #2 (1-1-1-1) 
Universal Service / Non-carted Yard Trash</t>
  </si>
  <si>
    <t>Residential Collection Service 
Service Option #3 (1-1-1-1) 
Subscription Service / Carted Yard Trash</t>
  </si>
  <si>
    <t>Residential Collection Service 
Service Option #4 (1-1-1-1) 
Universal Service / Carted Yard Trash</t>
  </si>
  <si>
    <t>SERVICE OPTION #1</t>
  </si>
  <si>
    <t>Residential Collection Service 
Service Option #1 (1-1-1-1) 
Subscription Service / Non-carted Yard Trash</t>
  </si>
  <si>
    <t>SERVICE OPTION #2</t>
  </si>
  <si>
    <t>SERVICE OPTION #3</t>
  </si>
  <si>
    <t>SERVICE OPTION #4</t>
  </si>
  <si>
    <t>Estimated Units
(b)</t>
  </si>
  <si>
    <r>
      <rPr>
        <b/>
        <sz val="10"/>
        <color theme="5" tint="-0.499984740745262"/>
        <rFont val="Calibri"/>
        <family val="2"/>
        <scheme val="minor"/>
      </rPr>
      <t xml:space="preserve">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</si>
  <si>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r>
      <rPr>
        <i/>
        <vertAlign val="superscript"/>
        <sz val="10"/>
        <color theme="1"/>
        <rFont val="Calibri"/>
        <family val="2"/>
        <scheme val="minor"/>
      </rPr>
      <t>1</t>
    </r>
    <r>
      <rPr>
        <i/>
        <sz val="10"/>
        <color theme="1"/>
        <rFont val="Calibri"/>
        <family val="2"/>
        <scheme val="minor"/>
      </rPr>
      <t>Franchisee responsible for cart maintenance and replacement or new carts.</t>
    </r>
  </si>
  <si>
    <r>
      <rPr>
        <i/>
        <vertAlign val="superscript"/>
        <sz val="10"/>
        <color theme="1"/>
        <rFont val="Calibri"/>
        <family val="2"/>
        <scheme val="minor"/>
      </rPr>
      <t>2</t>
    </r>
    <r>
      <rPr>
        <i/>
        <sz val="10"/>
        <color theme="1"/>
        <rFont val="Calibri"/>
        <family val="2"/>
        <scheme val="minor"/>
      </rPr>
      <t>Assumes 100% participation of residents.</t>
    </r>
  </si>
  <si>
    <t>Residential Supplemental Collection Services and Multi-Family Recycling</t>
  </si>
  <si>
    <r>
      <t>Single Family Recyclables:  1x per week single stream collection in Franchisee provided carts</t>
    </r>
    <r>
      <rPr>
        <vertAlign val="superscript"/>
        <sz val="10"/>
        <color theme="4" tint="-0.249977111117893"/>
        <rFont val="Calibri"/>
        <family val="2"/>
        <scheme val="minor"/>
      </rPr>
      <t>1 and 3</t>
    </r>
  </si>
  <si>
    <r>
      <rPr>
        <b/>
        <sz val="10"/>
        <rFont val="Calibri"/>
        <family val="2"/>
        <scheme val="minor"/>
      </rPr>
      <t>Monthly Service Rate / Unit</t>
    </r>
    <r>
      <rPr>
        <b/>
        <sz val="10"/>
        <color theme="5" tint="-0.499984740745262"/>
        <rFont val="Calibri"/>
        <family val="2"/>
        <scheme val="minor"/>
      </rPr>
      <t xml:space="preserve"> 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</si>
  <si>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t xml:space="preserve">(e) </t>
  </si>
  <si>
    <t>Solid Waste Franchise Area ROLL-OFFS
(Commercial and Multi-Family Serviced as Commercial)</t>
  </si>
  <si>
    <t>Solid Waste Franchise Area</t>
  </si>
  <si>
    <t>Please note annualized summations have been provided by level of service option and a total of all services bid.</t>
  </si>
  <si>
    <t>Supplemental Collection Services</t>
  </si>
  <si>
    <t>Est. Annualized
Cost
(a)</t>
  </si>
  <si>
    <t>Est. Annualized
Cost
(b)</t>
  </si>
  <si>
    <t>Est. Annualized
Cost
(d)</t>
  </si>
  <si>
    <t>Est. Annualized
Cost
(c)</t>
  </si>
  <si>
    <r>
      <t xml:space="preserve">Estimated Annualized Cost for SO#1  
</t>
    </r>
    <r>
      <rPr>
        <sz val="10"/>
        <color theme="1"/>
        <rFont val="Calibri"/>
        <family val="2"/>
        <scheme val="minor"/>
      </rPr>
      <t>[((Line 1a*1b)+(Line 2a*2b)+(Line 3a*3b)+(Line 4a*4b)) *12 months]</t>
    </r>
  </si>
  <si>
    <r>
      <t xml:space="preserve">Estimated Annualized Cost for SO#2 
</t>
    </r>
    <r>
      <rPr>
        <sz val="10"/>
        <color theme="1"/>
        <rFont val="Calibri"/>
        <family val="2"/>
        <scheme val="minor"/>
      </rPr>
      <t>[((Line 7a*7b)+(Line 8a*8b)+(Line 9a*9b)+(Line 10a*10b)) *12 months]</t>
    </r>
  </si>
  <si>
    <r>
      <t xml:space="preserve">Estimated Annualized Cost for SO#3
</t>
    </r>
    <r>
      <rPr>
        <sz val="10"/>
        <color theme="1"/>
        <rFont val="Calibri"/>
        <family val="2"/>
        <scheme val="minor"/>
      </rPr>
      <t>[((Line 13a*13b)+(Line 14a*14b)+(Line 15a*15b)+(Line 16a*16b)) *12 months]</t>
    </r>
  </si>
  <si>
    <r>
      <t xml:space="preserve">Estimated Annualized Cost for SO#4
</t>
    </r>
    <r>
      <rPr>
        <sz val="10"/>
        <color theme="1"/>
        <rFont val="Calibri"/>
        <family val="2"/>
        <scheme val="minor"/>
      </rPr>
      <t>[((Line 19a*19b)+(Line 20a*20b)+(Line 21a*21b)+(Line 22a*22b)) *12 months]</t>
    </r>
  </si>
  <si>
    <t>Service Rate / Occurrence</t>
  </si>
  <si>
    <t>Total Proposed Annual Contract Value (ACV)</t>
  </si>
  <si>
    <r>
      <rPr>
        <i/>
        <vertAlign val="superscript"/>
        <sz val="10"/>
        <color theme="1"/>
        <rFont val="Calibri"/>
        <family val="2"/>
        <scheme val="minor"/>
      </rPr>
      <t>3</t>
    </r>
    <r>
      <rPr>
        <i/>
        <sz val="10"/>
        <color theme="1"/>
        <rFont val="Calibri"/>
        <family val="2"/>
        <scheme val="minor"/>
      </rPr>
      <t>Materials exempt from Franchise Fee.  No Franchise Fee should be included in the proposed rate.</t>
    </r>
  </si>
  <si>
    <t>Government Buildings and Facilities Recycling</t>
  </si>
  <si>
    <r>
      <t>Solid Waste:  1x per week automated carted collection in Franchisee provided carts</t>
    </r>
    <r>
      <rPr>
        <vertAlign val="superscript"/>
        <sz val="10"/>
        <color theme="5" tint="-0.249977111117893"/>
        <rFont val="Calibri"/>
        <family val="2"/>
        <scheme val="minor"/>
      </rPr>
      <t>1 and 2</t>
    </r>
  </si>
  <si>
    <r>
      <t>Yard Trash:  1x per week automated carted collection in Franchisee provided carts</t>
    </r>
    <r>
      <rPr>
        <vertAlign val="superscript"/>
        <sz val="10"/>
        <color theme="5" tint="-0.249977111117893"/>
        <rFont val="Calibri"/>
        <family val="2"/>
        <scheme val="minor"/>
      </rPr>
      <t>1 and 2</t>
    </r>
  </si>
  <si>
    <r>
      <t>Bulk Trash: 1x per week collection</t>
    </r>
    <r>
      <rPr>
        <vertAlign val="superscript"/>
        <sz val="10"/>
        <color theme="5" tint="-0.249977111117893"/>
        <rFont val="Calibri"/>
        <family val="2"/>
        <scheme val="minor"/>
      </rPr>
      <t>2</t>
    </r>
  </si>
  <si>
    <t>64-gallon</t>
  </si>
  <si>
    <t>2 cu yd</t>
  </si>
  <si>
    <t>6 cu yd</t>
  </si>
  <si>
    <t>8 cu yd</t>
  </si>
  <si>
    <t>Specialty Service</t>
  </si>
  <si>
    <r>
      <t>MF Recyclables:  1x per week single stream collection in Franchisee provided carts (price per unit)</t>
    </r>
    <r>
      <rPr>
        <vertAlign val="superscript"/>
        <sz val="10"/>
        <rFont val="Calibri"/>
        <family val="2"/>
        <scheme val="minor"/>
      </rPr>
      <t>1 and 2</t>
    </r>
    <r>
      <rPr>
        <sz val="10"/>
        <rFont val="Calibri"/>
        <family val="2"/>
        <scheme val="minor"/>
      </rPr>
      <t xml:space="preserve">
</t>
    </r>
    <r>
      <rPr>
        <i/>
        <sz val="10"/>
        <rFont val="Calibri"/>
        <family val="2"/>
        <scheme val="minor"/>
      </rPr>
      <t>Note: Number of carts per complex determined in coordination with customer.</t>
    </r>
    <r>
      <rPr>
        <sz val="10"/>
        <rFont val="Calibri"/>
        <family val="2"/>
        <scheme val="minor"/>
      </rPr>
      <t xml:space="preserve"> </t>
    </r>
  </si>
  <si>
    <r>
      <rPr>
        <i/>
        <vertAlign val="superscript"/>
        <sz val="10"/>
        <color theme="1"/>
        <rFont val="Calibri"/>
        <family val="2"/>
        <scheme val="minor"/>
      </rPr>
      <t xml:space="preserve">2 </t>
    </r>
    <r>
      <rPr>
        <i/>
        <sz val="10"/>
        <color theme="1"/>
        <rFont val="Calibri"/>
        <family val="2"/>
        <scheme val="minor"/>
      </rPr>
      <t>Materials exempt from Franchise Fee.  No Franchise Fee should be included in the proposed rate.</t>
    </r>
  </si>
  <si>
    <t>Commercial Cart Service</t>
  </si>
  <si>
    <t>Fee/Pickup
(b)</t>
  </si>
  <si>
    <t>Commercial Cart Service in Franchisee provided 96 gal Roll Cart</t>
  </si>
  <si>
    <t>4 cu yd</t>
  </si>
  <si>
    <r>
      <t xml:space="preserve">Please note the following:
1. Proposer must fill in all proposed pricing (yellow highlighted cells) to be considered responsive.  All other cells are locked.
2. Monthly Service Rate shall be provided per unit for four (4) different service options under the Solid Waste Franchise Area (level of services in brown font) and Recycling Franchise Area (level of services in dark blue font).  
3. Both Franchise Areas shall be awarded to one Proposer.  
4. No pricing shall include disposal. 
5. Billing under Service Options #1 and #3 (subscription based) shall be the responsibility of Proposer managed directly with Customer.  All services </t>
    </r>
    <r>
      <rPr>
        <i/>
        <sz val="10"/>
        <color theme="1"/>
        <rFont val="Calibri"/>
        <family val="2"/>
        <scheme val="minor"/>
      </rPr>
      <t>except recyclables collection</t>
    </r>
    <r>
      <rPr>
        <sz val="10"/>
        <color theme="1"/>
        <rFont val="Calibri"/>
        <family val="2"/>
        <scheme val="minor"/>
      </rPr>
      <t xml:space="preserve"> shall include Franchise Fee of 6 percent integrated into the monthly service rate.   
6. Billing under Service Options #2 and #4 (universal based) shall be between SWDD and Proposer. All services </t>
    </r>
    <r>
      <rPr>
        <i/>
        <sz val="10"/>
        <color theme="1"/>
        <rFont val="Calibri"/>
        <family val="2"/>
        <scheme val="minor"/>
      </rPr>
      <t>except recyclables collection</t>
    </r>
    <r>
      <rPr>
        <sz val="10"/>
        <color theme="1"/>
        <rFont val="Calibri"/>
        <family val="2"/>
        <scheme val="minor"/>
      </rPr>
      <t xml:space="preserve"> shall include 6 percent Franchise Fee integrated into the monthly service rate.  
7. All unit prices must be rounded to the nearest cent.  
8. Unit numbers provided are estimated and for evaluation purposes only. SWDD makes no guarantee on the number of units to be serviced.  
9. Proposers are encouraged to thoroughly read the option and level of service as provided in RFP Section 1, Scope of Services and Attachment B Sample Agreement.
10. Where applicable, cubic yard has been abbreviated to cu yd.</t>
    </r>
  </si>
  <si>
    <r>
      <t>Yard Trash:  1x per week 4 cu yd maximum containerized, bundled, or stacked at curb</t>
    </r>
    <r>
      <rPr>
        <vertAlign val="superscript"/>
        <sz val="10"/>
        <color theme="5" tint="-0.249977111117893"/>
        <rFont val="Calibri"/>
        <family val="2"/>
        <scheme val="minor"/>
      </rPr>
      <t>2</t>
    </r>
  </si>
  <si>
    <t>Improperly prepared Solid Waste - Fee per cu yd</t>
  </si>
  <si>
    <t>Improperly prepared Yard Trash - Fee per cu yd</t>
  </si>
  <si>
    <t>Excessive Yard Waste - Fee per cu yd</t>
  </si>
  <si>
    <t>Excessive Bulk Waste - Fee per cu yd</t>
  </si>
  <si>
    <t>Each additional Roll Cart - Fee per cart and distribution</t>
  </si>
  <si>
    <t>Cart cleaning services - Fee per event</t>
  </si>
  <si>
    <t>Collection of additional Roll Cart - Fee per event</t>
  </si>
  <si>
    <t>MF Recyclables: Roll out container(s) and returning to original location - Fee per event</t>
  </si>
  <si>
    <t>Non-Compaction: 15 cu yd</t>
  </si>
  <si>
    <t>Non-Compaction: 20 cu yd</t>
  </si>
  <si>
    <t>Non-Compaction: 25 cu yd</t>
  </si>
  <si>
    <t>Non-Compaction: 30 cu yd</t>
  </si>
  <si>
    <t>Non-Compaction: 34 cu yd</t>
  </si>
  <si>
    <t>Non-Compaction: 35 cu yd</t>
  </si>
  <si>
    <t>Non-Compaction: 40 cu yd</t>
  </si>
  <si>
    <t>Compaction: 15 cu yd</t>
  </si>
  <si>
    <t>Compaction: 20 cu yd</t>
  </si>
  <si>
    <t>Compaction: 25 cu yd</t>
  </si>
  <si>
    <t>Compaction: 30 cu yd</t>
  </si>
  <si>
    <t>Compaction: 34 cu yd</t>
  </si>
  <si>
    <t>Compaction: 35 cu yd</t>
  </si>
  <si>
    <t>Compaction: 40 cu yd</t>
  </si>
  <si>
    <t>Locks for containers - One-time fee</t>
  </si>
  <si>
    <t>Rolling out container(s) and returning to original location - Fee per event</t>
  </si>
  <si>
    <t>Unlocking and locking containers - Fee per event</t>
  </si>
  <si>
    <t>Moving customer-owned container location per Customer request - Fee per event</t>
  </si>
  <si>
    <t>Opening and closing doors or gates - Fee per event</t>
  </si>
  <si>
    <r>
      <t xml:space="preserve">Residential Collection Service and Residential Recyclables Collection Service
</t>
    </r>
    <r>
      <rPr>
        <sz val="11"/>
        <color theme="1"/>
        <rFont val="Calibri"/>
        <family val="2"/>
        <scheme val="minor"/>
      </rPr>
      <t>(Services for Residential Units defined as Single Family and any other residential building with less than five residential living units.)</t>
    </r>
  </si>
  <si>
    <t>Commercial Collection Services (Solid Waste Franchise Area)</t>
  </si>
  <si>
    <t xml:space="preserve"> Multi-Family Universal Service (Options #2 and #4)</t>
  </si>
  <si>
    <t xml:space="preserve">Multi-Family Subscription Service  (Solid Waste Franchise Area) Service Options #1 and #3 </t>
  </si>
  <si>
    <t>Multi-Family Subscription Service and Commercial  Collection Service (Non-Compaction and Compaction Containers)</t>
  </si>
  <si>
    <t>Monthly Service Rate / Unit
(a)</t>
  </si>
  <si>
    <t>Solid Waste: 1x per week collection in Franchisee or Customer provided containers</t>
  </si>
  <si>
    <t xml:space="preserve">Monthly Rental and Maintenance Fee for Franchisee provided container (Sizes 2 - 8 cu yd) </t>
  </si>
  <si>
    <r>
      <t>Estimated Annualized Cost for Commercial Collection in Non-Compaction Containers</t>
    </r>
    <r>
      <rPr>
        <sz val="10"/>
        <rFont val="Calibri"/>
        <family val="2"/>
        <scheme val="minor"/>
      </rPr>
      <t xml:space="preserve"> [Sum of Lines 43-54]</t>
    </r>
  </si>
  <si>
    <r>
      <t>Estimated Annualized Cost for Commercial Collection in Non-Compaction Containers</t>
    </r>
    <r>
      <rPr>
        <sz val="10"/>
        <rFont val="Calibri"/>
        <family val="2"/>
        <scheme val="minor"/>
      </rPr>
      <t xml:space="preserve"> [Sum of Lines 56-67]</t>
    </r>
  </si>
  <si>
    <r>
      <t>Estimated Annualized Cost for Commercial Collection in Compaction Containers</t>
    </r>
    <r>
      <rPr>
        <sz val="10"/>
        <rFont val="Calibri"/>
        <family val="2"/>
        <scheme val="minor"/>
      </rPr>
      <t xml:space="preserve"> [Sum of Lines 69-80]</t>
    </r>
  </si>
  <si>
    <t>Residential Supplemental Collection Services (All Options)</t>
  </si>
  <si>
    <t xml:space="preserve">Residential Collection Service </t>
  </si>
  <si>
    <t xml:space="preserve">Residential Supplemental Collection Services </t>
  </si>
  <si>
    <r>
      <t xml:space="preserve">Estimated Annualized Cost for Commercial Collection in Roll-Offs </t>
    </r>
    <r>
      <rPr>
        <sz val="9"/>
        <color theme="1"/>
        <rFont val="Calibri"/>
        <family val="2"/>
        <scheme val="minor"/>
      </rPr>
      <t>(Sum of Lines 82 - 95)</t>
    </r>
  </si>
  <si>
    <r>
      <rPr>
        <b/>
        <sz val="11"/>
        <rFont val="Calibri"/>
        <family val="2"/>
        <scheme val="minor"/>
      </rPr>
      <t>Estimated Annualized Cost for Commercial Supplemental Collection Services</t>
    </r>
    <r>
      <rPr>
        <b/>
        <sz val="9"/>
        <rFont val="Calibri"/>
        <family val="2"/>
        <scheme val="minor"/>
      </rPr>
      <t xml:space="preserve">  
</t>
    </r>
    <r>
      <rPr>
        <sz val="9"/>
        <rFont val="Calibri"/>
        <family val="2"/>
        <scheme val="minor"/>
      </rPr>
      <t>(((Line 97 x 1)+(Line 98 x 1)+(Line 99 x 1)+(Line 100 x 1)+(Line 101 x 1)) x 12 months)</t>
    </r>
  </si>
  <si>
    <r>
      <t xml:space="preserve">Estimated Annualized Cost for Government Building Recycling 
</t>
    </r>
    <r>
      <rPr>
        <sz val="11"/>
        <rFont val="Calibri"/>
        <family val="2"/>
        <scheme val="minor"/>
      </rPr>
      <t>[(Summation of (a)*(b) for all items)*12]</t>
    </r>
  </si>
  <si>
    <t>Monthly Service Rate / Unit
(b)</t>
  </si>
  <si>
    <r>
      <t xml:space="preserve">Total Proposed Annual Contract Value (By Option)
</t>
    </r>
    <r>
      <rPr>
        <sz val="10"/>
        <rFont val="Calibri"/>
        <family val="2"/>
        <scheme val="minor"/>
      </rPr>
      <t>[Sum of Lines 105 - 109]</t>
    </r>
  </si>
  <si>
    <r>
      <t>Total Proposed RFP Package
[</t>
    </r>
    <r>
      <rPr>
        <sz val="11"/>
        <rFont val="Calibri"/>
        <family val="2"/>
        <scheme val="minor"/>
      </rPr>
      <t>Line 110a + Line 110b + Line 110c + Line 110d]</t>
    </r>
  </si>
  <si>
    <r>
      <rPr>
        <b/>
        <sz val="12"/>
        <color rgb="FFFF0000"/>
        <rFont val="Calibri"/>
        <family val="2"/>
        <scheme val="minor"/>
      </rPr>
      <t xml:space="preserve">Addendum 9 </t>
    </r>
    <r>
      <rPr>
        <b/>
        <sz val="12"/>
        <color theme="1"/>
        <rFont val="Calibri"/>
        <family val="2"/>
        <scheme val="minor"/>
      </rPr>
      <t xml:space="preserve">- PRICE PROPOSAL - PAGE 1 of 5
</t>
    </r>
    <r>
      <rPr>
        <b/>
        <sz val="11"/>
        <rFont val="Calibri"/>
        <family val="2"/>
        <scheme val="minor"/>
      </rPr>
      <t xml:space="preserve">Note:  Addendum 9 builds upon previous Price Form Addenda and adds Multi-family Universal Service pricing to Page 2, separates Multi-family Subscription Service and Commercial Compaction Containers on Page 3, and adds Cart Service Pricing on Page 4.  </t>
    </r>
  </si>
  <si>
    <r>
      <rPr>
        <b/>
        <sz val="12"/>
        <color rgb="FFFF0000"/>
        <rFont val="Calibri"/>
        <family val="2"/>
        <scheme val="minor"/>
      </rPr>
      <t>Addendum 9 -</t>
    </r>
    <r>
      <rPr>
        <b/>
        <sz val="12"/>
        <color theme="1"/>
        <rFont val="Calibri"/>
        <family val="2"/>
        <scheme val="minor"/>
      </rPr>
      <t xml:space="preserve"> PRICE PROPOSAL - PAGE 2 of 5
</t>
    </r>
    <r>
      <rPr>
        <b/>
        <sz val="10"/>
        <rFont val="Calibri"/>
        <family val="2"/>
        <scheme val="minor"/>
      </rPr>
      <t xml:space="preserve">Note:  Addendum 9 builds upon previous Price Form Addenda and adds Multi-family Universal Service pricing to Page 2, separates Multi-family Subscription Service and Commercial Compaction Containers on Page 3, and adds Cart Service Pricing on Page 4.  </t>
    </r>
  </si>
  <si>
    <r>
      <rPr>
        <b/>
        <sz val="12"/>
        <color rgb="FFFF0000"/>
        <rFont val="Calibri"/>
        <family val="2"/>
        <scheme val="minor"/>
      </rPr>
      <t>Addendum 9 -</t>
    </r>
    <r>
      <rPr>
        <b/>
        <sz val="12"/>
        <color theme="1"/>
        <rFont val="Calibri"/>
        <family val="2"/>
        <scheme val="minor"/>
      </rPr>
      <t xml:space="preserve"> PRICE FORM - PAGE 3 of 5
</t>
    </r>
    <r>
      <rPr>
        <b/>
        <sz val="11"/>
        <rFont val="Calibri"/>
        <family val="2"/>
        <scheme val="minor"/>
      </rPr>
      <t>Note:  Addendum 9 builds upon previous Price Form Addenda and adds Multi-family Universal Service pricing to Page 2, separates Multi-family Subscription Service and Commercial Compaction Containers on Page 3, and adds Cart Service Pricing on Page 4.</t>
    </r>
    <r>
      <rPr>
        <b/>
        <sz val="11"/>
        <color rgb="FFFF0000"/>
        <rFont val="Calibri"/>
        <family val="2"/>
        <scheme val="minor"/>
      </rPr>
      <t xml:space="preserve">  </t>
    </r>
  </si>
  <si>
    <r>
      <rPr>
        <b/>
        <sz val="12"/>
        <color rgb="FFFF0000"/>
        <rFont val="Calibri"/>
        <family val="2"/>
        <scheme val="minor"/>
      </rPr>
      <t xml:space="preserve">Addenda 9 - </t>
    </r>
    <r>
      <rPr>
        <b/>
        <sz val="12"/>
        <color theme="1"/>
        <rFont val="Calibri"/>
        <family val="2"/>
        <scheme val="minor"/>
      </rPr>
      <t xml:space="preserve">PRICE FORM - PAGE 4 of 5
</t>
    </r>
    <r>
      <rPr>
        <b/>
        <sz val="10"/>
        <rFont val="Calibri"/>
        <family val="2"/>
        <scheme val="minor"/>
      </rPr>
      <t xml:space="preserve">Note:  Addendum 9 builds upon previous Price Form Addenda and adds Multi-family Universal Service pricing to Page 2, separates Multi-family Subscription Service and Commercial Compaction Containers on Page 3, and adds Cart Service Pricing on Page 4.  </t>
    </r>
  </si>
  <si>
    <r>
      <rPr>
        <b/>
        <sz val="12"/>
        <color rgb="FFFF0000"/>
        <rFont val="Calibri"/>
        <family val="2"/>
        <scheme val="minor"/>
      </rPr>
      <t xml:space="preserve">Addendum 9 - </t>
    </r>
    <r>
      <rPr>
        <b/>
        <sz val="12"/>
        <color theme="1"/>
        <rFont val="Calibri"/>
        <family val="2"/>
        <scheme val="minor"/>
      </rPr>
      <t>PRICE FORM - PAGE 5 of 5</t>
    </r>
    <r>
      <rPr>
        <b/>
        <sz val="14"/>
        <color theme="1"/>
        <rFont val="Calibri"/>
        <family val="2"/>
        <scheme val="minor"/>
      </rPr>
      <t xml:space="preserve">
</t>
    </r>
    <r>
      <rPr>
        <b/>
        <sz val="11"/>
        <rFont val="Calibri"/>
        <family val="2"/>
        <scheme val="minor"/>
      </rPr>
      <t xml:space="preserve">Note:  Addendum 9 builds upon previous Price Form Addenda and adds Multi-family Universal Service pricing to Page 2, separates Multi-family Subscription Service and Commercial Compaction Containers on Page 3, and adds Cart Service Pricing on Page 4.  </t>
    </r>
  </si>
  <si>
    <t>Total Monthly Fee per Unit (Sum of Lines 1-4)</t>
  </si>
  <si>
    <t>Total Monthly Fee per Unit (Sum of Lines 7-10)</t>
  </si>
  <si>
    <t>Total Monthly Fee per Unit (Sum of Lines 13-16)</t>
  </si>
  <si>
    <t>Total Monthly Fee per Unit (Sum of Lines 19-22)</t>
  </si>
  <si>
    <t>Please note the following:
1. Proposer must fill in all proposed pricing (yellow highlighted cells) to be considered responsive.  All other cells are locked.  
2. Franchisee shall provide Residential Supplemental Collection Service as arranged between the Residential Customer and Franchisee as defined in RFP Section 1, Scope of Services and Attachment B Sample Agreement.  
3. All unit prices must be rounded to the nearest cent.  
4. Due to the unknown variable of estimated units serviced per month, each type of service has a general multiplier of one (1) utilized to calculate the estimated annualized cost. 
5. Total Multi-family units in Recycling Franchise Area not currently known.  Any information obtained during the solicitation period will be provided via an addendum.
6. Where applicable, cubic yard has been abbreviated to cu yd.
7. Pricing shall not include disposal or processing fees.  Franchise Fees shall be included for all pricing, except where noted.</t>
  </si>
  <si>
    <t>Bulk Trash:  1x per week collection up to 4 items per residential unit</t>
  </si>
  <si>
    <t>Total monthly fee per unit (Line 37a + Line 38a + Line 39a + Line 40a)</t>
  </si>
  <si>
    <r>
      <t xml:space="preserve">Estimated Annualized Cost for Residential Supplemental Collection Services  </t>
    </r>
    <r>
      <rPr>
        <sz val="10"/>
        <color theme="1"/>
        <rFont val="Calibri"/>
        <family val="2"/>
        <scheme val="minor"/>
      </rPr>
      <t>[((Line 28a x 1)+(Line 29a x 1)+(Line 30a x 1)+(Line 31a x 1)+(Line 32a x 1)+(Line 33a x 1)+(Line 34a x 1)+(Line 35a x 1)) x 12 months]</t>
    </r>
  </si>
  <si>
    <r>
      <t xml:space="preserve">Estimated Annualized Cost for Multi-Family Universal Service  </t>
    </r>
    <r>
      <rPr>
        <sz val="10"/>
        <color theme="1"/>
        <rFont val="Calibri"/>
        <family val="2"/>
        <scheme val="minor"/>
      </rPr>
      <t>[(Line 37a x 1)+(Line 38a x 1)+(Line 39a x 1)+(40a x 1)) x 12 months]</t>
    </r>
  </si>
  <si>
    <t>Size of Container(s)</t>
  </si>
  <si>
    <t># of Containers/ Specialty Service
(a)</t>
  </si>
  <si>
    <t xml:space="preserve">The Franchisee shall provide a monthly rate per unit for each size of containers identified below. The franchisee shall be responsible for new carts, cart replacement, and cart maintenance. Please note, some locations have carts equipped with gravity locks. The Franchisee will be responsible for purchase and installation of future gravity locks as designated by SWDD Contract Manager or designee. 
Specialty Service shall include the emptying of containers at multiple locations at one single facility or building (See Sample Agreement Article 7.3.5.i).  Specialty Service shall be a monthly rate added on to the corresponding container size monthly service rate per unit.  </t>
  </si>
  <si>
    <t xml:space="preserve">Please note the following:
1. Proposer must fill in all proposed pricing (yellow highlighted cells) to be considered responsive.  All other cells are locked.  
2. Franchisee shall provide Commercial Collection Service for Roll-offs as arranged between the Commercial Customer and Franchisee as defined in RFP Section 1, Scope of Services and Attachment B Sample Agreement.  
3. All unit prices must be rounded to the nearest cent.  
4. Unit numbers provided are for evaluation purposes only. SWDD makes no guarantee as to the number of units to be serviced.  
5. For proposal evaluations, all services have a minimum of one unit listed, even those not currently in use. 
6. Prices are for collection service only.  Disposal rates or Drop-off Charges to Commercial Customers for Roll-off containers shall be based upon scale tickets and shall not be a component to the Commercial Base Rate provided for Roll-off containers.                                      7. Where applicable, cubic yard has been abbreviated to cu yd.  </t>
  </si>
  <si>
    <t xml:space="preserve">Please note the following:
1. Proposer must fill in all proposed pricing (yellow highlighted cells) to be considered responsive.  All other cells are locked.  
2. Franchisee shall provide Commercial Supplemental Collection Service as arranged between the Commercial Customer and Franchisee as defined in RFP Section 1, Scope of Services and Attachment B Sample Agreement.  
3. All unit prices must be rounded to the nearest cent.  
4. Due to the unknown variable of estimated units serviced per month, each type of service has a general multiplier of one (1) utilized to calculate the estimated annualized cost. </t>
  </si>
  <si>
    <t>Please note the following:
1. Proposer must fill in all proposed pricing (yellow highlighted cells) to be considered responsive.  All other cells are locked.
2. Franchisee shall provide Commercial Cart Service as arranged between the Commercial Customer and Franchisee as defined in RFP Section 1, Scope of Services and Attachment B Sample Agreement.
3. All unit prices must be rounded to the nearest cent.  
4. Unit prices are provided for evaluation purposes only.  SWDD makes no guarantee as to the number of units to be serviced.</t>
  </si>
  <si>
    <t>Est. Pickups/
Week
(a)</t>
  </si>
  <si>
    <r>
      <rPr>
        <b/>
        <sz val="11"/>
        <color theme="1"/>
        <rFont val="Calibri"/>
        <family val="2"/>
        <scheme val="minor"/>
      </rPr>
      <t xml:space="preserve">Estimated Annualized Cost for Commercial Cart Services </t>
    </r>
    <r>
      <rPr>
        <sz val="11"/>
        <color theme="1"/>
        <rFont val="Calibri"/>
        <family val="2"/>
        <scheme val="minor"/>
      </rPr>
      <t xml:space="preserve">
</t>
    </r>
    <r>
      <rPr>
        <sz val="10"/>
        <color theme="1"/>
        <rFont val="Calibri"/>
        <family val="2"/>
        <scheme val="minor"/>
      </rPr>
      <t>((Line 103a x Line 103b) x 52.143 weeks/year)</t>
    </r>
  </si>
  <si>
    <t>Residential Collection Service (All Options) + (Multi-family Subscription Service (Options #1 and #3 Only) or Multi-family Universal Service (Options #2 and #4 Only))</t>
  </si>
  <si>
    <t xml:space="preserve">Please note the following:
1. Proposer must fill in all proposed pricing (yellow highlighted cells) to be considered responsive.  All other cells are locked.  
2. Prices are for collection service only. No pricing shall include disposal.
3. Franchisee shall provide Multi-family and Commercial Collection Service as arranged between the Customer and Franchisee as defined in RFP Section 1, Scope of Services and Attachment B Sample Agreement.  
4. Multi-family Subscription Service rates shall include Solid Waste and Bulk Trash Collection that meets specifications of the RFP Attachment B, Sample Agreement Article 6.2.  To reduce Proposer confusion on unit counts, Multi-family Subscription Service estimated billing units shall use a placeholder of 1 for purposes of price proposal evaluation.  
5. All unit prices must be rounded to the nearest cent.  
6. Unit numbers provided are for evaluation purposes only and are based upon recent commercial billing reports. SWDD makes no guarantee as to the number of units to be serviced.  
7. For proposal evaluations, all services have a minimum of one unit listed, even those not currently in use. 
8. Pricing shall include Franchise Fees.  However, pricing shall not include disposal fees.  </t>
  </si>
  <si>
    <t>Solid Waste Franchise Area NON-COMPACTION CONTAINERS
(Multi-Family Serviced as Commercial)</t>
  </si>
  <si>
    <t>Solid Waste Franchise Area NON-COMPACTION CONTAINERS</t>
  </si>
  <si>
    <t>Solid Waste Franchise Area COMPACTION CONTAINERS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</si>
</sst>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_(* #,##0_);_(* \(#,##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10"/>
      <name val="Arial"/>
      <family val="2"/>
    </font>
    <font>
      <sz val="9"/>
      <name val="Calibri"/>
      <family val="2"/>
      <scheme val="minor"/>
    </font>
    <font>
      <sz val="11"/>
      <name val="Calibri"/>
      <family val="2"/>
      <scheme val="minor"/>
    </font>
    <font>
      <b/>
      <sz val="9"/>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i/>
      <sz val="10"/>
      <color theme="1"/>
      <name val="Calibri"/>
      <family val="2"/>
      <scheme val="minor"/>
    </font>
    <font>
      <b/>
      <sz val="10"/>
      <color theme="5" tint="-0.499984740745262"/>
      <name val="Calibri"/>
      <family val="2"/>
      <scheme val="minor"/>
    </font>
    <font>
      <b/>
      <sz val="10"/>
      <color theme="4" tint="-0.249977111117893"/>
      <name val="Calibri"/>
      <family val="2"/>
      <scheme val="minor"/>
    </font>
    <font>
      <sz val="10"/>
      <color theme="5" tint="-0.249977111117893"/>
      <name val="Calibri"/>
      <family val="2"/>
      <scheme val="minor"/>
    </font>
    <font>
      <vertAlign val="superscript"/>
      <sz val="10"/>
      <color theme="5" tint="-0.249977111117893"/>
      <name val="Calibri"/>
      <family val="2"/>
      <scheme val="minor"/>
    </font>
    <font>
      <sz val="10"/>
      <color theme="4" tint="-0.249977111117893"/>
      <name val="Calibri"/>
      <family val="2"/>
      <scheme val="minor"/>
    </font>
    <font>
      <vertAlign val="superscript"/>
      <sz val="10"/>
      <color theme="4" tint="-0.249977111117893"/>
      <name val="Calibri"/>
      <family val="2"/>
      <scheme val="minor"/>
    </font>
    <font>
      <i/>
      <vertAlign val="superscript"/>
      <sz val="10"/>
      <color theme="1"/>
      <name val="Calibri"/>
      <family val="2"/>
      <scheme val="minor"/>
    </font>
    <font>
      <vertAlign val="superscript"/>
      <sz val="10"/>
      <name val="Calibri"/>
      <family val="2"/>
      <scheme val="minor"/>
    </font>
    <font>
      <i/>
      <sz val="10"/>
      <name val="Calibri"/>
      <family val="2"/>
      <scheme val="minor"/>
    </font>
    <font>
      <b/>
      <sz val="12"/>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9" fillId="0" borderId="0"/>
  </cellStyleXfs>
  <cellXfs count="208">
    <xf numFmtId="0" fontId="0" fillId="0" borderId="0" xfId="0"/>
    <xf numFmtId="164" fontId="0" fillId="0" borderId="6" xfId="2" quotePrefix="1" applyNumberFormat="1" applyFont="1" applyFill="1" applyBorder="1" applyAlignment="1" applyProtection="1">
      <alignment horizontal="right" vertical="center" wrapText="1"/>
    </xf>
    <xf numFmtId="164" fontId="4" fillId="2" borderId="6" xfId="0" applyNumberFormat="1" applyFont="1" applyFill="1" applyBorder="1" applyAlignment="1" applyProtection="1">
      <alignment horizontal="right" vertical="center"/>
      <protection locked="0"/>
    </xf>
    <xf numFmtId="0" fontId="7" fillId="0" borderId="0" xfId="0" applyFont="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165" fontId="20" fillId="0" borderId="6" xfId="1" applyNumberFormat="1" applyFont="1" applyFill="1" applyBorder="1" applyAlignment="1" applyProtection="1">
      <alignment horizontal="right" vertical="center"/>
    </xf>
    <xf numFmtId="0" fontId="4" fillId="0" borderId="0" xfId="0" applyFont="1" applyAlignment="1">
      <alignment vertical="top"/>
    </xf>
    <xf numFmtId="0" fontId="4" fillId="0" borderId="0" xfId="0" applyFont="1" applyAlignment="1">
      <alignment horizontal="center"/>
    </xf>
    <xf numFmtId="164" fontId="16"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protection locked="0"/>
    </xf>
    <xf numFmtId="164" fontId="11" fillId="2" borderId="6" xfId="0" applyNumberFormat="1" applyFont="1" applyFill="1" applyBorder="1" applyAlignment="1" applyProtection="1">
      <alignment horizontal="right" vertical="center" wrapText="1"/>
      <protection locked="0"/>
    </xf>
    <xf numFmtId="164" fontId="11" fillId="2" borderId="5" xfId="0" applyNumberFormat="1" applyFont="1" applyFill="1" applyBorder="1" applyAlignment="1" applyProtection="1">
      <alignment horizontal="right" vertical="center" wrapText="1"/>
      <protection locked="0"/>
    </xf>
    <xf numFmtId="164" fontId="0" fillId="2" borderId="6" xfId="0" applyNumberFormat="1" applyFill="1" applyBorder="1" applyAlignment="1" applyProtection="1">
      <alignment horizontal="right" vertical="center"/>
      <protection locked="0"/>
    </xf>
    <xf numFmtId="165" fontId="4" fillId="3" borderId="6" xfId="1" applyNumberFormat="1" applyFont="1" applyFill="1" applyBorder="1" applyAlignment="1" applyProtection="1">
      <alignment horizontal="right" vertical="center"/>
    </xf>
    <xf numFmtId="164" fontId="16" fillId="2" borderId="6" xfId="3" applyNumberFormat="1" applyFont="1" applyFill="1" applyBorder="1" applyAlignment="1" applyProtection="1">
      <alignment horizontal="right" vertical="center"/>
      <protection locked="0"/>
    </xf>
    <xf numFmtId="164" fontId="2" fillId="3" borderId="16" xfId="2" quotePrefix="1" applyNumberFormat="1" applyFont="1" applyFill="1" applyBorder="1" applyAlignment="1" applyProtection="1">
      <alignment horizontal="right" vertical="center" wrapText="1"/>
    </xf>
    <xf numFmtId="164" fontId="4" fillId="0" borderId="0" xfId="0" applyNumberFormat="1" applyFont="1"/>
    <xf numFmtId="0" fontId="5" fillId="3" borderId="6" xfId="0" applyFont="1" applyFill="1" applyBorder="1" applyAlignment="1">
      <alignment horizontal="center" vertical="center" wrapText="1"/>
    </xf>
    <xf numFmtId="165" fontId="22" fillId="0" borderId="6" xfId="1" applyNumberFormat="1" applyFont="1" applyFill="1" applyBorder="1" applyAlignment="1" applyProtection="1">
      <alignment horizontal="right" vertical="center"/>
    </xf>
    <xf numFmtId="0" fontId="12" fillId="3" borderId="6" xfId="0" applyFont="1" applyFill="1" applyBorder="1" applyAlignment="1">
      <alignment horizontal="center" vertical="center" wrapText="1"/>
    </xf>
    <xf numFmtId="0" fontId="12" fillId="3" borderId="13" xfId="0" quotePrefix="1" applyFont="1" applyFill="1" applyBorder="1" applyAlignment="1">
      <alignment horizontal="center" vertical="center" wrapText="1"/>
    </xf>
    <xf numFmtId="0" fontId="12" fillId="3" borderId="13" xfId="3" applyFont="1" applyFill="1" applyBorder="1" applyAlignment="1">
      <alignment horizontal="center" vertical="center" wrapText="1"/>
    </xf>
    <xf numFmtId="0" fontId="7" fillId="0" borderId="12" xfId="0" applyFon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64" fontId="0" fillId="0" borderId="13" xfId="0" applyNumberFormat="1" applyBorder="1" applyAlignment="1">
      <alignment horizontal="right" vertical="center"/>
    </xf>
    <xf numFmtId="0" fontId="0" fillId="0" borderId="5" xfId="0" applyBorder="1" applyAlignment="1">
      <alignment horizontal="center" vertical="center" wrapText="1"/>
    </xf>
    <xf numFmtId="164" fontId="0" fillId="0" borderId="18" xfId="0" applyNumberFormat="1" applyBorder="1" applyAlignment="1">
      <alignment horizontal="right" vertical="center"/>
    </xf>
    <xf numFmtId="0" fontId="8" fillId="3" borderId="14" xfId="0" applyFont="1" applyFill="1" applyBorder="1" applyAlignment="1">
      <alignment horizontal="center" vertical="center" wrapText="1"/>
    </xf>
    <xf numFmtId="0" fontId="7" fillId="0" borderId="0" xfId="0" applyFont="1"/>
    <xf numFmtId="0" fontId="7" fillId="0" borderId="0" xfId="0" applyFont="1" applyAlignment="1">
      <alignment horizontal="center"/>
    </xf>
    <xf numFmtId="0" fontId="12"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right" vertical="center"/>
    </xf>
    <xf numFmtId="0" fontId="7" fillId="0" borderId="6" xfId="0" applyFont="1" applyBorder="1" applyAlignment="1">
      <alignment horizontal="center" vertical="center"/>
    </xf>
    <xf numFmtId="0" fontId="8" fillId="3" borderId="6"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5" fillId="3" borderId="6" xfId="0" applyFont="1" applyFill="1" applyBorder="1" applyAlignment="1">
      <alignment horizontal="center" vertical="center"/>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7" fillId="5" borderId="6" xfId="0" applyFont="1" applyFill="1" applyBorder="1" applyAlignment="1">
      <alignment horizontal="center" vertical="center"/>
    </xf>
    <xf numFmtId="0" fontId="11" fillId="0" borderId="6" xfId="0" applyFont="1" applyBorder="1" applyAlignment="1">
      <alignment vertical="center" wrapText="1"/>
    </xf>
    <xf numFmtId="164" fontId="11" fillId="0" borderId="6" xfId="0" applyNumberFormat="1" applyFont="1" applyBorder="1" applyAlignment="1">
      <alignment horizontal="right" vertical="center" wrapText="1"/>
    </xf>
    <xf numFmtId="0" fontId="0" fillId="0" borderId="6" xfId="0" applyBorder="1" applyAlignment="1">
      <alignment vertical="center" wrapText="1"/>
    </xf>
    <xf numFmtId="0" fontId="13" fillId="3" borderId="6" xfId="0" applyFont="1" applyFill="1" applyBorder="1" applyAlignment="1">
      <alignment vertical="center" wrapText="1"/>
    </xf>
    <xf numFmtId="164" fontId="13" fillId="3" borderId="6" xfId="0" applyNumberFormat="1" applyFont="1" applyFill="1" applyBorder="1" applyAlignment="1">
      <alignment horizontal="right" vertical="center" wrapText="1"/>
    </xf>
    <xf numFmtId="164" fontId="13" fillId="0" borderId="0" xfId="0" applyNumberFormat="1" applyFont="1" applyAlignment="1">
      <alignment horizontal="right" vertical="center" wrapText="1"/>
    </xf>
    <xf numFmtId="0" fontId="7" fillId="3" borderId="6" xfId="0" applyFont="1" applyFill="1" applyBorder="1" applyAlignment="1">
      <alignment horizontal="center" vertical="center"/>
    </xf>
    <xf numFmtId="0" fontId="5" fillId="3" borderId="5" xfId="0" applyFont="1" applyFill="1" applyBorder="1" applyAlignment="1">
      <alignment vertical="center"/>
    </xf>
    <xf numFmtId="0" fontId="5" fillId="3" borderId="5" xfId="0" applyFont="1" applyFill="1" applyBorder="1" applyAlignment="1">
      <alignment vertical="center" wrapText="1"/>
    </xf>
    <xf numFmtId="0" fontId="4" fillId="0" borderId="6" xfId="0" applyFont="1" applyBorder="1" applyAlignment="1">
      <alignment horizontal="center" vertical="center"/>
    </xf>
    <xf numFmtId="0" fontId="20" fillId="0" borderId="6" xfId="0" applyFont="1" applyBorder="1" applyAlignment="1">
      <alignment vertical="center" wrapText="1"/>
    </xf>
    <xf numFmtId="0" fontId="22" fillId="0" borderId="6" xfId="0" applyFont="1" applyBorder="1" applyAlignment="1">
      <alignment vertical="center" wrapText="1"/>
    </xf>
    <xf numFmtId="0" fontId="4" fillId="3" borderId="6" xfId="0" applyFont="1" applyFill="1" applyBorder="1" applyAlignment="1">
      <alignment horizontal="center" vertical="center"/>
    </xf>
    <xf numFmtId="0" fontId="5" fillId="3" borderId="6" xfId="0" applyFont="1" applyFill="1" applyBorder="1" applyAlignment="1">
      <alignment vertical="center" wrapText="1"/>
    </xf>
    <xf numFmtId="164" fontId="4" fillId="3" borderId="0" xfId="0" applyNumberFormat="1" applyFont="1" applyFill="1" applyAlignment="1">
      <alignment vertical="top"/>
    </xf>
    <xf numFmtId="164" fontId="5" fillId="3" borderId="6"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4" fillId="0" borderId="6" xfId="0" applyFont="1" applyBorder="1" applyAlignment="1">
      <alignment horizontal="center"/>
    </xf>
    <xf numFmtId="164" fontId="2" fillId="3" borderId="6" xfId="0" applyNumberFormat="1" applyFont="1" applyFill="1" applyBorder="1"/>
    <xf numFmtId="1" fontId="0" fillId="0" borderId="6" xfId="0" applyNumberFormat="1" applyBorder="1" applyAlignment="1">
      <alignment horizontal="center"/>
    </xf>
    <xf numFmtId="0" fontId="5" fillId="3" borderId="6" xfId="0" applyFont="1" applyFill="1" applyBorder="1"/>
    <xf numFmtId="0" fontId="5" fillId="3" borderId="6" xfId="0" applyFont="1" applyFill="1" applyBorder="1" applyAlignment="1">
      <alignment horizontal="center" wrapText="1"/>
    </xf>
    <xf numFmtId="164" fontId="0" fillId="2" borderId="6" xfId="0" applyNumberFormat="1" applyFill="1" applyBorder="1" applyProtection="1">
      <protection locked="0"/>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xf>
    <xf numFmtId="0" fontId="6" fillId="0" borderId="0" xfId="0" applyFont="1" applyAlignment="1">
      <alignment horizontal="left" vertical="center"/>
    </xf>
    <xf numFmtId="0" fontId="16" fillId="0" borderId="0" xfId="0" applyFont="1" applyAlignment="1">
      <alignment horizontal="left" vertical="center" wrapText="1"/>
    </xf>
    <xf numFmtId="0" fontId="5" fillId="3" borderId="2" xfId="0" applyFont="1" applyFill="1" applyBorder="1" applyAlignment="1">
      <alignment horizontal="left" vertical="center" wrapText="1"/>
    </xf>
    <xf numFmtId="0" fontId="4" fillId="0" borderId="0" xfId="0" applyFont="1" applyAlignment="1">
      <alignment horizontal="left" vertical="center" wrapText="1"/>
    </xf>
    <xf numFmtId="0" fontId="2"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0" borderId="0" xfId="0" applyFont="1" applyAlignment="1">
      <alignment horizontal="left"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0" fontId="16" fillId="0" borderId="1" xfId="0" applyFont="1" applyBorder="1" applyAlignment="1">
      <alignment vertical="center" wrapText="1"/>
    </xf>
    <xf numFmtId="0" fontId="4" fillId="3" borderId="2" xfId="0" applyFont="1" applyFill="1" applyBorder="1" applyAlignment="1">
      <alignment horizontal="center" vertical="center" wrapText="1"/>
    </xf>
    <xf numFmtId="164" fontId="2" fillId="3" borderId="4" xfId="0" applyNumberFormat="1" applyFont="1" applyFill="1" applyBorder="1" applyAlignment="1">
      <alignment horizontal="right" vertical="center" wrapText="1"/>
    </xf>
    <xf numFmtId="0" fontId="4" fillId="0" borderId="6" xfId="0" applyFont="1" applyBorder="1" applyAlignment="1">
      <alignment horizontal="left"/>
    </xf>
    <xf numFmtId="164" fontId="2" fillId="0" borderId="0" xfId="0" applyNumberFormat="1"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164" fontId="5" fillId="3" borderId="6" xfId="0" applyNumberFormat="1" applyFont="1" applyFill="1" applyBorder="1" applyAlignment="1">
      <alignment horizontal="right" vertical="center" wrapText="1"/>
    </xf>
    <xf numFmtId="0" fontId="4" fillId="0" borderId="0" xfId="0" applyFont="1" applyAlignment="1">
      <alignment horizontal="left"/>
    </xf>
    <xf numFmtId="0" fontId="17" fillId="0" borderId="0" xfId="0" applyFont="1" applyAlignment="1">
      <alignment vertical="center" wrapText="1"/>
    </xf>
    <xf numFmtId="0" fontId="17" fillId="0" borderId="0" xfId="0" applyFont="1" applyAlignment="1">
      <alignment wrapText="1"/>
    </xf>
    <xf numFmtId="0" fontId="4" fillId="0" borderId="4" xfId="0" applyFont="1" applyBorder="1"/>
    <xf numFmtId="0" fontId="16" fillId="0" borderId="6" xfId="0" applyFont="1" applyBorder="1" applyAlignment="1">
      <alignment vertical="center" wrapText="1"/>
    </xf>
    <xf numFmtId="0" fontId="4" fillId="0" borderId="7" xfId="0" applyFont="1" applyBorder="1"/>
    <xf numFmtId="0" fontId="4" fillId="0" borderId="6" xfId="0" applyFont="1" applyBorder="1"/>
    <xf numFmtId="0" fontId="5" fillId="3" borderId="3" xfId="0" applyFont="1" applyFill="1" applyBorder="1" applyAlignment="1">
      <alignment horizontal="left" vertical="center" wrapText="1"/>
    </xf>
    <xf numFmtId="44" fontId="15" fillId="3" borderId="6" xfId="3" applyNumberFormat="1" applyFont="1" applyFill="1" applyBorder="1" applyAlignment="1">
      <alignment horizontal="center" vertical="center"/>
    </xf>
    <xf numFmtId="0" fontId="15" fillId="3" borderId="6" xfId="3" applyFont="1" applyFill="1" applyBorder="1" applyAlignment="1">
      <alignment horizontal="center" vertical="center"/>
    </xf>
    <xf numFmtId="44" fontId="15" fillId="3" borderId="6" xfId="3" applyNumberFormat="1" applyFont="1" applyFill="1" applyBorder="1" applyAlignment="1">
      <alignment horizontal="center" vertical="center" wrapText="1"/>
    </xf>
    <xf numFmtId="0" fontId="15" fillId="3" borderId="6" xfId="3" applyFont="1" applyFill="1" applyBorder="1" applyAlignment="1">
      <alignment horizontal="center" vertical="center" wrapText="1"/>
    </xf>
    <xf numFmtId="0" fontId="16" fillId="0" borderId="6" xfId="3" applyFont="1" applyBorder="1" applyAlignment="1">
      <alignment horizontal="center" vertical="center"/>
    </xf>
    <xf numFmtId="0" fontId="16" fillId="0" borderId="6" xfId="3" applyFont="1" applyBorder="1" applyAlignment="1">
      <alignment vertical="center"/>
    </xf>
    <xf numFmtId="0" fontId="16" fillId="0" borderId="6" xfId="4" applyFont="1" applyBorder="1" applyAlignment="1">
      <alignment horizontal="center" vertical="center"/>
    </xf>
    <xf numFmtId="164" fontId="4" fillId="0" borderId="6" xfId="0" applyNumberFormat="1" applyFont="1" applyBorder="1" applyAlignment="1">
      <alignment horizontal="right" vertical="center"/>
    </xf>
    <xf numFmtId="0" fontId="16" fillId="3" borderId="6" xfId="3" applyFont="1" applyFill="1" applyBorder="1" applyAlignment="1">
      <alignment horizontal="center" wrapText="1"/>
    </xf>
    <xf numFmtId="164" fontId="16" fillId="3" borderId="6" xfId="3" applyNumberFormat="1" applyFont="1" applyFill="1" applyBorder="1" applyAlignment="1">
      <alignment horizontal="center" wrapText="1"/>
    </xf>
    <xf numFmtId="164" fontId="4" fillId="3" borderId="6" xfId="0" applyNumberFormat="1" applyFont="1" applyFill="1" applyBorder="1" applyAlignment="1">
      <alignment horizontal="right" vertical="center"/>
    </xf>
    <xf numFmtId="7" fontId="15" fillId="3" borderId="6" xfId="3" applyNumberFormat="1" applyFont="1" applyFill="1" applyBorder="1" applyAlignment="1">
      <alignment horizontal="right" vertical="center"/>
    </xf>
    <xf numFmtId="0" fontId="15" fillId="0" borderId="0" xfId="3" applyFont="1" applyAlignment="1">
      <alignment horizontal="center" vertical="center"/>
    </xf>
    <xf numFmtId="0" fontId="15" fillId="0" borderId="0" xfId="3" applyFont="1" applyAlignment="1">
      <alignment horizontal="left" vertical="center"/>
    </xf>
    <xf numFmtId="7" fontId="15" fillId="0" borderId="0" xfId="3" applyNumberFormat="1" applyFont="1" applyAlignment="1">
      <alignment horizontal="right" vertical="center"/>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5" fillId="2" borderId="6" xfId="0" applyFont="1" applyFill="1" applyBorder="1" applyAlignment="1" applyProtection="1">
      <alignment horizontal="left"/>
      <protection locked="0"/>
    </xf>
    <xf numFmtId="0" fontId="6" fillId="5" borderId="6" xfId="0" applyFont="1" applyFill="1" applyBorder="1" applyAlignment="1">
      <alignment horizontal="center" vertical="center" wrapText="1"/>
    </xf>
    <xf numFmtId="0" fontId="6" fillId="5" borderId="6" xfId="0" applyFont="1" applyFill="1" applyBorder="1" applyAlignment="1">
      <alignment horizontal="center" vertical="center"/>
    </xf>
    <xf numFmtId="0" fontId="4" fillId="0" borderId="6" xfId="0" applyFont="1" applyBorder="1" applyAlignment="1">
      <alignment horizontal="left" vertical="top"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17" fillId="0" borderId="6" xfId="0" applyFont="1" applyBorder="1" applyAlignment="1">
      <alignment horizontal="left"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3" fillId="3" borderId="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0" borderId="6" xfId="0" applyFont="1" applyBorder="1" applyAlignment="1">
      <alignment horizontal="left" vertical="center" wrapText="1"/>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17" fillId="0" borderId="6"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49" fontId="15" fillId="3" borderId="5" xfId="3" applyNumberFormat="1" applyFont="1" applyFill="1" applyBorder="1" applyAlignment="1">
      <alignment horizontal="center" vertical="center" wrapText="1"/>
    </xf>
    <xf numFmtId="49" fontId="15" fillId="3" borderId="8" xfId="3" applyNumberFormat="1" applyFont="1" applyFill="1" applyBorder="1" applyAlignment="1">
      <alignment horizontal="center" vertical="center" wrapText="1"/>
    </xf>
    <xf numFmtId="0" fontId="15" fillId="3" borderId="2" xfId="3" applyFont="1" applyFill="1" applyBorder="1" applyAlignment="1">
      <alignment horizontal="center" vertical="center"/>
    </xf>
    <xf numFmtId="0" fontId="15" fillId="3" borderId="4" xfId="3" applyFont="1" applyFill="1" applyBorder="1" applyAlignment="1">
      <alignment horizontal="center" vertical="center"/>
    </xf>
    <xf numFmtId="0" fontId="15" fillId="3" borderId="2"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xf>
    <xf numFmtId="0" fontId="15" fillId="3" borderId="4" xfId="3" applyFont="1" applyFill="1" applyBorder="1" applyAlignment="1">
      <alignment horizontal="left" vertical="center"/>
    </xf>
    <xf numFmtId="0" fontId="13" fillId="4" borderId="6" xfId="3" applyFont="1" applyFill="1" applyBorder="1" applyAlignment="1">
      <alignment horizontal="center" vertical="center" wrapText="1"/>
    </xf>
    <xf numFmtId="0" fontId="13" fillId="4" borderId="6" xfId="3" applyFont="1" applyFill="1" applyBorder="1" applyAlignment="1">
      <alignment horizontal="center" vertical="center"/>
    </xf>
    <xf numFmtId="0" fontId="13" fillId="4" borderId="8" xfId="3" applyFont="1" applyFill="1" applyBorder="1" applyAlignment="1">
      <alignment horizontal="center" vertical="center" wrapText="1"/>
    </xf>
    <xf numFmtId="0" fontId="13" fillId="4" borderId="8" xfId="3" applyFont="1" applyFill="1" applyBorder="1" applyAlignment="1">
      <alignment horizontal="center" vertical="center"/>
    </xf>
    <xf numFmtId="0" fontId="14" fillId="5" borderId="6" xfId="3" applyFont="1" applyFill="1" applyBorder="1" applyAlignment="1">
      <alignment horizontal="center" vertic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0" fillId="0" borderId="6" xfId="0" applyBorder="1" applyAlignment="1">
      <alignment horizontal="left" vertical="center" wrapText="1"/>
    </xf>
    <xf numFmtId="0" fontId="13"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left" vertical="center"/>
    </xf>
    <xf numFmtId="0" fontId="0" fillId="3" borderId="6" xfId="0" applyFill="1" applyBorder="1" applyAlignment="1">
      <alignment horizontal="left" vertical="center" wrapText="1"/>
    </xf>
    <xf numFmtId="0" fontId="0" fillId="0" borderId="6" xfId="0" applyBorder="1" applyAlignment="1">
      <alignment horizontal="left"/>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8" fillId="3" borderId="5" xfId="0" applyFont="1" applyFill="1" applyBorder="1" applyAlignment="1">
      <alignment horizontal="center" wrapText="1"/>
    </xf>
    <xf numFmtId="0" fontId="8" fillId="3" borderId="8" xfId="0" applyFont="1" applyFill="1" applyBorder="1" applyAlignment="1">
      <alignment horizontal="center" wrapText="1"/>
    </xf>
    <xf numFmtId="0" fontId="8" fillId="3" borderId="19" xfId="0" applyFont="1" applyFill="1" applyBorder="1" applyAlignment="1">
      <alignment horizontal="left" wrapText="1"/>
    </xf>
    <xf numFmtId="0" fontId="8" fillId="3" borderId="20" xfId="0" applyFont="1" applyFill="1" applyBorder="1" applyAlignment="1">
      <alignment horizontal="left" wrapText="1"/>
    </xf>
    <xf numFmtId="0" fontId="8" fillId="3" borderId="21" xfId="0" applyFont="1" applyFill="1" applyBorder="1" applyAlignment="1">
      <alignment horizontal="left" wrapText="1"/>
    </xf>
    <xf numFmtId="0" fontId="8" fillId="3" borderId="17" xfId="0" applyFont="1" applyFill="1" applyBorder="1" applyAlignment="1">
      <alignment horizontal="left" wrapText="1"/>
    </xf>
    <xf numFmtId="0" fontId="8" fillId="3" borderId="1" xfId="0" applyFont="1" applyFill="1" applyBorder="1" applyAlignment="1">
      <alignment horizontal="left" wrapText="1"/>
    </xf>
    <xf numFmtId="0" fontId="8" fillId="3" borderId="22" xfId="0" applyFont="1" applyFill="1" applyBorder="1" applyAlignment="1">
      <alignment horizontal="left" wrapText="1"/>
    </xf>
    <xf numFmtId="0" fontId="16" fillId="0" borderId="6" xfId="0" applyFont="1" applyBorder="1" applyAlignment="1">
      <alignment horizontal="left" vertical="center" wrapText="1"/>
    </xf>
    <xf numFmtId="0" fontId="12"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2" fillId="5" borderId="6" xfId="0" applyFont="1" applyFill="1" applyBorder="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Font="1" applyFill="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5" borderId="6" xfId="0" applyFont="1" applyFill="1" applyBorder="1" applyAlignment="1">
      <alignment horizontal="left" vertical="center" wrapText="1"/>
    </xf>
  </cellXfs>
  <cellStyles count="5">
    <cellStyle name="Comma" xfId="1" builtinId="3"/>
    <cellStyle name="Currency" xfId="2" builtinId="4"/>
    <cellStyle name="Normal" xfId="0" builtinId="0"/>
    <cellStyle name="Normal 2" xfId="3" xr:uid="{8538AC78-A5D4-4A7D-BCF8-B69E6D451748}"/>
    <cellStyle name="Normal 3" xfId="4" xr:uid="{24BAA3D2-B0D1-4951-BD66-8669BA63B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6FA4-88BA-4CAF-9C60-8F48056EBEE4}">
  <sheetPr codeName="Sheet1">
    <pageSetUpPr fitToPage="1"/>
  </sheetPr>
  <dimension ref="B1:E40"/>
  <sheetViews>
    <sheetView topLeftCell="A2" zoomScale="105" zoomScaleNormal="99" zoomScaleSheetLayoutView="100" workbookViewId="0">
      <selection activeCell="B2" sqref="B2:E2"/>
    </sheetView>
  </sheetViews>
  <sheetFormatPr defaultColWidth="8.85546875" defaultRowHeight="12.75" x14ac:dyDescent="0.2"/>
  <cols>
    <col min="1" max="1" width="2.7109375" style="5" customWidth="1"/>
    <col min="2" max="2" width="4.5703125" style="9" customWidth="1"/>
    <col min="3" max="3" width="76" style="4" customWidth="1"/>
    <col min="4" max="4" width="23.7109375" style="5" customWidth="1"/>
    <col min="5" max="5" width="15.28515625" style="5" customWidth="1"/>
    <col min="6" max="6" width="5.7109375" style="5" customWidth="1"/>
    <col min="7" max="7" width="8.85546875" style="5"/>
    <col min="8" max="8" width="13.42578125" style="5" customWidth="1"/>
    <col min="9" max="16384" width="8.85546875" style="5"/>
  </cols>
  <sheetData>
    <row r="1" spans="2:5" s="6" customFormat="1" ht="64.5" customHeight="1" x14ac:dyDescent="0.25">
      <c r="B1" s="120" t="s">
        <v>151</v>
      </c>
      <c r="C1" s="121"/>
      <c r="D1" s="121"/>
      <c r="E1" s="121"/>
    </row>
    <row r="2" spans="2:5" x14ac:dyDescent="0.2">
      <c r="B2" s="122" t="s">
        <v>0</v>
      </c>
      <c r="C2" s="122"/>
      <c r="D2" s="122"/>
      <c r="E2" s="122"/>
    </row>
    <row r="3" spans="2:5" ht="34.15" customHeight="1" x14ac:dyDescent="0.2">
      <c r="B3" s="123" t="s">
        <v>131</v>
      </c>
      <c r="C3" s="124"/>
      <c r="D3" s="124"/>
      <c r="E3" s="124"/>
    </row>
    <row r="4" spans="2:5" ht="207.75" customHeight="1" x14ac:dyDescent="0.2">
      <c r="B4" s="125" t="s">
        <v>102</v>
      </c>
      <c r="C4" s="125"/>
      <c r="D4" s="125"/>
      <c r="E4" s="125"/>
    </row>
    <row r="5" spans="2:5" ht="9.75" customHeight="1" x14ac:dyDescent="0.2">
      <c r="B5" s="129"/>
      <c r="C5" s="130"/>
      <c r="D5" s="130"/>
      <c r="E5" s="131"/>
    </row>
    <row r="6" spans="2:5" ht="49.9" customHeight="1" x14ac:dyDescent="0.2">
      <c r="B6" s="126" t="s">
        <v>60</v>
      </c>
      <c r="C6" s="127"/>
      <c r="D6" s="127"/>
      <c r="E6" s="128"/>
    </row>
    <row r="7" spans="2:5" ht="69.599999999999994" customHeight="1" x14ac:dyDescent="0.2">
      <c r="B7" s="55" t="s">
        <v>1</v>
      </c>
      <c r="C7" s="56" t="s">
        <v>2</v>
      </c>
      <c r="D7" s="20" t="s">
        <v>70</v>
      </c>
      <c r="E7" s="20" t="s">
        <v>64</v>
      </c>
    </row>
    <row r="8" spans="2:5" s="8" customFormat="1" ht="15" x14ac:dyDescent="0.25">
      <c r="B8" s="57">
        <v>1</v>
      </c>
      <c r="C8" s="58" t="s">
        <v>88</v>
      </c>
      <c r="D8" s="2"/>
      <c r="E8" s="7">
        <f>48152+1725</f>
        <v>49877</v>
      </c>
    </row>
    <row r="9" spans="2:5" s="8" customFormat="1" ht="15" customHeight="1" x14ac:dyDescent="0.25">
      <c r="B9" s="57">
        <f>B8+1</f>
        <v>2</v>
      </c>
      <c r="C9" s="59" t="s">
        <v>69</v>
      </c>
      <c r="D9" s="2"/>
      <c r="E9" s="21">
        <v>70450</v>
      </c>
    </row>
    <row r="10" spans="2:5" s="8" customFormat="1" ht="15" x14ac:dyDescent="0.25">
      <c r="B10" s="57">
        <f>B9+1</f>
        <v>3</v>
      </c>
      <c r="C10" s="58" t="s">
        <v>103</v>
      </c>
      <c r="D10" s="2"/>
      <c r="E10" s="7">
        <f t="shared" ref="E10:E11" si="0">48152+1725</f>
        <v>49877</v>
      </c>
    </row>
    <row r="11" spans="2:5" s="8" customFormat="1" ht="15" x14ac:dyDescent="0.25">
      <c r="B11" s="57">
        <f>B10+1</f>
        <v>4</v>
      </c>
      <c r="C11" s="58" t="s">
        <v>90</v>
      </c>
      <c r="D11" s="2"/>
      <c r="E11" s="7">
        <f t="shared" si="0"/>
        <v>49877</v>
      </c>
    </row>
    <row r="12" spans="2:5" s="8" customFormat="1" x14ac:dyDescent="0.25">
      <c r="B12" s="60">
        <f>B11+1</f>
        <v>5</v>
      </c>
      <c r="C12" s="61" t="s">
        <v>156</v>
      </c>
      <c r="D12" s="62">
        <f>SUM(D8:D11)</f>
        <v>0</v>
      </c>
      <c r="E12" s="16"/>
    </row>
    <row r="13" spans="2:5" ht="25.5" x14ac:dyDescent="0.2">
      <c r="B13" s="60">
        <f>B12+1</f>
        <v>6</v>
      </c>
      <c r="C13" s="61" t="s">
        <v>80</v>
      </c>
      <c r="D13" s="63">
        <f>SUM((D8*E8)+(D9*E9)+(D10*E10)+(D11*E11))*12</f>
        <v>0</v>
      </c>
      <c r="E13" s="64"/>
    </row>
    <row r="14" spans="2:5" ht="49.9" customHeight="1" x14ac:dyDescent="0.2">
      <c r="B14" s="126" t="s">
        <v>56</v>
      </c>
      <c r="C14" s="127"/>
      <c r="D14" s="127"/>
      <c r="E14" s="128"/>
    </row>
    <row r="15" spans="2:5" ht="60" customHeight="1" x14ac:dyDescent="0.2">
      <c r="B15" s="55" t="s">
        <v>1</v>
      </c>
      <c r="C15" s="56" t="s">
        <v>2</v>
      </c>
      <c r="D15" s="20" t="s">
        <v>65</v>
      </c>
      <c r="E15" s="20" t="s">
        <v>64</v>
      </c>
    </row>
    <row r="16" spans="2:5" s="8" customFormat="1" ht="15" x14ac:dyDescent="0.25">
      <c r="B16" s="57">
        <f>B13+1</f>
        <v>7</v>
      </c>
      <c r="C16" s="58" t="s">
        <v>88</v>
      </c>
      <c r="D16" s="2"/>
      <c r="E16" s="7">
        <f>48152+1725</f>
        <v>49877</v>
      </c>
    </row>
    <row r="17" spans="2:5" s="8" customFormat="1" ht="15" customHeight="1" x14ac:dyDescent="0.25">
      <c r="B17" s="57">
        <f>B16+1</f>
        <v>8</v>
      </c>
      <c r="C17" s="59" t="s">
        <v>69</v>
      </c>
      <c r="D17" s="2"/>
      <c r="E17" s="21">
        <v>70450</v>
      </c>
    </row>
    <row r="18" spans="2:5" s="8" customFormat="1" ht="15" x14ac:dyDescent="0.25">
      <c r="B18" s="57">
        <f>B17+1</f>
        <v>9</v>
      </c>
      <c r="C18" s="58" t="s">
        <v>103</v>
      </c>
      <c r="D18" s="2"/>
      <c r="E18" s="7">
        <f t="shared" ref="E18:E19" si="1">48152+1725</f>
        <v>49877</v>
      </c>
    </row>
    <row r="19" spans="2:5" s="8" customFormat="1" ht="15" x14ac:dyDescent="0.25">
      <c r="B19" s="57">
        <f>B18+1</f>
        <v>10</v>
      </c>
      <c r="C19" s="58" t="s">
        <v>90</v>
      </c>
      <c r="D19" s="2"/>
      <c r="E19" s="7">
        <f t="shared" si="1"/>
        <v>49877</v>
      </c>
    </row>
    <row r="20" spans="2:5" s="8" customFormat="1" x14ac:dyDescent="0.25">
      <c r="B20" s="60">
        <f>B19+1</f>
        <v>11</v>
      </c>
      <c r="C20" s="61" t="s">
        <v>157</v>
      </c>
      <c r="D20" s="62">
        <f>SUM(D16:D19)</f>
        <v>0</v>
      </c>
      <c r="E20" s="16"/>
    </row>
    <row r="21" spans="2:5" ht="25.5" x14ac:dyDescent="0.2">
      <c r="B21" s="60">
        <f>B20+1</f>
        <v>12</v>
      </c>
      <c r="C21" s="61" t="s">
        <v>81</v>
      </c>
      <c r="D21" s="63">
        <f>SUM((D16*E16)+(D17*E17)+(D18*E18)+(D19*E19))*12</f>
        <v>0</v>
      </c>
      <c r="E21" s="64"/>
    </row>
    <row r="22" spans="2:5" ht="49.9" customHeight="1" x14ac:dyDescent="0.2">
      <c r="B22" s="126" t="s">
        <v>57</v>
      </c>
      <c r="C22" s="127"/>
      <c r="D22" s="127"/>
      <c r="E22" s="128"/>
    </row>
    <row r="23" spans="2:5" ht="61.9" customHeight="1" x14ac:dyDescent="0.2">
      <c r="B23" s="55" t="s">
        <v>1</v>
      </c>
      <c r="C23" s="56" t="s">
        <v>2</v>
      </c>
      <c r="D23" s="20" t="s">
        <v>65</v>
      </c>
      <c r="E23" s="20" t="s">
        <v>64</v>
      </c>
    </row>
    <row r="24" spans="2:5" s="8" customFormat="1" ht="15" x14ac:dyDescent="0.25">
      <c r="B24" s="57">
        <f>B21+1</f>
        <v>13</v>
      </c>
      <c r="C24" s="58" t="s">
        <v>88</v>
      </c>
      <c r="D24" s="2"/>
      <c r="E24" s="7">
        <f>48152+1725</f>
        <v>49877</v>
      </c>
    </row>
    <row r="25" spans="2:5" s="8" customFormat="1" ht="15" customHeight="1" x14ac:dyDescent="0.25">
      <c r="B25" s="57">
        <f>B24+1</f>
        <v>14</v>
      </c>
      <c r="C25" s="59" t="s">
        <v>69</v>
      </c>
      <c r="D25" s="2"/>
      <c r="E25" s="21">
        <v>70450</v>
      </c>
    </row>
    <row r="26" spans="2:5" s="8" customFormat="1" ht="15" x14ac:dyDescent="0.25">
      <c r="B26" s="57">
        <f>B25+1</f>
        <v>15</v>
      </c>
      <c r="C26" s="58" t="s">
        <v>89</v>
      </c>
      <c r="D26" s="2"/>
      <c r="E26" s="7">
        <f t="shared" ref="E26:E27" si="2">48152+1725</f>
        <v>49877</v>
      </c>
    </row>
    <row r="27" spans="2:5" s="8" customFormat="1" ht="15" x14ac:dyDescent="0.25">
      <c r="B27" s="57">
        <f>B26+1</f>
        <v>16</v>
      </c>
      <c r="C27" s="58" t="s">
        <v>90</v>
      </c>
      <c r="D27" s="2"/>
      <c r="E27" s="7">
        <f t="shared" si="2"/>
        <v>49877</v>
      </c>
    </row>
    <row r="28" spans="2:5" s="8" customFormat="1" x14ac:dyDescent="0.25">
      <c r="B28" s="60">
        <f>B27+1</f>
        <v>17</v>
      </c>
      <c r="C28" s="61" t="s">
        <v>158</v>
      </c>
      <c r="D28" s="62">
        <f>SUM(D24:D27)</f>
        <v>0</v>
      </c>
      <c r="E28" s="16"/>
    </row>
    <row r="29" spans="2:5" ht="25.5" x14ac:dyDescent="0.2">
      <c r="B29" s="60">
        <f>B28+1</f>
        <v>18</v>
      </c>
      <c r="C29" s="61" t="s">
        <v>82</v>
      </c>
      <c r="D29" s="63">
        <f>SUM((D24*E24)+(D25*E25)+(D26*E26)+(D27*E27))*12</f>
        <v>0</v>
      </c>
      <c r="E29" s="64"/>
    </row>
    <row r="30" spans="2:5" ht="49.9" customHeight="1" x14ac:dyDescent="0.2">
      <c r="B30" s="126" t="s">
        <v>58</v>
      </c>
      <c r="C30" s="127"/>
      <c r="D30" s="127"/>
      <c r="E30" s="128"/>
    </row>
    <row r="31" spans="2:5" ht="51" x14ac:dyDescent="0.2">
      <c r="B31" s="55" t="s">
        <v>1</v>
      </c>
      <c r="C31" s="56" t="s">
        <v>2</v>
      </c>
      <c r="D31" s="20" t="s">
        <v>65</v>
      </c>
      <c r="E31" s="20" t="s">
        <v>64</v>
      </c>
    </row>
    <row r="32" spans="2:5" s="8" customFormat="1" ht="15" x14ac:dyDescent="0.25">
      <c r="B32" s="57">
        <f>B29+1</f>
        <v>19</v>
      </c>
      <c r="C32" s="58" t="s">
        <v>88</v>
      </c>
      <c r="D32" s="2"/>
      <c r="E32" s="7">
        <f>48152+1725</f>
        <v>49877</v>
      </c>
    </row>
    <row r="33" spans="2:5" s="8" customFormat="1" ht="15" customHeight="1" x14ac:dyDescent="0.25">
      <c r="B33" s="57">
        <f t="shared" ref="B33:B40" si="3">B32+1</f>
        <v>20</v>
      </c>
      <c r="C33" s="59" t="s">
        <v>69</v>
      </c>
      <c r="D33" s="2"/>
      <c r="E33" s="21">
        <v>70450</v>
      </c>
    </row>
    <row r="34" spans="2:5" s="8" customFormat="1" ht="15" x14ac:dyDescent="0.25">
      <c r="B34" s="57">
        <f t="shared" si="3"/>
        <v>21</v>
      </c>
      <c r="C34" s="58" t="s">
        <v>89</v>
      </c>
      <c r="D34" s="2"/>
      <c r="E34" s="7">
        <f t="shared" ref="E34:E35" si="4">48152+1725</f>
        <v>49877</v>
      </c>
    </row>
    <row r="35" spans="2:5" s="8" customFormat="1" ht="15" x14ac:dyDescent="0.25">
      <c r="B35" s="57">
        <f t="shared" si="3"/>
        <v>22</v>
      </c>
      <c r="C35" s="58" t="s">
        <v>90</v>
      </c>
      <c r="D35" s="2"/>
      <c r="E35" s="7">
        <f t="shared" si="4"/>
        <v>49877</v>
      </c>
    </row>
    <row r="36" spans="2:5" s="8" customFormat="1" x14ac:dyDescent="0.25">
      <c r="B36" s="60">
        <f t="shared" si="3"/>
        <v>23</v>
      </c>
      <c r="C36" s="61" t="s">
        <v>159</v>
      </c>
      <c r="D36" s="62">
        <f>SUM(D32:D35)</f>
        <v>0</v>
      </c>
      <c r="E36" s="16"/>
    </row>
    <row r="37" spans="2:5" ht="25.5" x14ac:dyDescent="0.2">
      <c r="B37" s="60">
        <f t="shared" si="3"/>
        <v>24</v>
      </c>
      <c r="C37" s="61" t="s">
        <v>83</v>
      </c>
      <c r="D37" s="63">
        <f>SUM((D32*E32)+(D33*E33)+(D34*E34)+(D35*E35))*12</f>
        <v>0</v>
      </c>
      <c r="E37" s="64"/>
    </row>
    <row r="38" spans="2:5" x14ac:dyDescent="0.2">
      <c r="B38" s="57">
        <f t="shared" si="3"/>
        <v>25</v>
      </c>
      <c r="C38" s="133" t="s">
        <v>66</v>
      </c>
      <c r="D38" s="134"/>
      <c r="E38" s="135"/>
    </row>
    <row r="39" spans="2:5" x14ac:dyDescent="0.2">
      <c r="B39" s="57">
        <f t="shared" si="3"/>
        <v>26</v>
      </c>
      <c r="C39" s="133" t="s">
        <v>67</v>
      </c>
      <c r="D39" s="134"/>
      <c r="E39" s="135"/>
    </row>
    <row r="40" spans="2:5" ht="14.45" customHeight="1" x14ac:dyDescent="0.2">
      <c r="B40" s="57">
        <f t="shared" si="3"/>
        <v>27</v>
      </c>
      <c r="C40" s="132" t="s">
        <v>86</v>
      </c>
      <c r="D40" s="132"/>
      <c r="E40" s="132"/>
    </row>
  </sheetData>
  <sheetProtection algorithmName="SHA-512" hashValue="tUDBo38puV1/V6hM6hWijGCTedLVq8ssTdbHQ/KpOYN/6K4vY8EleipoaP3+BGly569I2toWm0t5GfOFXasQhw==" saltValue="Jrf0qF8WTYyriN2otT2iyA==" spinCount="100000" sheet="1" selectLockedCells="1"/>
  <mergeCells count="12">
    <mergeCell ref="C40:E40"/>
    <mergeCell ref="C39:E39"/>
    <mergeCell ref="B30:E30"/>
    <mergeCell ref="C38:E38"/>
    <mergeCell ref="B14:E14"/>
    <mergeCell ref="B22:E22"/>
    <mergeCell ref="B1:E1"/>
    <mergeCell ref="B2:E2"/>
    <mergeCell ref="B3:E3"/>
    <mergeCell ref="B4:E4"/>
    <mergeCell ref="B6:E6"/>
    <mergeCell ref="B5:E5"/>
  </mergeCells>
  <printOptions horizontalCentered="1"/>
  <pageMargins left="0.15" right="0.15" top="0.15" bottom="0.15" header="0.3" footer="0.3"/>
  <pageSetup scale="66" orientation="portrait" horizontalDpi="300" verticalDpi="300" r:id="rId1"/>
  <ignoredErrors>
    <ignoredError sqref="D12:D13 D21 D28:D29 D36:D37 B9:B13 B16:B21 B32:B35 B24:B27 B28:B29 B36:B40 E8:E13 E16:E21 E24:E27 E32: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28DF-1DFB-498D-87B7-F099A90C0DBA}">
  <sheetPr>
    <pageSetUpPr fitToPage="1"/>
  </sheetPr>
  <dimension ref="B1:I27"/>
  <sheetViews>
    <sheetView topLeftCell="A5" zoomScale="105" zoomScaleNormal="100" zoomScaleSheetLayoutView="105" workbookViewId="0">
      <selection activeCell="B2" sqref="B2:D2"/>
    </sheetView>
  </sheetViews>
  <sheetFormatPr defaultRowHeight="15" x14ac:dyDescent="0.25"/>
  <cols>
    <col min="1" max="1" width="2.7109375" customWidth="1"/>
    <col min="2" max="2" width="5.7109375" customWidth="1"/>
    <col min="3" max="3" width="86.140625" customWidth="1"/>
    <col min="4" max="4" width="23.5703125" customWidth="1"/>
    <col min="6" max="6" width="18.140625" customWidth="1"/>
    <col min="7" max="7" width="19.140625" customWidth="1"/>
    <col min="8" max="8" width="22.28515625" customWidth="1"/>
  </cols>
  <sheetData>
    <row r="1" spans="2:9" s="6" customFormat="1" ht="60.75" customHeight="1" x14ac:dyDescent="0.25">
      <c r="B1" s="120" t="s">
        <v>152</v>
      </c>
      <c r="C1" s="121"/>
      <c r="D1" s="121"/>
      <c r="E1" s="74"/>
    </row>
    <row r="2" spans="2:9" s="5" customFormat="1" ht="12.75" x14ac:dyDescent="0.2">
      <c r="B2" s="140" t="s">
        <v>0</v>
      </c>
      <c r="C2" s="141"/>
      <c r="D2" s="142"/>
      <c r="E2" s="75"/>
    </row>
    <row r="3" spans="2:9" s="5" customFormat="1" ht="19.899999999999999" customHeight="1" x14ac:dyDescent="0.2">
      <c r="B3" s="124" t="s">
        <v>142</v>
      </c>
      <c r="C3" s="124"/>
      <c r="D3" s="124"/>
      <c r="E3" s="76"/>
      <c r="F3" s="124" t="s">
        <v>87</v>
      </c>
      <c r="G3" s="124"/>
      <c r="H3" s="124"/>
    </row>
    <row r="4" spans="2:9" s="5" customFormat="1" ht="150.75" customHeight="1" x14ac:dyDescent="0.2">
      <c r="B4" s="144" t="s">
        <v>160</v>
      </c>
      <c r="C4" s="145"/>
      <c r="D4" s="146"/>
      <c r="E4" s="77"/>
      <c r="F4" s="139" t="s">
        <v>167</v>
      </c>
      <c r="G4" s="139"/>
      <c r="H4" s="139"/>
    </row>
    <row r="5" spans="2:9" s="5" customFormat="1" ht="54" customHeight="1" x14ac:dyDescent="0.2">
      <c r="B5" s="20" t="s">
        <v>53</v>
      </c>
      <c r="C5" s="137" t="s">
        <v>2</v>
      </c>
      <c r="D5" s="138"/>
      <c r="E5" s="79"/>
      <c r="F5" s="80" t="s">
        <v>165</v>
      </c>
      <c r="G5" s="46" t="s">
        <v>166</v>
      </c>
      <c r="H5" s="46" t="s">
        <v>148</v>
      </c>
    </row>
    <row r="6" spans="2:9" s="5" customFormat="1" ht="25.5" x14ac:dyDescent="0.2">
      <c r="B6" s="81"/>
      <c r="C6" s="82" t="s">
        <v>68</v>
      </c>
      <c r="D6" s="83" t="s">
        <v>136</v>
      </c>
      <c r="E6" s="84"/>
      <c r="F6" s="85" t="s">
        <v>91</v>
      </c>
      <c r="G6" s="85">
        <v>300</v>
      </c>
      <c r="H6" s="10"/>
      <c r="I6" s="19"/>
    </row>
    <row r="7" spans="2:9" s="5" customFormat="1" x14ac:dyDescent="0.2">
      <c r="B7" s="86">
        <f>'1'!B40+1</f>
        <v>28</v>
      </c>
      <c r="C7" s="87" t="s">
        <v>111</v>
      </c>
      <c r="D7" s="10"/>
      <c r="E7" s="84"/>
      <c r="F7" s="85" t="s">
        <v>92</v>
      </c>
      <c r="G7" s="85">
        <v>2</v>
      </c>
      <c r="H7" s="10"/>
    </row>
    <row r="8" spans="2:9" s="5" customFormat="1" x14ac:dyDescent="0.2">
      <c r="B8" s="86">
        <f t="shared" ref="B8:B16" si="0">B7+1</f>
        <v>29</v>
      </c>
      <c r="C8" s="72" t="s">
        <v>108</v>
      </c>
      <c r="D8" s="11"/>
      <c r="E8" s="84"/>
      <c r="F8" s="85" t="s">
        <v>101</v>
      </c>
      <c r="G8" s="85">
        <v>1</v>
      </c>
      <c r="H8" s="10"/>
    </row>
    <row r="9" spans="2:9" s="5" customFormat="1" x14ac:dyDescent="0.2">
      <c r="B9" s="86">
        <f t="shared" si="0"/>
        <v>30</v>
      </c>
      <c r="C9" s="72" t="s">
        <v>110</v>
      </c>
      <c r="D9" s="11"/>
      <c r="E9" s="79"/>
      <c r="F9" s="85" t="s">
        <v>93</v>
      </c>
      <c r="G9" s="85">
        <v>1</v>
      </c>
      <c r="H9" s="10"/>
    </row>
    <row r="10" spans="2:9" s="5" customFormat="1" x14ac:dyDescent="0.2">
      <c r="B10" s="86">
        <f t="shared" si="0"/>
        <v>31</v>
      </c>
      <c r="C10" s="73" t="s">
        <v>109</v>
      </c>
      <c r="D10" s="11"/>
      <c r="E10" s="79"/>
      <c r="F10" s="85" t="s">
        <v>94</v>
      </c>
      <c r="G10" s="85">
        <v>6</v>
      </c>
      <c r="H10" s="10"/>
    </row>
    <row r="11" spans="2:9" s="5" customFormat="1" x14ac:dyDescent="0.2">
      <c r="B11" s="88"/>
      <c r="C11" s="88"/>
      <c r="D11" s="20"/>
      <c r="E11" s="79"/>
      <c r="F11" s="85" t="s">
        <v>95</v>
      </c>
      <c r="G11" s="85">
        <v>15</v>
      </c>
      <c r="H11" s="10"/>
    </row>
    <row r="12" spans="2:9" s="5" customFormat="1" ht="14.45" customHeight="1" x14ac:dyDescent="0.2">
      <c r="B12" s="86">
        <f>B10+1</f>
        <v>32</v>
      </c>
      <c r="C12" s="71" t="s">
        <v>104</v>
      </c>
      <c r="D12" s="11"/>
      <c r="E12" s="79"/>
      <c r="F12" s="136" t="s">
        <v>147</v>
      </c>
      <c r="G12" s="136"/>
      <c r="H12" s="89">
        <f>((G6*H6)+(G7*H7)+(G8*H8)+(G9*H9)+(G10*H10)+(G11*H11))*12</f>
        <v>0</v>
      </c>
    </row>
    <row r="13" spans="2:9" s="5" customFormat="1" ht="13.9" customHeight="1" x14ac:dyDescent="0.2">
      <c r="B13" s="86">
        <f t="shared" si="0"/>
        <v>33</v>
      </c>
      <c r="C13" s="90" t="s">
        <v>105</v>
      </c>
      <c r="D13" s="12"/>
      <c r="E13" s="79"/>
      <c r="F13" s="136"/>
      <c r="G13" s="136"/>
      <c r="H13" s="91"/>
    </row>
    <row r="14" spans="2:9" s="5" customFormat="1" ht="13.9" customHeight="1" x14ac:dyDescent="0.2">
      <c r="B14" s="92">
        <f t="shared" si="0"/>
        <v>34</v>
      </c>
      <c r="C14" s="93" t="s">
        <v>106</v>
      </c>
      <c r="D14" s="12"/>
      <c r="E14" s="94"/>
      <c r="F14" s="136"/>
      <c r="G14" s="136"/>
      <c r="H14" s="91"/>
    </row>
    <row r="15" spans="2:9" s="5" customFormat="1" ht="15" customHeight="1" x14ac:dyDescent="0.2">
      <c r="B15" s="92">
        <f t="shared" si="0"/>
        <v>35</v>
      </c>
      <c r="C15" s="93" t="s">
        <v>107</v>
      </c>
      <c r="D15" s="12"/>
      <c r="E15" s="79"/>
      <c r="F15" s="136"/>
      <c r="G15" s="136"/>
      <c r="H15" s="91"/>
    </row>
    <row r="16" spans="2:9" s="5" customFormat="1" ht="25.5" x14ac:dyDescent="0.2">
      <c r="B16" s="95">
        <f t="shared" si="0"/>
        <v>36</v>
      </c>
      <c r="C16" s="78" t="s">
        <v>163</v>
      </c>
      <c r="D16" s="96">
        <f>SUM(D7:D10,D12:D15)*12</f>
        <v>0</v>
      </c>
      <c r="E16" s="97"/>
    </row>
    <row r="17" spans="2:5" ht="14.45" customHeight="1" x14ac:dyDescent="0.25">
      <c r="C17" s="132"/>
      <c r="D17" s="132"/>
      <c r="E17" s="98"/>
    </row>
    <row r="18" spans="2:5" ht="14.45" customHeight="1" x14ac:dyDescent="0.25">
      <c r="B18" s="124" t="s">
        <v>133</v>
      </c>
      <c r="C18" s="124"/>
      <c r="D18" s="124"/>
      <c r="E18" s="99"/>
    </row>
    <row r="19" spans="2:5" ht="25.5" x14ac:dyDescent="0.25">
      <c r="B19" s="20" t="s">
        <v>1</v>
      </c>
      <c r="C19" s="82" t="s">
        <v>2</v>
      </c>
      <c r="D19" s="83" t="s">
        <v>136</v>
      </c>
    </row>
    <row r="20" spans="2:5" x14ac:dyDescent="0.25">
      <c r="B20" s="57">
        <f>B16+1</f>
        <v>37</v>
      </c>
      <c r="C20" s="100" t="s">
        <v>137</v>
      </c>
      <c r="D20" s="70"/>
    </row>
    <row r="21" spans="2:5" ht="27.75" x14ac:dyDescent="0.25">
      <c r="B21" s="57">
        <f>B20+1</f>
        <v>38</v>
      </c>
      <c r="C21" s="101" t="s">
        <v>96</v>
      </c>
      <c r="D21" s="10"/>
    </row>
    <row r="22" spans="2:5" x14ac:dyDescent="0.25">
      <c r="B22" s="57">
        <f t="shared" ref="B22:B25" si="1">B21+1</f>
        <v>39</v>
      </c>
      <c r="C22" s="102" t="s">
        <v>138</v>
      </c>
      <c r="D22" s="70"/>
    </row>
    <row r="23" spans="2:5" x14ac:dyDescent="0.25">
      <c r="B23" s="57">
        <f t="shared" si="1"/>
        <v>40</v>
      </c>
      <c r="C23" s="100" t="s">
        <v>161</v>
      </c>
      <c r="D23" s="70"/>
    </row>
    <row r="24" spans="2:5" x14ac:dyDescent="0.25">
      <c r="B24" s="57">
        <f t="shared" si="1"/>
        <v>41</v>
      </c>
      <c r="C24" s="103" t="s">
        <v>162</v>
      </c>
      <c r="D24" s="89">
        <f>SUM(D20:D23)</f>
        <v>0</v>
      </c>
    </row>
    <row r="25" spans="2:5" ht="25.5" x14ac:dyDescent="0.25">
      <c r="B25" s="44">
        <f t="shared" si="1"/>
        <v>42</v>
      </c>
      <c r="C25" s="104" t="s">
        <v>164</v>
      </c>
      <c r="D25" s="66">
        <f>D24*12</f>
        <v>0</v>
      </c>
    </row>
    <row r="26" spans="2:5" x14ac:dyDescent="0.25">
      <c r="C26" s="143" t="s">
        <v>66</v>
      </c>
      <c r="D26" s="143"/>
    </row>
    <row r="27" spans="2:5" x14ac:dyDescent="0.25">
      <c r="C27" s="132" t="s">
        <v>97</v>
      </c>
      <c r="D27" s="132"/>
    </row>
  </sheetData>
  <sheetProtection algorithmName="SHA-512" hashValue="cXnK0gZZ6AaPXr9KV0uDQBzcqgqoya60SnFeiIUDJV77hqxdsH2BXfcLA3X8T+YWF7sopk4eNjSDa9GCoJ86dA==" saltValue="hFggaFiHXFCYSfCl/ATJ4Q==" spinCount="100000" sheet="1" selectLockedCells="1"/>
  <mergeCells count="12">
    <mergeCell ref="B1:D1"/>
    <mergeCell ref="B2:D2"/>
    <mergeCell ref="B18:D18"/>
    <mergeCell ref="C26:D26"/>
    <mergeCell ref="C27:D27"/>
    <mergeCell ref="C17:D17"/>
    <mergeCell ref="B4:D4"/>
    <mergeCell ref="F12:G15"/>
    <mergeCell ref="B3:D3"/>
    <mergeCell ref="C5:D5"/>
    <mergeCell ref="F3:H3"/>
    <mergeCell ref="F4:H4"/>
  </mergeCells>
  <printOptions horizontalCentered="1"/>
  <pageMargins left="0.15" right="0.15" top="0.15" bottom="0.15" header="0.3" footer="0.3"/>
  <pageSetup scale="74" orientation="landscape" horizontalDpi="300" verticalDpi="300" r:id="rId1"/>
  <ignoredErrors>
    <ignoredError sqref="B8:B10 B12:B1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13DE-967D-422F-8108-13602840655F}">
  <sheetPr>
    <pageSetUpPr fitToPage="1"/>
  </sheetPr>
  <dimension ref="B1:V62"/>
  <sheetViews>
    <sheetView tabSelected="1" topLeftCell="A43" zoomScale="85" zoomScaleNormal="100" zoomScaleSheetLayoutView="100" workbookViewId="0">
      <selection activeCell="L60" sqref="L60"/>
    </sheetView>
  </sheetViews>
  <sheetFormatPr defaultRowHeight="15" x14ac:dyDescent="0.25"/>
  <cols>
    <col min="1" max="1" width="3" customWidth="1"/>
    <col min="2" max="2" width="4.5703125" customWidth="1"/>
    <col min="3" max="3" width="24.7109375" customWidth="1"/>
    <col min="22" max="22" width="24" customWidth="1"/>
  </cols>
  <sheetData>
    <row r="1" spans="2:22" ht="58.5" customHeight="1" x14ac:dyDescent="0.25">
      <c r="B1" s="120" t="s">
        <v>153</v>
      </c>
      <c r="C1" s="121"/>
      <c r="D1" s="121"/>
      <c r="E1" s="121"/>
      <c r="F1" s="121"/>
      <c r="G1" s="121"/>
      <c r="H1" s="121"/>
      <c r="I1" s="121"/>
      <c r="J1" s="121"/>
      <c r="K1" s="121"/>
      <c r="L1" s="121"/>
      <c r="M1" s="121"/>
      <c r="N1" s="121"/>
      <c r="O1" s="121"/>
      <c r="P1" s="121"/>
      <c r="Q1" s="121"/>
      <c r="R1" s="121"/>
      <c r="S1" s="121"/>
      <c r="T1" s="121"/>
      <c r="U1" s="121"/>
      <c r="V1" s="121"/>
    </row>
    <row r="2" spans="2:22" x14ac:dyDescent="0.25">
      <c r="B2" s="122" t="s">
        <v>0</v>
      </c>
      <c r="C2" s="122"/>
      <c r="D2" s="122"/>
      <c r="E2" s="122"/>
      <c r="F2" s="122"/>
      <c r="G2" s="122"/>
      <c r="H2" s="122"/>
      <c r="I2" s="122"/>
      <c r="J2" s="122"/>
      <c r="K2" s="122"/>
      <c r="L2" s="122"/>
      <c r="M2" s="122"/>
      <c r="N2" s="122"/>
      <c r="O2" s="122"/>
      <c r="P2" s="122"/>
      <c r="Q2" s="122"/>
      <c r="R2" s="122"/>
      <c r="S2" s="122"/>
      <c r="T2" s="122"/>
      <c r="U2" s="122"/>
      <c r="V2" s="122"/>
    </row>
    <row r="3" spans="2:22" ht="15.75" x14ac:dyDescent="0.25">
      <c r="B3" s="164" t="s">
        <v>135</v>
      </c>
      <c r="C3" s="165"/>
      <c r="D3" s="165"/>
      <c r="E3" s="165"/>
      <c r="F3" s="165"/>
      <c r="G3" s="165"/>
      <c r="H3" s="165"/>
      <c r="I3" s="165"/>
      <c r="J3" s="165"/>
      <c r="K3" s="165"/>
      <c r="L3" s="165"/>
      <c r="M3" s="165"/>
      <c r="N3" s="165"/>
      <c r="O3" s="165"/>
      <c r="P3" s="165"/>
      <c r="Q3" s="165"/>
      <c r="R3" s="165"/>
      <c r="S3" s="165"/>
      <c r="T3" s="165"/>
      <c r="U3" s="165"/>
      <c r="V3" s="166"/>
    </row>
    <row r="4" spans="2:22" ht="135.75" customHeight="1" x14ac:dyDescent="0.25">
      <c r="B4" s="139" t="s">
        <v>174</v>
      </c>
      <c r="C4" s="139"/>
      <c r="D4" s="139"/>
      <c r="E4" s="139"/>
      <c r="F4" s="139"/>
      <c r="G4" s="139"/>
      <c r="H4" s="139"/>
      <c r="I4" s="139"/>
      <c r="J4" s="139"/>
      <c r="K4" s="139"/>
      <c r="L4" s="139"/>
      <c r="M4" s="139"/>
      <c r="N4" s="139"/>
      <c r="O4" s="139"/>
      <c r="P4" s="139"/>
      <c r="Q4" s="139"/>
      <c r="R4" s="139"/>
      <c r="S4" s="139"/>
      <c r="T4" s="139"/>
      <c r="U4" s="139"/>
      <c r="V4" s="139"/>
    </row>
    <row r="5" spans="2:22" ht="15.75" x14ac:dyDescent="0.25">
      <c r="B5" s="124" t="s">
        <v>134</v>
      </c>
      <c r="C5" s="124"/>
      <c r="D5" s="124"/>
      <c r="E5" s="124"/>
      <c r="F5" s="124"/>
      <c r="G5" s="124"/>
      <c r="H5" s="124"/>
      <c r="I5" s="124"/>
      <c r="J5" s="124"/>
      <c r="K5" s="124"/>
      <c r="L5" s="124"/>
      <c r="M5" s="124"/>
      <c r="N5" s="124"/>
      <c r="O5" s="124"/>
      <c r="P5" s="124"/>
      <c r="Q5" s="124"/>
      <c r="R5" s="124"/>
      <c r="S5" s="124"/>
      <c r="T5" s="124"/>
      <c r="U5" s="124"/>
      <c r="V5" s="124"/>
    </row>
    <row r="6" spans="2:22" ht="36.6" customHeight="1" x14ac:dyDescent="0.25">
      <c r="B6" s="159" t="s">
        <v>175</v>
      </c>
      <c r="C6" s="160"/>
      <c r="D6" s="160"/>
      <c r="E6" s="160"/>
      <c r="F6" s="160"/>
      <c r="G6" s="160"/>
      <c r="H6" s="160"/>
      <c r="I6" s="160"/>
      <c r="J6" s="160"/>
      <c r="K6" s="160"/>
      <c r="L6" s="160"/>
      <c r="M6" s="160"/>
      <c r="N6" s="160"/>
      <c r="O6" s="160"/>
      <c r="P6" s="160"/>
      <c r="Q6" s="160"/>
      <c r="R6" s="160"/>
      <c r="S6" s="160"/>
      <c r="T6" s="160"/>
      <c r="U6" s="160"/>
      <c r="V6" s="160"/>
    </row>
    <row r="7" spans="2:22" s="5" customFormat="1" ht="27.6" customHeight="1" x14ac:dyDescent="0.2">
      <c r="B7" s="153" t="s">
        <v>1</v>
      </c>
      <c r="C7" s="153" t="s">
        <v>3</v>
      </c>
      <c r="D7" s="149" t="s">
        <v>4</v>
      </c>
      <c r="E7" s="150"/>
      <c r="F7" s="149" t="s">
        <v>5</v>
      </c>
      <c r="G7" s="150"/>
      <c r="H7" s="149" t="s">
        <v>6</v>
      </c>
      <c r="I7" s="150"/>
      <c r="J7" s="149" t="s">
        <v>7</v>
      </c>
      <c r="K7" s="150"/>
      <c r="L7" s="149" t="s">
        <v>8</v>
      </c>
      <c r="M7" s="150"/>
      <c r="N7" s="149" t="s">
        <v>9</v>
      </c>
      <c r="O7" s="150"/>
      <c r="P7" s="151" t="s">
        <v>10</v>
      </c>
      <c r="Q7" s="152"/>
      <c r="R7" s="151" t="s">
        <v>11</v>
      </c>
      <c r="S7" s="152"/>
      <c r="T7" s="151" t="s">
        <v>12</v>
      </c>
      <c r="U7" s="152"/>
      <c r="V7" s="147" t="s">
        <v>13</v>
      </c>
    </row>
    <row r="8" spans="2:22" s="5" customFormat="1" ht="12.75" x14ac:dyDescent="0.2">
      <c r="B8" s="154"/>
      <c r="C8" s="154"/>
      <c r="D8" s="105" t="s">
        <v>14</v>
      </c>
      <c r="E8" s="106" t="s">
        <v>15</v>
      </c>
      <c r="F8" s="106" t="s">
        <v>16</v>
      </c>
      <c r="G8" s="106" t="s">
        <v>17</v>
      </c>
      <c r="H8" s="105" t="s">
        <v>71</v>
      </c>
      <c r="I8" s="106" t="s">
        <v>18</v>
      </c>
      <c r="J8" s="105" t="s">
        <v>19</v>
      </c>
      <c r="K8" s="106" t="s">
        <v>20</v>
      </c>
      <c r="L8" s="105" t="s">
        <v>21</v>
      </c>
      <c r="M8" s="106" t="s">
        <v>22</v>
      </c>
      <c r="N8" s="105" t="s">
        <v>23</v>
      </c>
      <c r="O8" s="106" t="s">
        <v>24</v>
      </c>
      <c r="P8" s="105" t="s">
        <v>25</v>
      </c>
      <c r="Q8" s="106" t="s">
        <v>26</v>
      </c>
      <c r="R8" s="105" t="s">
        <v>27</v>
      </c>
      <c r="S8" s="106" t="s">
        <v>28</v>
      </c>
      <c r="T8" s="105" t="s">
        <v>29</v>
      </c>
      <c r="U8" s="105" t="s">
        <v>30</v>
      </c>
      <c r="V8" s="148"/>
    </row>
    <row r="9" spans="2:22" s="5" customFormat="1" ht="49.9" customHeight="1" x14ac:dyDescent="0.2">
      <c r="B9" s="155"/>
      <c r="C9" s="155"/>
      <c r="D9" s="107" t="s">
        <v>31</v>
      </c>
      <c r="E9" s="108" t="s">
        <v>32</v>
      </c>
      <c r="F9" s="107" t="s">
        <v>31</v>
      </c>
      <c r="G9" s="108" t="s">
        <v>32</v>
      </c>
      <c r="H9" s="107" t="s">
        <v>31</v>
      </c>
      <c r="I9" s="108" t="s">
        <v>32</v>
      </c>
      <c r="J9" s="107" t="s">
        <v>31</v>
      </c>
      <c r="K9" s="108" t="s">
        <v>32</v>
      </c>
      <c r="L9" s="107" t="s">
        <v>31</v>
      </c>
      <c r="M9" s="108" t="s">
        <v>32</v>
      </c>
      <c r="N9" s="107" t="s">
        <v>31</v>
      </c>
      <c r="O9" s="108" t="s">
        <v>32</v>
      </c>
      <c r="P9" s="107" t="s">
        <v>33</v>
      </c>
      <c r="Q9" s="108" t="s">
        <v>34</v>
      </c>
      <c r="R9" s="107" t="s">
        <v>31</v>
      </c>
      <c r="S9" s="108" t="s">
        <v>32</v>
      </c>
      <c r="T9" s="107" t="s">
        <v>31</v>
      </c>
      <c r="U9" s="108" t="s">
        <v>34</v>
      </c>
      <c r="V9" s="108" t="s">
        <v>35</v>
      </c>
    </row>
    <row r="10" spans="2:22" s="5" customFormat="1" ht="12.75" x14ac:dyDescent="0.2">
      <c r="B10" s="109">
        <f>'2'!B25+1</f>
        <v>43</v>
      </c>
      <c r="C10" s="110" t="s">
        <v>36</v>
      </c>
      <c r="D10" s="17"/>
      <c r="E10" s="109">
        <v>1</v>
      </c>
      <c r="F10" s="17"/>
      <c r="G10" s="109">
        <v>1</v>
      </c>
      <c r="H10" s="17"/>
      <c r="I10" s="111">
        <v>1</v>
      </c>
      <c r="J10" s="17"/>
      <c r="K10" s="111">
        <v>1</v>
      </c>
      <c r="L10" s="17"/>
      <c r="M10" s="111">
        <v>1</v>
      </c>
      <c r="N10" s="17"/>
      <c r="O10" s="111">
        <v>1</v>
      </c>
      <c r="P10" s="17"/>
      <c r="Q10" s="109">
        <v>1</v>
      </c>
      <c r="R10" s="17"/>
      <c r="S10" s="111">
        <v>1</v>
      </c>
      <c r="T10" s="17"/>
      <c r="U10" s="111">
        <v>1</v>
      </c>
      <c r="V10" s="112">
        <f>((D10*E10)+(F10*G10)+(H10*I10)+(J10*K10)+(L10*M10)+(N10*O10)+(P10*Q10)+(R10*S10)+(T10*U10))*12</f>
        <v>0</v>
      </c>
    </row>
    <row r="11" spans="2:22" s="5" customFormat="1" ht="12.75" x14ac:dyDescent="0.2">
      <c r="B11" s="109">
        <f>B10+1</f>
        <v>44</v>
      </c>
      <c r="C11" s="110" t="s">
        <v>37</v>
      </c>
      <c r="D11" s="17"/>
      <c r="E11" s="109">
        <v>1</v>
      </c>
      <c r="F11" s="17"/>
      <c r="G11" s="109">
        <v>1</v>
      </c>
      <c r="H11" s="17"/>
      <c r="I11" s="111">
        <v>1</v>
      </c>
      <c r="J11" s="17"/>
      <c r="K11" s="111">
        <v>1</v>
      </c>
      <c r="L11" s="17"/>
      <c r="M11" s="111">
        <v>1</v>
      </c>
      <c r="N11" s="17"/>
      <c r="O11" s="111">
        <v>1</v>
      </c>
      <c r="P11" s="17"/>
      <c r="Q11" s="109">
        <v>1</v>
      </c>
      <c r="R11" s="17"/>
      <c r="S11" s="111">
        <v>1</v>
      </c>
      <c r="T11" s="17"/>
      <c r="U11" s="111">
        <v>1</v>
      </c>
      <c r="V11" s="112">
        <f t="shared" ref="V11:V15" si="0">((D11*E11)+(F11*G11)+(H11*I11)+(J11*K11)+(L11*M11)+(N11*O11)+(P11*Q11)+(R11*S11)+(T11*U11))*12</f>
        <v>0</v>
      </c>
    </row>
    <row r="12" spans="2:22" s="5" customFormat="1" ht="12.75" x14ac:dyDescent="0.2">
      <c r="B12" s="109">
        <f t="shared" ref="B12:B15" si="1">B11+1</f>
        <v>45</v>
      </c>
      <c r="C12" s="110" t="s">
        <v>38</v>
      </c>
      <c r="D12" s="17"/>
      <c r="E12" s="109">
        <v>1</v>
      </c>
      <c r="F12" s="17"/>
      <c r="G12" s="109">
        <v>1</v>
      </c>
      <c r="H12" s="17"/>
      <c r="I12" s="111">
        <v>1</v>
      </c>
      <c r="J12" s="17"/>
      <c r="K12" s="111">
        <v>1</v>
      </c>
      <c r="L12" s="17"/>
      <c r="M12" s="111">
        <v>1</v>
      </c>
      <c r="N12" s="17"/>
      <c r="O12" s="111">
        <v>1</v>
      </c>
      <c r="P12" s="17"/>
      <c r="Q12" s="109">
        <v>1</v>
      </c>
      <c r="R12" s="17"/>
      <c r="S12" s="111">
        <v>1</v>
      </c>
      <c r="T12" s="17"/>
      <c r="U12" s="111">
        <v>1</v>
      </c>
      <c r="V12" s="112">
        <f t="shared" si="0"/>
        <v>0</v>
      </c>
    </row>
    <row r="13" spans="2:22" s="5" customFormat="1" ht="12.75" x14ac:dyDescent="0.2">
      <c r="B13" s="109">
        <f t="shared" si="1"/>
        <v>46</v>
      </c>
      <c r="C13" s="110" t="s">
        <v>39</v>
      </c>
      <c r="D13" s="17"/>
      <c r="E13" s="109">
        <v>1</v>
      </c>
      <c r="F13" s="17"/>
      <c r="G13" s="109">
        <v>1</v>
      </c>
      <c r="H13" s="17"/>
      <c r="I13" s="111">
        <v>1</v>
      </c>
      <c r="J13" s="17"/>
      <c r="K13" s="111">
        <v>1</v>
      </c>
      <c r="L13" s="17"/>
      <c r="M13" s="111">
        <v>1</v>
      </c>
      <c r="N13" s="17"/>
      <c r="O13" s="111">
        <v>1</v>
      </c>
      <c r="P13" s="17"/>
      <c r="Q13" s="109">
        <v>1</v>
      </c>
      <c r="R13" s="17"/>
      <c r="S13" s="111">
        <v>1</v>
      </c>
      <c r="T13" s="17"/>
      <c r="U13" s="111">
        <v>1</v>
      </c>
      <c r="V13" s="112">
        <f t="shared" si="0"/>
        <v>0</v>
      </c>
    </row>
    <row r="14" spans="2:22" s="5" customFormat="1" ht="12.75" x14ac:dyDescent="0.2">
      <c r="B14" s="109">
        <f t="shared" si="1"/>
        <v>47</v>
      </c>
      <c r="C14" s="110" t="s">
        <v>40</v>
      </c>
      <c r="D14" s="17"/>
      <c r="E14" s="109">
        <v>1</v>
      </c>
      <c r="F14" s="17"/>
      <c r="G14" s="109">
        <v>1</v>
      </c>
      <c r="H14" s="17"/>
      <c r="I14" s="111">
        <v>1</v>
      </c>
      <c r="J14" s="17"/>
      <c r="K14" s="111">
        <v>1</v>
      </c>
      <c r="L14" s="17"/>
      <c r="M14" s="111">
        <v>1</v>
      </c>
      <c r="N14" s="17"/>
      <c r="O14" s="111">
        <v>1</v>
      </c>
      <c r="P14" s="17"/>
      <c r="Q14" s="109">
        <v>1</v>
      </c>
      <c r="R14" s="17"/>
      <c r="S14" s="111">
        <v>1</v>
      </c>
      <c r="T14" s="17"/>
      <c r="U14" s="111">
        <v>1</v>
      </c>
      <c r="V14" s="112">
        <f t="shared" si="0"/>
        <v>0</v>
      </c>
    </row>
    <row r="15" spans="2:22" s="5" customFormat="1" ht="12.75" x14ac:dyDescent="0.2">
      <c r="B15" s="109">
        <f t="shared" si="1"/>
        <v>48</v>
      </c>
      <c r="C15" s="110" t="s">
        <v>41</v>
      </c>
      <c r="D15" s="17"/>
      <c r="E15" s="109">
        <v>1</v>
      </c>
      <c r="F15" s="17"/>
      <c r="G15" s="109">
        <v>1</v>
      </c>
      <c r="H15" s="17"/>
      <c r="I15" s="111">
        <v>1</v>
      </c>
      <c r="J15" s="17"/>
      <c r="K15" s="111">
        <v>1</v>
      </c>
      <c r="L15" s="17"/>
      <c r="M15" s="111">
        <v>1</v>
      </c>
      <c r="N15" s="17"/>
      <c r="O15" s="111">
        <v>1</v>
      </c>
      <c r="P15" s="17"/>
      <c r="Q15" s="109">
        <v>1</v>
      </c>
      <c r="R15" s="17"/>
      <c r="S15" s="111">
        <v>1</v>
      </c>
      <c r="T15" s="17"/>
      <c r="U15" s="111">
        <v>1</v>
      </c>
      <c r="V15" s="112">
        <f t="shared" si="0"/>
        <v>0</v>
      </c>
    </row>
    <row r="16" spans="2:22" s="5" customFormat="1" ht="12.75" x14ac:dyDescent="0.2">
      <c r="B16" s="113"/>
      <c r="C16" s="108" t="s">
        <v>42</v>
      </c>
      <c r="D16" s="114"/>
      <c r="E16" s="113"/>
      <c r="F16" s="114"/>
      <c r="G16" s="113"/>
      <c r="H16" s="114"/>
      <c r="I16" s="113"/>
      <c r="J16" s="114"/>
      <c r="K16" s="113"/>
      <c r="L16" s="114"/>
      <c r="M16" s="113"/>
      <c r="N16" s="114"/>
      <c r="O16" s="113"/>
      <c r="P16" s="114"/>
      <c r="Q16" s="113"/>
      <c r="R16" s="114"/>
      <c r="S16" s="113"/>
      <c r="T16" s="114"/>
      <c r="U16" s="113"/>
      <c r="V16" s="115"/>
    </row>
    <row r="17" spans="2:22" s="5" customFormat="1" ht="12.75" x14ac:dyDescent="0.2">
      <c r="B17" s="109">
        <f>B15+1</f>
        <v>49</v>
      </c>
      <c r="C17" s="110" t="s">
        <v>36</v>
      </c>
      <c r="D17" s="17"/>
      <c r="E17" s="111">
        <v>1</v>
      </c>
      <c r="F17" s="17"/>
      <c r="G17" s="111">
        <v>1</v>
      </c>
      <c r="H17" s="17"/>
      <c r="I17" s="111">
        <v>1</v>
      </c>
      <c r="J17" s="17"/>
      <c r="K17" s="111">
        <v>1</v>
      </c>
      <c r="L17" s="17"/>
      <c r="M17" s="111">
        <v>1</v>
      </c>
      <c r="N17" s="17"/>
      <c r="O17" s="111">
        <v>1</v>
      </c>
      <c r="P17" s="17"/>
      <c r="Q17" s="109">
        <v>1</v>
      </c>
      <c r="R17" s="17"/>
      <c r="S17" s="111">
        <v>1</v>
      </c>
      <c r="T17" s="17"/>
      <c r="U17" s="111">
        <v>1</v>
      </c>
      <c r="V17" s="112">
        <f t="shared" ref="V17:V22" si="2">((D17*E17)+(F17*G17)+(H17*I17)+(J17*K17)+(L17*M17)+(N17*O17)+(P17*Q17)+(R17*S17)+(T17*U17))*12</f>
        <v>0</v>
      </c>
    </row>
    <row r="18" spans="2:22" s="5" customFormat="1" ht="12.75" x14ac:dyDescent="0.2">
      <c r="B18" s="109">
        <f>B17+1</f>
        <v>50</v>
      </c>
      <c r="C18" s="110" t="s">
        <v>37</v>
      </c>
      <c r="D18" s="17"/>
      <c r="E18" s="111">
        <v>1</v>
      </c>
      <c r="F18" s="17"/>
      <c r="G18" s="111">
        <v>1</v>
      </c>
      <c r="H18" s="17"/>
      <c r="I18" s="111">
        <v>1</v>
      </c>
      <c r="J18" s="17"/>
      <c r="K18" s="111">
        <v>1</v>
      </c>
      <c r="L18" s="17"/>
      <c r="M18" s="111">
        <v>1</v>
      </c>
      <c r="N18" s="17"/>
      <c r="O18" s="111">
        <v>1</v>
      </c>
      <c r="P18" s="17"/>
      <c r="Q18" s="109">
        <v>1</v>
      </c>
      <c r="R18" s="17"/>
      <c r="S18" s="111">
        <v>1</v>
      </c>
      <c r="T18" s="17"/>
      <c r="U18" s="111">
        <v>1</v>
      </c>
      <c r="V18" s="112">
        <f t="shared" si="2"/>
        <v>0</v>
      </c>
    </row>
    <row r="19" spans="2:22" s="5" customFormat="1" ht="12.75" x14ac:dyDescent="0.2">
      <c r="B19" s="109">
        <f t="shared" ref="B19:B23" si="3">B18+1</f>
        <v>51</v>
      </c>
      <c r="C19" s="110" t="s">
        <v>38</v>
      </c>
      <c r="D19" s="17"/>
      <c r="E19" s="111">
        <v>1</v>
      </c>
      <c r="F19" s="17"/>
      <c r="G19" s="111">
        <v>1</v>
      </c>
      <c r="H19" s="17"/>
      <c r="I19" s="111">
        <v>1</v>
      </c>
      <c r="J19" s="17"/>
      <c r="K19" s="111">
        <v>1</v>
      </c>
      <c r="L19" s="17"/>
      <c r="M19" s="111">
        <v>1</v>
      </c>
      <c r="N19" s="17"/>
      <c r="O19" s="111">
        <v>1</v>
      </c>
      <c r="P19" s="17"/>
      <c r="Q19" s="109">
        <v>1</v>
      </c>
      <c r="R19" s="17"/>
      <c r="S19" s="111">
        <v>1</v>
      </c>
      <c r="T19" s="17"/>
      <c r="U19" s="111">
        <v>1</v>
      </c>
      <c r="V19" s="112">
        <f t="shared" si="2"/>
        <v>0</v>
      </c>
    </row>
    <row r="20" spans="2:22" s="5" customFormat="1" ht="12.75" x14ac:dyDescent="0.2">
      <c r="B20" s="109">
        <f t="shared" si="3"/>
        <v>52</v>
      </c>
      <c r="C20" s="110" t="s">
        <v>39</v>
      </c>
      <c r="D20" s="17"/>
      <c r="E20" s="111">
        <v>1</v>
      </c>
      <c r="F20" s="17"/>
      <c r="G20" s="111">
        <v>1</v>
      </c>
      <c r="H20" s="17"/>
      <c r="I20" s="111">
        <v>1</v>
      </c>
      <c r="J20" s="17"/>
      <c r="K20" s="111">
        <v>1</v>
      </c>
      <c r="L20" s="17"/>
      <c r="M20" s="111">
        <v>1</v>
      </c>
      <c r="N20" s="17"/>
      <c r="O20" s="111">
        <v>1</v>
      </c>
      <c r="P20" s="17"/>
      <c r="Q20" s="109">
        <v>1</v>
      </c>
      <c r="R20" s="17"/>
      <c r="S20" s="111">
        <v>1</v>
      </c>
      <c r="T20" s="17"/>
      <c r="U20" s="111">
        <v>1</v>
      </c>
      <c r="V20" s="112">
        <f t="shared" si="2"/>
        <v>0</v>
      </c>
    </row>
    <row r="21" spans="2:22" s="5" customFormat="1" ht="12.75" x14ac:dyDescent="0.2">
      <c r="B21" s="109">
        <f t="shared" si="3"/>
        <v>53</v>
      </c>
      <c r="C21" s="110" t="s">
        <v>40</v>
      </c>
      <c r="D21" s="17"/>
      <c r="E21" s="111">
        <v>1</v>
      </c>
      <c r="F21" s="17"/>
      <c r="G21" s="111">
        <v>1</v>
      </c>
      <c r="H21" s="17"/>
      <c r="I21" s="111">
        <v>1</v>
      </c>
      <c r="J21" s="17"/>
      <c r="K21" s="111">
        <v>1</v>
      </c>
      <c r="L21" s="17"/>
      <c r="M21" s="111">
        <v>1</v>
      </c>
      <c r="N21" s="17"/>
      <c r="O21" s="111">
        <v>1</v>
      </c>
      <c r="P21" s="17"/>
      <c r="Q21" s="109">
        <v>1</v>
      </c>
      <c r="R21" s="17"/>
      <c r="S21" s="111">
        <v>1</v>
      </c>
      <c r="T21" s="17"/>
      <c r="U21" s="111">
        <v>1</v>
      </c>
      <c r="V21" s="112">
        <f t="shared" si="2"/>
        <v>0</v>
      </c>
    </row>
    <row r="22" spans="2:22" s="5" customFormat="1" ht="12.75" x14ac:dyDescent="0.2">
      <c r="B22" s="109">
        <f t="shared" si="3"/>
        <v>54</v>
      </c>
      <c r="C22" s="110" t="s">
        <v>41</v>
      </c>
      <c r="D22" s="17"/>
      <c r="E22" s="111">
        <v>1</v>
      </c>
      <c r="F22" s="17"/>
      <c r="G22" s="111">
        <v>1</v>
      </c>
      <c r="H22" s="17"/>
      <c r="I22" s="111">
        <v>1</v>
      </c>
      <c r="J22" s="17"/>
      <c r="K22" s="111">
        <v>1</v>
      </c>
      <c r="L22" s="17"/>
      <c r="M22" s="111">
        <v>1</v>
      </c>
      <c r="N22" s="17"/>
      <c r="O22" s="111">
        <v>1</v>
      </c>
      <c r="P22" s="17"/>
      <c r="Q22" s="109">
        <v>1</v>
      </c>
      <c r="R22" s="17"/>
      <c r="S22" s="111">
        <v>1</v>
      </c>
      <c r="T22" s="17"/>
      <c r="U22" s="111">
        <v>1</v>
      </c>
      <c r="V22" s="112">
        <f t="shared" si="2"/>
        <v>0</v>
      </c>
    </row>
    <row r="23" spans="2:22" s="5" customFormat="1" ht="12.75" x14ac:dyDescent="0.2">
      <c r="B23" s="106">
        <f t="shared" si="3"/>
        <v>55</v>
      </c>
      <c r="C23" s="156" t="s">
        <v>139</v>
      </c>
      <c r="D23" s="157"/>
      <c r="E23" s="157"/>
      <c r="F23" s="157"/>
      <c r="G23" s="157"/>
      <c r="H23" s="157"/>
      <c r="I23" s="157"/>
      <c r="J23" s="157"/>
      <c r="K23" s="157"/>
      <c r="L23" s="157"/>
      <c r="M23" s="157"/>
      <c r="N23" s="157"/>
      <c r="O23" s="157"/>
      <c r="P23" s="157"/>
      <c r="Q23" s="157"/>
      <c r="R23" s="157"/>
      <c r="S23" s="157"/>
      <c r="T23" s="157"/>
      <c r="U23" s="158"/>
      <c r="V23" s="116">
        <f>SUM(V10:V22)</f>
        <v>0</v>
      </c>
    </row>
    <row r="24" spans="2:22" s="5" customFormat="1" ht="12.75" x14ac:dyDescent="0.2">
      <c r="B24" s="117"/>
      <c r="C24" s="118"/>
      <c r="D24" s="118"/>
      <c r="E24" s="118"/>
      <c r="F24" s="118"/>
      <c r="G24" s="118"/>
      <c r="H24" s="118"/>
      <c r="I24" s="118"/>
      <c r="J24" s="118"/>
      <c r="K24" s="118"/>
      <c r="L24" s="118"/>
      <c r="M24" s="118"/>
      <c r="N24" s="118"/>
      <c r="O24" s="118"/>
      <c r="P24" s="118"/>
      <c r="Q24" s="118"/>
      <c r="R24" s="118"/>
      <c r="S24" s="118"/>
      <c r="T24" s="118"/>
      <c r="U24" s="118"/>
      <c r="V24" s="119"/>
    </row>
    <row r="25" spans="2:22" s="5" customFormat="1" ht="18" customHeight="1" x14ac:dyDescent="0.2">
      <c r="B25" s="163" t="s">
        <v>132</v>
      </c>
      <c r="C25" s="163"/>
      <c r="D25" s="163"/>
      <c r="E25" s="163"/>
      <c r="F25" s="163"/>
      <c r="G25" s="163"/>
      <c r="H25" s="163"/>
      <c r="I25" s="163"/>
      <c r="J25" s="163"/>
      <c r="K25" s="163"/>
      <c r="L25" s="163"/>
      <c r="M25" s="163"/>
      <c r="N25" s="163"/>
      <c r="O25" s="163"/>
      <c r="P25" s="163"/>
      <c r="Q25" s="163"/>
      <c r="R25" s="163"/>
      <c r="S25" s="163"/>
      <c r="T25" s="163"/>
      <c r="U25" s="163"/>
      <c r="V25" s="163"/>
    </row>
    <row r="26" spans="2:22" ht="36.6" customHeight="1" x14ac:dyDescent="0.25">
      <c r="B26" s="161" t="s">
        <v>176</v>
      </c>
      <c r="C26" s="162"/>
      <c r="D26" s="162"/>
      <c r="E26" s="162"/>
      <c r="F26" s="162"/>
      <c r="G26" s="162"/>
      <c r="H26" s="162"/>
      <c r="I26" s="162"/>
      <c r="J26" s="162"/>
      <c r="K26" s="162"/>
      <c r="L26" s="162"/>
      <c r="M26" s="162"/>
      <c r="N26" s="162"/>
      <c r="O26" s="162"/>
      <c r="P26" s="162"/>
      <c r="Q26" s="162"/>
      <c r="R26" s="162"/>
      <c r="S26" s="162"/>
      <c r="T26" s="162"/>
      <c r="U26" s="162"/>
      <c r="V26" s="162"/>
    </row>
    <row r="27" spans="2:22" s="5" customFormat="1" ht="27.6" customHeight="1" x14ac:dyDescent="0.2">
      <c r="B27" s="153" t="s">
        <v>1</v>
      </c>
      <c r="C27" s="153" t="s">
        <v>3</v>
      </c>
      <c r="D27" s="149" t="s">
        <v>4</v>
      </c>
      <c r="E27" s="150"/>
      <c r="F27" s="149" t="s">
        <v>5</v>
      </c>
      <c r="G27" s="150"/>
      <c r="H27" s="149" t="s">
        <v>6</v>
      </c>
      <c r="I27" s="150"/>
      <c r="J27" s="149" t="s">
        <v>7</v>
      </c>
      <c r="K27" s="150"/>
      <c r="L27" s="149" t="s">
        <v>8</v>
      </c>
      <c r="M27" s="150"/>
      <c r="N27" s="149" t="s">
        <v>9</v>
      </c>
      <c r="O27" s="150"/>
      <c r="P27" s="151" t="s">
        <v>10</v>
      </c>
      <c r="Q27" s="152"/>
      <c r="R27" s="151" t="s">
        <v>11</v>
      </c>
      <c r="S27" s="152"/>
      <c r="T27" s="151" t="s">
        <v>12</v>
      </c>
      <c r="U27" s="152"/>
      <c r="V27" s="147" t="s">
        <v>13</v>
      </c>
    </row>
    <row r="28" spans="2:22" s="5" customFormat="1" ht="12.75" x14ac:dyDescent="0.2">
      <c r="B28" s="154"/>
      <c r="C28" s="154"/>
      <c r="D28" s="105" t="s">
        <v>14</v>
      </c>
      <c r="E28" s="106" t="s">
        <v>15</v>
      </c>
      <c r="F28" s="106" t="s">
        <v>16</v>
      </c>
      <c r="G28" s="106" t="s">
        <v>17</v>
      </c>
      <c r="H28" s="105" t="s">
        <v>71</v>
      </c>
      <c r="I28" s="106" t="s">
        <v>18</v>
      </c>
      <c r="J28" s="105" t="s">
        <v>19</v>
      </c>
      <c r="K28" s="106" t="s">
        <v>20</v>
      </c>
      <c r="L28" s="105" t="s">
        <v>21</v>
      </c>
      <c r="M28" s="106" t="s">
        <v>22</v>
      </c>
      <c r="N28" s="105" t="s">
        <v>23</v>
      </c>
      <c r="O28" s="106" t="s">
        <v>24</v>
      </c>
      <c r="P28" s="105" t="s">
        <v>25</v>
      </c>
      <c r="Q28" s="106" t="s">
        <v>26</v>
      </c>
      <c r="R28" s="105" t="s">
        <v>27</v>
      </c>
      <c r="S28" s="106" t="s">
        <v>28</v>
      </c>
      <c r="T28" s="105" t="s">
        <v>29</v>
      </c>
      <c r="U28" s="105" t="s">
        <v>30</v>
      </c>
      <c r="V28" s="148"/>
    </row>
    <row r="29" spans="2:22" s="5" customFormat="1" ht="49.9" customHeight="1" x14ac:dyDescent="0.2">
      <c r="B29" s="155"/>
      <c r="C29" s="155"/>
      <c r="D29" s="107" t="s">
        <v>31</v>
      </c>
      <c r="E29" s="108" t="s">
        <v>32</v>
      </c>
      <c r="F29" s="107" t="s">
        <v>31</v>
      </c>
      <c r="G29" s="108" t="s">
        <v>32</v>
      </c>
      <c r="H29" s="107" t="s">
        <v>31</v>
      </c>
      <c r="I29" s="108" t="s">
        <v>32</v>
      </c>
      <c r="J29" s="107" t="s">
        <v>31</v>
      </c>
      <c r="K29" s="108" t="s">
        <v>32</v>
      </c>
      <c r="L29" s="107" t="s">
        <v>31</v>
      </c>
      <c r="M29" s="108" t="s">
        <v>32</v>
      </c>
      <c r="N29" s="107" t="s">
        <v>31</v>
      </c>
      <c r="O29" s="108" t="s">
        <v>32</v>
      </c>
      <c r="P29" s="107" t="s">
        <v>33</v>
      </c>
      <c r="Q29" s="108" t="s">
        <v>34</v>
      </c>
      <c r="R29" s="107" t="s">
        <v>31</v>
      </c>
      <c r="S29" s="108" t="s">
        <v>32</v>
      </c>
      <c r="T29" s="107" t="s">
        <v>31</v>
      </c>
      <c r="U29" s="108" t="s">
        <v>34</v>
      </c>
      <c r="V29" s="108" t="s">
        <v>35</v>
      </c>
    </row>
    <row r="30" spans="2:22" s="5" customFormat="1" ht="12.75" x14ac:dyDescent="0.2">
      <c r="B30" s="109">
        <f>B23+1</f>
        <v>56</v>
      </c>
      <c r="C30" s="110" t="s">
        <v>36</v>
      </c>
      <c r="D30" s="17"/>
      <c r="E30" s="109">
        <v>5</v>
      </c>
      <c r="F30" s="17"/>
      <c r="G30" s="109">
        <v>3</v>
      </c>
      <c r="H30" s="17"/>
      <c r="I30" s="111">
        <v>1</v>
      </c>
      <c r="J30" s="17"/>
      <c r="K30" s="111">
        <v>1</v>
      </c>
      <c r="L30" s="17"/>
      <c r="M30" s="111">
        <v>1</v>
      </c>
      <c r="N30" s="17"/>
      <c r="O30" s="111">
        <v>1</v>
      </c>
      <c r="P30" s="17"/>
      <c r="Q30" s="109">
        <v>1</v>
      </c>
      <c r="R30" s="17"/>
      <c r="S30" s="111">
        <v>1</v>
      </c>
      <c r="T30" s="17"/>
      <c r="U30" s="111">
        <v>1</v>
      </c>
      <c r="V30" s="112">
        <f>((D30*E30)+(F30*G30)+(H30*I30)+(J30*K30)+(L30*M30)+(N30*O30)+(P30*Q30)+(R30*S30)+(T30*U30))*12</f>
        <v>0</v>
      </c>
    </row>
    <row r="31" spans="2:22" s="5" customFormat="1" ht="12.75" x14ac:dyDescent="0.2">
      <c r="B31" s="109">
        <f>B30+1</f>
        <v>57</v>
      </c>
      <c r="C31" s="110" t="s">
        <v>37</v>
      </c>
      <c r="D31" s="17"/>
      <c r="E31" s="109">
        <f>354+67</f>
        <v>421</v>
      </c>
      <c r="F31" s="17"/>
      <c r="G31" s="109">
        <v>84</v>
      </c>
      <c r="H31" s="17"/>
      <c r="I31" s="111">
        <v>24</v>
      </c>
      <c r="J31" s="17"/>
      <c r="K31" s="111">
        <v>7</v>
      </c>
      <c r="L31" s="17"/>
      <c r="M31" s="111">
        <v>2</v>
      </c>
      <c r="N31" s="17"/>
      <c r="O31" s="111">
        <v>3</v>
      </c>
      <c r="P31" s="17"/>
      <c r="Q31" s="109">
        <v>1</v>
      </c>
      <c r="R31" s="17"/>
      <c r="S31" s="111">
        <v>1</v>
      </c>
      <c r="T31" s="17"/>
      <c r="U31" s="111">
        <v>1</v>
      </c>
      <c r="V31" s="112">
        <f t="shared" ref="V31:V42" si="4">((D31*E31)+(F31*G31)+(H31*I31)+(J31*K31)+(L31*M31)+(N31*O31)+(P31*Q31)+(R31*S31)+(T31*U31))*12</f>
        <v>0</v>
      </c>
    </row>
    <row r="32" spans="2:22" s="5" customFormat="1" ht="12.75" x14ac:dyDescent="0.2">
      <c r="B32" s="109">
        <f t="shared" ref="B32:B35" si="5">B31+1</f>
        <v>58</v>
      </c>
      <c r="C32" s="110" t="s">
        <v>38</v>
      </c>
      <c r="D32" s="17"/>
      <c r="E32" s="109">
        <v>41</v>
      </c>
      <c r="F32" s="17"/>
      <c r="G32" s="109">
        <v>16</v>
      </c>
      <c r="H32" s="17"/>
      <c r="I32" s="111">
        <v>3</v>
      </c>
      <c r="J32" s="17"/>
      <c r="K32" s="111">
        <v>3</v>
      </c>
      <c r="L32" s="17"/>
      <c r="M32" s="111">
        <v>1</v>
      </c>
      <c r="N32" s="17"/>
      <c r="O32" s="111">
        <v>1</v>
      </c>
      <c r="P32" s="17"/>
      <c r="Q32" s="109">
        <v>1</v>
      </c>
      <c r="R32" s="17"/>
      <c r="S32" s="111">
        <v>1</v>
      </c>
      <c r="T32" s="17"/>
      <c r="U32" s="111">
        <v>1</v>
      </c>
      <c r="V32" s="112">
        <f t="shared" si="4"/>
        <v>0</v>
      </c>
    </row>
    <row r="33" spans="2:22" s="5" customFormat="1" ht="12.75" x14ac:dyDescent="0.2">
      <c r="B33" s="109">
        <f t="shared" si="5"/>
        <v>59</v>
      </c>
      <c r="C33" s="110" t="s">
        <v>39</v>
      </c>
      <c r="D33" s="17"/>
      <c r="E33" s="109">
        <v>282</v>
      </c>
      <c r="F33" s="17"/>
      <c r="G33" s="109">
        <v>105</v>
      </c>
      <c r="H33" s="17"/>
      <c r="I33" s="111">
        <v>42</v>
      </c>
      <c r="J33" s="17"/>
      <c r="K33" s="111">
        <v>10</v>
      </c>
      <c r="L33" s="17"/>
      <c r="M33" s="111">
        <v>8</v>
      </c>
      <c r="N33" s="17"/>
      <c r="O33" s="111">
        <v>4</v>
      </c>
      <c r="P33" s="17"/>
      <c r="Q33" s="109">
        <v>1</v>
      </c>
      <c r="R33" s="17"/>
      <c r="S33" s="111">
        <v>1</v>
      </c>
      <c r="T33" s="17"/>
      <c r="U33" s="111">
        <v>1</v>
      </c>
      <c r="V33" s="112">
        <f t="shared" si="4"/>
        <v>0</v>
      </c>
    </row>
    <row r="34" spans="2:22" s="5" customFormat="1" ht="12.75" x14ac:dyDescent="0.2">
      <c r="B34" s="109">
        <f t="shared" si="5"/>
        <v>60</v>
      </c>
      <c r="C34" s="110" t="s">
        <v>40</v>
      </c>
      <c r="D34" s="17"/>
      <c r="E34" s="109">
        <v>102</v>
      </c>
      <c r="F34" s="17"/>
      <c r="G34" s="109">
        <v>54</v>
      </c>
      <c r="H34" s="17"/>
      <c r="I34" s="111">
        <v>14</v>
      </c>
      <c r="J34" s="17"/>
      <c r="K34" s="111">
        <v>9</v>
      </c>
      <c r="L34" s="17"/>
      <c r="M34" s="111">
        <v>2</v>
      </c>
      <c r="N34" s="17"/>
      <c r="O34" s="111">
        <v>1</v>
      </c>
      <c r="P34" s="17"/>
      <c r="Q34" s="109">
        <v>1</v>
      </c>
      <c r="R34" s="17"/>
      <c r="S34" s="111">
        <v>1</v>
      </c>
      <c r="T34" s="17"/>
      <c r="U34" s="111">
        <v>1</v>
      </c>
      <c r="V34" s="112">
        <f t="shared" si="4"/>
        <v>0</v>
      </c>
    </row>
    <row r="35" spans="2:22" s="5" customFormat="1" ht="12.75" x14ac:dyDescent="0.2">
      <c r="B35" s="109">
        <f t="shared" si="5"/>
        <v>61</v>
      </c>
      <c r="C35" s="110" t="s">
        <v>41</v>
      </c>
      <c r="D35" s="17"/>
      <c r="E35" s="109">
        <v>89</v>
      </c>
      <c r="F35" s="17"/>
      <c r="G35" s="109">
        <v>80</v>
      </c>
      <c r="H35" s="17"/>
      <c r="I35" s="111">
        <v>65</v>
      </c>
      <c r="J35" s="17"/>
      <c r="K35" s="111">
        <v>17</v>
      </c>
      <c r="L35" s="17"/>
      <c r="M35" s="111">
        <v>8</v>
      </c>
      <c r="N35" s="17"/>
      <c r="O35" s="111">
        <v>10</v>
      </c>
      <c r="P35" s="17"/>
      <c r="Q35" s="109">
        <v>1</v>
      </c>
      <c r="R35" s="17"/>
      <c r="S35" s="111">
        <v>1</v>
      </c>
      <c r="T35" s="17"/>
      <c r="U35" s="111">
        <v>1</v>
      </c>
      <c r="V35" s="112">
        <f t="shared" si="4"/>
        <v>0</v>
      </c>
    </row>
    <row r="36" spans="2:22" s="5" customFormat="1" ht="12.75" x14ac:dyDescent="0.2">
      <c r="B36" s="113"/>
      <c r="C36" s="108" t="s">
        <v>42</v>
      </c>
      <c r="D36" s="114"/>
      <c r="E36" s="113"/>
      <c r="F36" s="114"/>
      <c r="G36" s="113"/>
      <c r="H36" s="114"/>
      <c r="I36" s="113"/>
      <c r="J36" s="114"/>
      <c r="K36" s="113"/>
      <c r="L36" s="114"/>
      <c r="M36" s="113"/>
      <c r="N36" s="114"/>
      <c r="O36" s="113"/>
      <c r="P36" s="114"/>
      <c r="Q36" s="113"/>
      <c r="R36" s="114"/>
      <c r="S36" s="113"/>
      <c r="T36" s="114"/>
      <c r="U36" s="113"/>
      <c r="V36" s="115"/>
    </row>
    <row r="37" spans="2:22" s="5" customFormat="1" ht="12.75" x14ac:dyDescent="0.2">
      <c r="B37" s="109">
        <f>B35+1</f>
        <v>62</v>
      </c>
      <c r="C37" s="110" t="s">
        <v>36</v>
      </c>
      <c r="D37" s="17"/>
      <c r="E37" s="111">
        <v>1</v>
      </c>
      <c r="F37" s="17"/>
      <c r="G37" s="111">
        <v>1</v>
      </c>
      <c r="H37" s="17"/>
      <c r="I37" s="111">
        <v>1</v>
      </c>
      <c r="J37" s="17"/>
      <c r="K37" s="111">
        <v>1</v>
      </c>
      <c r="L37" s="17"/>
      <c r="M37" s="111">
        <v>1</v>
      </c>
      <c r="N37" s="17"/>
      <c r="O37" s="111">
        <v>1</v>
      </c>
      <c r="P37" s="17"/>
      <c r="Q37" s="109">
        <v>1</v>
      </c>
      <c r="R37" s="17"/>
      <c r="S37" s="111">
        <v>1</v>
      </c>
      <c r="T37" s="17"/>
      <c r="U37" s="111">
        <v>1</v>
      </c>
      <c r="V37" s="112">
        <f t="shared" si="4"/>
        <v>0</v>
      </c>
    </row>
    <row r="38" spans="2:22" s="5" customFormat="1" ht="12.75" x14ac:dyDescent="0.2">
      <c r="B38" s="109">
        <f>B37+1</f>
        <v>63</v>
      </c>
      <c r="C38" s="110" t="s">
        <v>37</v>
      </c>
      <c r="D38" s="17"/>
      <c r="E38" s="111">
        <v>1</v>
      </c>
      <c r="F38" s="17"/>
      <c r="G38" s="111">
        <v>1</v>
      </c>
      <c r="H38" s="17"/>
      <c r="I38" s="111">
        <v>1</v>
      </c>
      <c r="J38" s="17"/>
      <c r="K38" s="111">
        <v>1</v>
      </c>
      <c r="L38" s="17"/>
      <c r="M38" s="111">
        <v>1</v>
      </c>
      <c r="N38" s="17"/>
      <c r="O38" s="111">
        <v>1</v>
      </c>
      <c r="P38" s="17"/>
      <c r="Q38" s="109">
        <v>1</v>
      </c>
      <c r="R38" s="17"/>
      <c r="S38" s="111">
        <v>1</v>
      </c>
      <c r="T38" s="17"/>
      <c r="U38" s="111">
        <v>1</v>
      </c>
      <c r="V38" s="112">
        <f t="shared" si="4"/>
        <v>0</v>
      </c>
    </row>
    <row r="39" spans="2:22" s="5" customFormat="1" ht="12.75" x14ac:dyDescent="0.2">
      <c r="B39" s="109">
        <f t="shared" ref="B39:B43" si="6">B38+1</f>
        <v>64</v>
      </c>
      <c r="C39" s="110" t="s">
        <v>38</v>
      </c>
      <c r="D39" s="17"/>
      <c r="E39" s="111">
        <v>1</v>
      </c>
      <c r="F39" s="17"/>
      <c r="G39" s="111">
        <v>1</v>
      </c>
      <c r="H39" s="17"/>
      <c r="I39" s="111">
        <v>1</v>
      </c>
      <c r="J39" s="17"/>
      <c r="K39" s="111">
        <v>1</v>
      </c>
      <c r="L39" s="17"/>
      <c r="M39" s="111">
        <v>1</v>
      </c>
      <c r="N39" s="17"/>
      <c r="O39" s="111">
        <v>1</v>
      </c>
      <c r="P39" s="17"/>
      <c r="Q39" s="109">
        <v>1</v>
      </c>
      <c r="R39" s="17"/>
      <c r="S39" s="111">
        <v>1</v>
      </c>
      <c r="T39" s="17"/>
      <c r="U39" s="111">
        <v>1</v>
      </c>
      <c r="V39" s="112">
        <f t="shared" si="4"/>
        <v>0</v>
      </c>
    </row>
    <row r="40" spans="2:22" s="5" customFormat="1" ht="12.75" x14ac:dyDescent="0.2">
      <c r="B40" s="109">
        <f t="shared" si="6"/>
        <v>65</v>
      </c>
      <c r="C40" s="110" t="s">
        <v>39</v>
      </c>
      <c r="D40" s="17"/>
      <c r="E40" s="111">
        <v>1</v>
      </c>
      <c r="F40" s="17"/>
      <c r="G40" s="111">
        <v>1</v>
      </c>
      <c r="H40" s="17"/>
      <c r="I40" s="111">
        <v>1</v>
      </c>
      <c r="J40" s="17"/>
      <c r="K40" s="111">
        <v>1</v>
      </c>
      <c r="L40" s="17"/>
      <c r="M40" s="111">
        <v>1</v>
      </c>
      <c r="N40" s="17"/>
      <c r="O40" s="111">
        <v>1</v>
      </c>
      <c r="P40" s="17"/>
      <c r="Q40" s="109">
        <v>1</v>
      </c>
      <c r="R40" s="17"/>
      <c r="S40" s="111">
        <v>1</v>
      </c>
      <c r="T40" s="17"/>
      <c r="U40" s="111">
        <v>1</v>
      </c>
      <c r="V40" s="112">
        <f t="shared" si="4"/>
        <v>0</v>
      </c>
    </row>
    <row r="41" spans="2:22" s="5" customFormat="1" ht="12.75" x14ac:dyDescent="0.2">
      <c r="B41" s="109">
        <f t="shared" si="6"/>
        <v>66</v>
      </c>
      <c r="C41" s="110" t="s">
        <v>40</v>
      </c>
      <c r="D41" s="17"/>
      <c r="E41" s="111">
        <v>1</v>
      </c>
      <c r="F41" s="17"/>
      <c r="G41" s="111">
        <v>1</v>
      </c>
      <c r="H41" s="17"/>
      <c r="I41" s="111">
        <v>1</v>
      </c>
      <c r="J41" s="17"/>
      <c r="K41" s="111">
        <v>1</v>
      </c>
      <c r="L41" s="17"/>
      <c r="M41" s="111">
        <v>1</v>
      </c>
      <c r="N41" s="17"/>
      <c r="O41" s="111">
        <v>1</v>
      </c>
      <c r="P41" s="17"/>
      <c r="Q41" s="109">
        <v>1</v>
      </c>
      <c r="R41" s="17"/>
      <c r="S41" s="111">
        <v>1</v>
      </c>
      <c r="T41" s="17"/>
      <c r="U41" s="111">
        <v>1</v>
      </c>
      <c r="V41" s="112">
        <f t="shared" si="4"/>
        <v>0</v>
      </c>
    </row>
    <row r="42" spans="2:22" s="5" customFormat="1" ht="12.75" x14ac:dyDescent="0.2">
      <c r="B42" s="109">
        <f t="shared" si="6"/>
        <v>67</v>
      </c>
      <c r="C42" s="110" t="s">
        <v>41</v>
      </c>
      <c r="D42" s="17"/>
      <c r="E42" s="111">
        <v>1</v>
      </c>
      <c r="F42" s="17"/>
      <c r="G42" s="111">
        <v>1</v>
      </c>
      <c r="H42" s="17"/>
      <c r="I42" s="111">
        <v>1</v>
      </c>
      <c r="J42" s="17"/>
      <c r="K42" s="111">
        <v>1</v>
      </c>
      <c r="L42" s="17"/>
      <c r="M42" s="111">
        <v>1</v>
      </c>
      <c r="N42" s="17"/>
      <c r="O42" s="111">
        <v>1</v>
      </c>
      <c r="P42" s="17"/>
      <c r="Q42" s="109">
        <v>1</v>
      </c>
      <c r="R42" s="17"/>
      <c r="S42" s="111">
        <v>1</v>
      </c>
      <c r="T42" s="17"/>
      <c r="U42" s="111">
        <v>1</v>
      </c>
      <c r="V42" s="112">
        <f t="shared" si="4"/>
        <v>0</v>
      </c>
    </row>
    <row r="43" spans="2:22" s="5" customFormat="1" ht="12.75" x14ac:dyDescent="0.2">
      <c r="B43" s="106">
        <f t="shared" si="6"/>
        <v>68</v>
      </c>
      <c r="C43" s="156" t="s">
        <v>140</v>
      </c>
      <c r="D43" s="157"/>
      <c r="E43" s="157"/>
      <c r="F43" s="157"/>
      <c r="G43" s="157"/>
      <c r="H43" s="157"/>
      <c r="I43" s="157"/>
      <c r="J43" s="157"/>
      <c r="K43" s="157"/>
      <c r="L43" s="157"/>
      <c r="M43" s="157"/>
      <c r="N43" s="157"/>
      <c r="O43" s="157"/>
      <c r="P43" s="157"/>
      <c r="Q43" s="157"/>
      <c r="R43" s="157"/>
      <c r="S43" s="157"/>
      <c r="T43" s="157"/>
      <c r="U43" s="158"/>
      <c r="V43" s="116">
        <f>SUM(V30:V42)</f>
        <v>0</v>
      </c>
    </row>
    <row r="45" spans="2:22" ht="36.6" customHeight="1" x14ac:dyDescent="0.25">
      <c r="B45" s="159" t="s">
        <v>177</v>
      </c>
      <c r="C45" s="160"/>
      <c r="D45" s="160"/>
      <c r="E45" s="160"/>
      <c r="F45" s="160"/>
      <c r="G45" s="160"/>
      <c r="H45" s="160"/>
      <c r="I45" s="160"/>
      <c r="J45" s="160"/>
      <c r="K45" s="160"/>
      <c r="L45" s="160"/>
      <c r="M45" s="160"/>
      <c r="N45" s="160"/>
      <c r="O45" s="160"/>
      <c r="P45" s="160"/>
      <c r="Q45" s="160"/>
      <c r="R45" s="160"/>
      <c r="S45" s="160"/>
      <c r="T45" s="160"/>
      <c r="U45" s="160"/>
      <c r="V45" s="160"/>
    </row>
    <row r="46" spans="2:22" s="5" customFormat="1" ht="29.45" customHeight="1" x14ac:dyDescent="0.2">
      <c r="B46" s="153" t="s">
        <v>1</v>
      </c>
      <c r="C46" s="153" t="s">
        <v>3</v>
      </c>
      <c r="D46" s="149" t="s">
        <v>4</v>
      </c>
      <c r="E46" s="150"/>
      <c r="F46" s="149" t="s">
        <v>5</v>
      </c>
      <c r="G46" s="150"/>
      <c r="H46" s="149" t="s">
        <v>6</v>
      </c>
      <c r="I46" s="150"/>
      <c r="J46" s="149" t="s">
        <v>7</v>
      </c>
      <c r="K46" s="150"/>
      <c r="L46" s="149" t="s">
        <v>8</v>
      </c>
      <c r="M46" s="150"/>
      <c r="N46" s="149" t="s">
        <v>9</v>
      </c>
      <c r="O46" s="150"/>
      <c r="P46" s="151" t="s">
        <v>10</v>
      </c>
      <c r="Q46" s="152"/>
      <c r="R46" s="151" t="s">
        <v>11</v>
      </c>
      <c r="S46" s="152"/>
      <c r="T46" s="151" t="s">
        <v>12</v>
      </c>
      <c r="U46" s="152"/>
      <c r="V46" s="147" t="s">
        <v>13</v>
      </c>
    </row>
    <row r="47" spans="2:22" s="5" customFormat="1" ht="12.75" x14ac:dyDescent="0.2">
      <c r="B47" s="154"/>
      <c r="C47" s="154"/>
      <c r="D47" s="105" t="s">
        <v>14</v>
      </c>
      <c r="E47" s="106" t="s">
        <v>15</v>
      </c>
      <c r="F47" s="106" t="s">
        <v>16</v>
      </c>
      <c r="G47" s="106" t="s">
        <v>17</v>
      </c>
      <c r="H47" s="105" t="s">
        <v>71</v>
      </c>
      <c r="I47" s="106" t="s">
        <v>18</v>
      </c>
      <c r="J47" s="105" t="s">
        <v>19</v>
      </c>
      <c r="K47" s="106" t="s">
        <v>20</v>
      </c>
      <c r="L47" s="105" t="s">
        <v>21</v>
      </c>
      <c r="M47" s="106" t="s">
        <v>22</v>
      </c>
      <c r="N47" s="105" t="s">
        <v>23</v>
      </c>
      <c r="O47" s="106" t="s">
        <v>24</v>
      </c>
      <c r="P47" s="105" t="s">
        <v>25</v>
      </c>
      <c r="Q47" s="106" t="s">
        <v>26</v>
      </c>
      <c r="R47" s="105" t="s">
        <v>27</v>
      </c>
      <c r="S47" s="106" t="s">
        <v>28</v>
      </c>
      <c r="T47" s="105" t="s">
        <v>29</v>
      </c>
      <c r="U47" s="105" t="s">
        <v>30</v>
      </c>
      <c r="V47" s="148"/>
    </row>
    <row r="48" spans="2:22" s="5" customFormat="1" ht="49.9" customHeight="1" x14ac:dyDescent="0.2">
      <c r="B48" s="155"/>
      <c r="C48" s="155"/>
      <c r="D48" s="107" t="s">
        <v>31</v>
      </c>
      <c r="E48" s="108" t="s">
        <v>32</v>
      </c>
      <c r="F48" s="107" t="s">
        <v>31</v>
      </c>
      <c r="G48" s="108" t="s">
        <v>32</v>
      </c>
      <c r="H48" s="107" t="s">
        <v>31</v>
      </c>
      <c r="I48" s="108" t="s">
        <v>32</v>
      </c>
      <c r="J48" s="107" t="s">
        <v>31</v>
      </c>
      <c r="K48" s="108" t="s">
        <v>32</v>
      </c>
      <c r="L48" s="107" t="s">
        <v>31</v>
      </c>
      <c r="M48" s="108" t="s">
        <v>32</v>
      </c>
      <c r="N48" s="107" t="s">
        <v>31</v>
      </c>
      <c r="O48" s="108" t="s">
        <v>32</v>
      </c>
      <c r="P48" s="107" t="s">
        <v>33</v>
      </c>
      <c r="Q48" s="108" t="s">
        <v>34</v>
      </c>
      <c r="R48" s="107" t="s">
        <v>31</v>
      </c>
      <c r="S48" s="108" t="s">
        <v>32</v>
      </c>
      <c r="T48" s="107" t="s">
        <v>31</v>
      </c>
      <c r="U48" s="108" t="s">
        <v>34</v>
      </c>
      <c r="V48" s="108" t="s">
        <v>35</v>
      </c>
    </row>
    <row r="49" spans="2:22" s="5" customFormat="1" ht="12.75" x14ac:dyDescent="0.2">
      <c r="B49" s="109">
        <f>B43+1</f>
        <v>69</v>
      </c>
      <c r="C49" s="110" t="s">
        <v>36</v>
      </c>
      <c r="D49" s="17"/>
      <c r="E49" s="109">
        <v>1</v>
      </c>
      <c r="F49" s="17"/>
      <c r="G49" s="109">
        <v>1</v>
      </c>
      <c r="H49" s="17"/>
      <c r="I49" s="111">
        <v>1</v>
      </c>
      <c r="J49" s="17"/>
      <c r="K49" s="111">
        <v>1</v>
      </c>
      <c r="L49" s="17"/>
      <c r="M49" s="111">
        <v>1</v>
      </c>
      <c r="N49" s="17"/>
      <c r="O49" s="111">
        <v>1</v>
      </c>
      <c r="P49" s="17"/>
      <c r="Q49" s="109">
        <v>1</v>
      </c>
      <c r="R49" s="17"/>
      <c r="S49" s="111">
        <v>1</v>
      </c>
      <c r="T49" s="17"/>
      <c r="U49" s="111">
        <v>1</v>
      </c>
      <c r="V49" s="112">
        <f>((D49*E49)+(F49*G49)+(H49*I49)+(J49*K49)+(L49*M49)+(N49*O49)+(P49*Q49)+(R49*S49)+(T49*U49))*12</f>
        <v>0</v>
      </c>
    </row>
    <row r="50" spans="2:22" s="5" customFormat="1" ht="12.75" x14ac:dyDescent="0.2">
      <c r="B50" s="109">
        <f>B49+1</f>
        <v>70</v>
      </c>
      <c r="C50" s="110" t="s">
        <v>37</v>
      </c>
      <c r="D50" s="17"/>
      <c r="E50" s="109">
        <v>1</v>
      </c>
      <c r="F50" s="17"/>
      <c r="G50" s="109">
        <v>1</v>
      </c>
      <c r="H50" s="17"/>
      <c r="I50" s="111">
        <v>1</v>
      </c>
      <c r="J50" s="17"/>
      <c r="K50" s="111">
        <v>1</v>
      </c>
      <c r="L50" s="17"/>
      <c r="M50" s="111">
        <v>1</v>
      </c>
      <c r="N50" s="17"/>
      <c r="O50" s="111">
        <v>1</v>
      </c>
      <c r="P50" s="17"/>
      <c r="Q50" s="109">
        <v>1</v>
      </c>
      <c r="R50" s="17"/>
      <c r="S50" s="111">
        <v>1</v>
      </c>
      <c r="T50" s="17"/>
      <c r="U50" s="111">
        <v>1</v>
      </c>
      <c r="V50" s="112">
        <f t="shared" ref="V50:V54" si="7">((D50*E50)+(F50*G50)+(H50*I50)+(J50*K50)+(L50*M50)+(N50*O50)+(P50*Q50)+(R50*S50)+(T50*U50))*12</f>
        <v>0</v>
      </c>
    </row>
    <row r="51" spans="2:22" s="5" customFormat="1" ht="12.75" x14ac:dyDescent="0.2">
      <c r="B51" s="109">
        <f t="shared" ref="B51:B54" si="8">B50+1</f>
        <v>71</v>
      </c>
      <c r="C51" s="110" t="s">
        <v>38</v>
      </c>
      <c r="D51" s="17"/>
      <c r="E51" s="109">
        <v>1</v>
      </c>
      <c r="F51" s="17"/>
      <c r="G51" s="109">
        <v>1</v>
      </c>
      <c r="H51" s="17"/>
      <c r="I51" s="111">
        <v>1</v>
      </c>
      <c r="J51" s="17"/>
      <c r="K51" s="111">
        <v>1</v>
      </c>
      <c r="L51" s="17"/>
      <c r="M51" s="111">
        <v>1</v>
      </c>
      <c r="N51" s="17"/>
      <c r="O51" s="111">
        <v>1</v>
      </c>
      <c r="P51" s="17"/>
      <c r="Q51" s="109">
        <v>1</v>
      </c>
      <c r="R51" s="17"/>
      <c r="S51" s="111">
        <v>1</v>
      </c>
      <c r="T51" s="17"/>
      <c r="U51" s="111">
        <v>1</v>
      </c>
      <c r="V51" s="112">
        <f t="shared" si="7"/>
        <v>0</v>
      </c>
    </row>
    <row r="52" spans="2:22" s="5" customFormat="1" ht="12.75" x14ac:dyDescent="0.2">
      <c r="B52" s="109">
        <f t="shared" si="8"/>
        <v>72</v>
      </c>
      <c r="C52" s="110" t="s">
        <v>39</v>
      </c>
      <c r="D52" s="17"/>
      <c r="E52" s="109">
        <v>1</v>
      </c>
      <c r="F52" s="17"/>
      <c r="G52" s="109">
        <v>1</v>
      </c>
      <c r="H52" s="17"/>
      <c r="I52" s="111">
        <v>1</v>
      </c>
      <c r="J52" s="17"/>
      <c r="K52" s="111">
        <v>1</v>
      </c>
      <c r="L52" s="17"/>
      <c r="M52" s="111">
        <v>1</v>
      </c>
      <c r="N52" s="17"/>
      <c r="O52" s="111">
        <v>1</v>
      </c>
      <c r="P52" s="17"/>
      <c r="Q52" s="109">
        <v>1</v>
      </c>
      <c r="R52" s="17"/>
      <c r="S52" s="111">
        <v>1</v>
      </c>
      <c r="T52" s="17"/>
      <c r="U52" s="111">
        <v>1</v>
      </c>
      <c r="V52" s="112">
        <f t="shared" si="7"/>
        <v>0</v>
      </c>
    </row>
    <row r="53" spans="2:22" s="5" customFormat="1" ht="12.75" x14ac:dyDescent="0.2">
      <c r="B53" s="109">
        <f t="shared" si="8"/>
        <v>73</v>
      </c>
      <c r="C53" s="110" t="s">
        <v>40</v>
      </c>
      <c r="D53" s="17"/>
      <c r="E53" s="109">
        <v>1</v>
      </c>
      <c r="F53" s="17"/>
      <c r="G53" s="109">
        <v>1</v>
      </c>
      <c r="H53" s="17"/>
      <c r="I53" s="111">
        <v>2</v>
      </c>
      <c r="J53" s="17"/>
      <c r="K53" s="111">
        <v>1</v>
      </c>
      <c r="L53" s="17"/>
      <c r="M53" s="111">
        <v>1</v>
      </c>
      <c r="N53" s="17"/>
      <c r="O53" s="111">
        <v>1</v>
      </c>
      <c r="P53" s="17"/>
      <c r="Q53" s="109">
        <v>1</v>
      </c>
      <c r="R53" s="17"/>
      <c r="S53" s="111">
        <v>1</v>
      </c>
      <c r="T53" s="17"/>
      <c r="U53" s="111">
        <v>1</v>
      </c>
      <c r="V53" s="112">
        <f t="shared" si="7"/>
        <v>0</v>
      </c>
    </row>
    <row r="54" spans="2:22" s="5" customFormat="1" ht="12.75" x14ac:dyDescent="0.2">
      <c r="B54" s="109">
        <f t="shared" si="8"/>
        <v>74</v>
      </c>
      <c r="C54" s="110" t="s">
        <v>41</v>
      </c>
      <c r="D54" s="17"/>
      <c r="E54" s="109">
        <v>1</v>
      </c>
      <c r="F54" s="17"/>
      <c r="G54" s="109">
        <v>1</v>
      </c>
      <c r="H54" s="17"/>
      <c r="I54" s="111">
        <v>1</v>
      </c>
      <c r="J54" s="17"/>
      <c r="K54" s="111">
        <v>1</v>
      </c>
      <c r="L54" s="17"/>
      <c r="M54" s="111">
        <v>1</v>
      </c>
      <c r="N54" s="17"/>
      <c r="O54" s="111">
        <v>1</v>
      </c>
      <c r="P54" s="17"/>
      <c r="Q54" s="109">
        <v>1</v>
      </c>
      <c r="R54" s="17"/>
      <c r="S54" s="111">
        <v>1</v>
      </c>
      <c r="T54" s="17"/>
      <c r="U54" s="111">
        <v>1</v>
      </c>
      <c r="V54" s="112">
        <f t="shared" si="7"/>
        <v>0</v>
      </c>
    </row>
    <row r="55" spans="2:22" s="5" customFormat="1" ht="12.75" x14ac:dyDescent="0.2">
      <c r="B55" s="113"/>
      <c r="C55" s="108" t="s">
        <v>42</v>
      </c>
      <c r="D55" s="114"/>
      <c r="E55" s="113"/>
      <c r="F55" s="114"/>
      <c r="G55" s="113"/>
      <c r="H55" s="114"/>
      <c r="I55" s="113"/>
      <c r="J55" s="114"/>
      <c r="K55" s="113"/>
      <c r="L55" s="114"/>
      <c r="M55" s="113"/>
      <c r="N55" s="114"/>
      <c r="O55" s="113"/>
      <c r="P55" s="114"/>
      <c r="Q55" s="113"/>
      <c r="R55" s="114"/>
      <c r="S55" s="113"/>
      <c r="T55" s="114"/>
      <c r="U55" s="113"/>
      <c r="V55" s="115"/>
    </row>
    <row r="56" spans="2:22" s="5" customFormat="1" ht="12.75" x14ac:dyDescent="0.2">
      <c r="B56" s="109">
        <f>B54+1</f>
        <v>75</v>
      </c>
      <c r="C56" s="110" t="s">
        <v>36</v>
      </c>
      <c r="D56" s="17"/>
      <c r="E56" s="111">
        <v>1</v>
      </c>
      <c r="F56" s="17"/>
      <c r="G56" s="111">
        <v>1</v>
      </c>
      <c r="H56" s="17"/>
      <c r="I56" s="111">
        <v>1</v>
      </c>
      <c r="J56" s="17"/>
      <c r="K56" s="111">
        <v>1</v>
      </c>
      <c r="L56" s="17"/>
      <c r="M56" s="111">
        <v>1</v>
      </c>
      <c r="N56" s="17"/>
      <c r="O56" s="111">
        <v>1</v>
      </c>
      <c r="P56" s="17"/>
      <c r="Q56" s="109">
        <v>1</v>
      </c>
      <c r="R56" s="17"/>
      <c r="S56" s="111">
        <v>1</v>
      </c>
      <c r="T56" s="17"/>
      <c r="U56" s="111">
        <v>1</v>
      </c>
      <c r="V56" s="112">
        <f t="shared" ref="V56:V61" si="9">((D56*E56)+(F56*G56)+(H56*I56)+(J56*K56)+(L56*M56)+(N56*O56)+(P56*Q56)+(R56*S56)+(T56*U56))*12</f>
        <v>0</v>
      </c>
    </row>
    <row r="57" spans="2:22" s="5" customFormat="1" ht="12.75" x14ac:dyDescent="0.2">
      <c r="B57" s="109">
        <f>B56+1</f>
        <v>76</v>
      </c>
      <c r="C57" s="110" t="s">
        <v>37</v>
      </c>
      <c r="D57" s="17"/>
      <c r="E57" s="111">
        <v>1</v>
      </c>
      <c r="F57" s="17"/>
      <c r="G57" s="111">
        <v>1</v>
      </c>
      <c r="H57" s="17"/>
      <c r="I57" s="111">
        <v>1</v>
      </c>
      <c r="J57" s="17"/>
      <c r="K57" s="111">
        <v>1</v>
      </c>
      <c r="L57" s="17"/>
      <c r="M57" s="111">
        <v>1</v>
      </c>
      <c r="N57" s="17"/>
      <c r="O57" s="111">
        <v>1</v>
      </c>
      <c r="P57" s="17"/>
      <c r="Q57" s="109">
        <v>1</v>
      </c>
      <c r="R57" s="17"/>
      <c r="S57" s="111">
        <v>1</v>
      </c>
      <c r="T57" s="17"/>
      <c r="U57" s="111">
        <v>1</v>
      </c>
      <c r="V57" s="112">
        <f t="shared" si="9"/>
        <v>0</v>
      </c>
    </row>
    <row r="58" spans="2:22" s="5" customFormat="1" ht="12.75" x14ac:dyDescent="0.2">
      <c r="B58" s="109">
        <f t="shared" ref="B58:B62" si="10">B57+1</f>
        <v>77</v>
      </c>
      <c r="C58" s="110" t="s">
        <v>38</v>
      </c>
      <c r="D58" s="17"/>
      <c r="E58" s="111">
        <v>1</v>
      </c>
      <c r="F58" s="17"/>
      <c r="G58" s="111">
        <v>1</v>
      </c>
      <c r="H58" s="17"/>
      <c r="I58" s="111">
        <v>1</v>
      </c>
      <c r="J58" s="17"/>
      <c r="K58" s="111">
        <v>1</v>
      </c>
      <c r="L58" s="17"/>
      <c r="M58" s="111">
        <v>1</v>
      </c>
      <c r="N58" s="17"/>
      <c r="O58" s="111">
        <v>1</v>
      </c>
      <c r="P58" s="17"/>
      <c r="Q58" s="109">
        <v>1</v>
      </c>
      <c r="R58" s="17"/>
      <c r="S58" s="111">
        <v>1</v>
      </c>
      <c r="T58" s="17"/>
      <c r="U58" s="111">
        <v>1</v>
      </c>
      <c r="V58" s="112">
        <f t="shared" si="9"/>
        <v>0</v>
      </c>
    </row>
    <row r="59" spans="2:22" s="5" customFormat="1" ht="12.75" x14ac:dyDescent="0.2">
      <c r="B59" s="109">
        <f t="shared" si="10"/>
        <v>78</v>
      </c>
      <c r="C59" s="110" t="s">
        <v>39</v>
      </c>
      <c r="D59" s="17"/>
      <c r="E59" s="111">
        <v>1</v>
      </c>
      <c r="F59" s="17"/>
      <c r="G59" s="111">
        <v>1</v>
      </c>
      <c r="H59" s="17"/>
      <c r="I59" s="111">
        <v>1</v>
      </c>
      <c r="J59" s="17"/>
      <c r="K59" s="111">
        <v>1</v>
      </c>
      <c r="L59" s="17"/>
      <c r="M59" s="111">
        <v>1</v>
      </c>
      <c r="N59" s="17"/>
      <c r="O59" s="111">
        <v>1</v>
      </c>
      <c r="P59" s="17"/>
      <c r="Q59" s="109">
        <v>1</v>
      </c>
      <c r="R59" s="17"/>
      <c r="S59" s="111">
        <v>1</v>
      </c>
      <c r="T59" s="17"/>
      <c r="U59" s="111">
        <v>1</v>
      </c>
      <c r="V59" s="112">
        <f t="shared" si="9"/>
        <v>0</v>
      </c>
    </row>
    <row r="60" spans="2:22" s="5" customFormat="1" ht="12.75" x14ac:dyDescent="0.2">
      <c r="B60" s="109">
        <f t="shared" si="10"/>
        <v>79</v>
      </c>
      <c r="C60" s="110" t="s">
        <v>40</v>
      </c>
      <c r="D60" s="17"/>
      <c r="E60" s="111">
        <v>1</v>
      </c>
      <c r="F60" s="17"/>
      <c r="G60" s="111">
        <v>1</v>
      </c>
      <c r="H60" s="17"/>
      <c r="I60" s="111">
        <v>1</v>
      </c>
      <c r="J60" s="17"/>
      <c r="K60" s="111">
        <v>1</v>
      </c>
      <c r="L60" s="17"/>
      <c r="M60" s="111">
        <v>1</v>
      </c>
      <c r="N60" s="17"/>
      <c r="O60" s="111">
        <v>1</v>
      </c>
      <c r="P60" s="17"/>
      <c r="Q60" s="109">
        <v>1</v>
      </c>
      <c r="R60" s="17"/>
      <c r="S60" s="111">
        <v>1</v>
      </c>
      <c r="T60" s="17"/>
      <c r="U60" s="111">
        <v>1</v>
      </c>
      <c r="V60" s="112">
        <f t="shared" si="9"/>
        <v>0</v>
      </c>
    </row>
    <row r="61" spans="2:22" s="5" customFormat="1" ht="12.75" x14ac:dyDescent="0.2">
      <c r="B61" s="109">
        <f t="shared" si="10"/>
        <v>80</v>
      </c>
      <c r="C61" s="110" t="s">
        <v>41</v>
      </c>
      <c r="D61" s="17"/>
      <c r="E61" s="111">
        <v>1</v>
      </c>
      <c r="F61" s="17"/>
      <c r="G61" s="111">
        <v>1</v>
      </c>
      <c r="H61" s="17"/>
      <c r="I61" s="111">
        <v>1</v>
      </c>
      <c r="J61" s="17"/>
      <c r="K61" s="111">
        <v>1</v>
      </c>
      <c r="L61" s="17"/>
      <c r="M61" s="111">
        <v>1</v>
      </c>
      <c r="N61" s="17"/>
      <c r="O61" s="111">
        <v>1</v>
      </c>
      <c r="P61" s="17"/>
      <c r="Q61" s="109">
        <v>1</v>
      </c>
      <c r="R61" s="17"/>
      <c r="S61" s="111">
        <v>1</v>
      </c>
      <c r="T61" s="17"/>
      <c r="U61" s="111">
        <v>1</v>
      </c>
      <c r="V61" s="112">
        <f t="shared" si="9"/>
        <v>0</v>
      </c>
    </row>
    <row r="62" spans="2:22" s="5" customFormat="1" ht="12.75" x14ac:dyDescent="0.2">
      <c r="B62" s="106">
        <f t="shared" si="10"/>
        <v>81</v>
      </c>
      <c r="C62" s="156" t="s">
        <v>141</v>
      </c>
      <c r="D62" s="157"/>
      <c r="E62" s="157"/>
      <c r="F62" s="157"/>
      <c r="G62" s="157"/>
      <c r="H62" s="157"/>
      <c r="I62" s="157"/>
      <c r="J62" s="157"/>
      <c r="K62" s="157"/>
      <c r="L62" s="157"/>
      <c r="M62" s="157"/>
      <c r="N62" s="157"/>
      <c r="O62" s="157"/>
      <c r="P62" s="157"/>
      <c r="Q62" s="157"/>
      <c r="R62" s="157"/>
      <c r="S62" s="157"/>
      <c r="T62" s="157"/>
      <c r="U62" s="158"/>
      <c r="V62" s="116">
        <f>SUM(V49:V61)</f>
        <v>0</v>
      </c>
    </row>
  </sheetData>
  <sheetProtection algorithmName="SHA-512" hashValue="J8mHdHGlOVjLw2n197utCuva34H6fHA1IFrbFnU/JcqBJgQT/7R+DJPs+uI4c66KYqjMz0/INDeJugarDUkYdg==" saltValue="XNwfhBkwFI6I+2pEsc8hPw==" spinCount="100000" sheet="1" selectLockedCells="1"/>
  <mergeCells count="48">
    <mergeCell ref="T7:U7"/>
    <mergeCell ref="V7:V8"/>
    <mergeCell ref="C23:U23"/>
    <mergeCell ref="B25:V25"/>
    <mergeCell ref="B3:V3"/>
    <mergeCell ref="B1:V1"/>
    <mergeCell ref="B2:V2"/>
    <mergeCell ref="B5:V5"/>
    <mergeCell ref="B4:V4"/>
    <mergeCell ref="B26:V26"/>
    <mergeCell ref="B6:V6"/>
    <mergeCell ref="B7:B9"/>
    <mergeCell ref="C7:C9"/>
    <mergeCell ref="D7:E7"/>
    <mergeCell ref="F7:G7"/>
    <mergeCell ref="H7:I7"/>
    <mergeCell ref="J7:K7"/>
    <mergeCell ref="L7:M7"/>
    <mergeCell ref="N7:O7"/>
    <mergeCell ref="P7:Q7"/>
    <mergeCell ref="R7:S7"/>
    <mergeCell ref="C62:U62"/>
    <mergeCell ref="V27:V28"/>
    <mergeCell ref="B27:B29"/>
    <mergeCell ref="C27:C29"/>
    <mergeCell ref="D27:E27"/>
    <mergeCell ref="F27:G27"/>
    <mergeCell ref="H27:I27"/>
    <mergeCell ref="C43:U43"/>
    <mergeCell ref="J27:K27"/>
    <mergeCell ref="L27:M27"/>
    <mergeCell ref="N27:O27"/>
    <mergeCell ref="P27:Q27"/>
    <mergeCell ref="R27:S27"/>
    <mergeCell ref="T27:U27"/>
    <mergeCell ref="B45:V45"/>
    <mergeCell ref="B46:B48"/>
    <mergeCell ref="C46:C48"/>
    <mergeCell ref="D46:E46"/>
    <mergeCell ref="F46:G46"/>
    <mergeCell ref="H46:I46"/>
    <mergeCell ref="J46:K46"/>
    <mergeCell ref="V46:V47"/>
    <mergeCell ref="L46:M46"/>
    <mergeCell ref="N46:O46"/>
    <mergeCell ref="P46:Q46"/>
    <mergeCell ref="R46:S46"/>
    <mergeCell ref="T46:U46"/>
  </mergeCells>
  <printOptions horizontalCentered="1"/>
  <pageMargins left="0.15" right="0.15" top="0.15" bottom="0.15" header="0.3" footer="0.3"/>
  <pageSetup scale="51" orientation="landscape" horizontalDpi="300" verticalDpi="300" r:id="rId1"/>
  <ignoredErrors>
    <ignoredError sqref="B31:B43 V49:V62 B62 E31 V30:V43 B49:B6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E4D5-AE10-4A4D-9139-9FAF73DDA924}">
  <sheetPr>
    <pageSetUpPr fitToPage="1"/>
  </sheetPr>
  <dimension ref="B1:H40"/>
  <sheetViews>
    <sheetView topLeftCell="A2" zoomScaleNormal="100" zoomScaleSheetLayoutView="122" workbookViewId="0">
      <selection activeCell="B2" sqref="B2:H2"/>
    </sheetView>
  </sheetViews>
  <sheetFormatPr defaultRowHeight="15" x14ac:dyDescent="0.25"/>
  <cols>
    <col min="1" max="1" width="3" customWidth="1"/>
    <col min="2" max="2" width="4.28515625" customWidth="1"/>
    <col min="3" max="3" width="32.5703125" customWidth="1"/>
    <col min="4" max="4" width="12.85546875" customWidth="1"/>
    <col min="5" max="5" width="10.5703125" customWidth="1"/>
    <col min="6" max="6" width="12.7109375" customWidth="1"/>
    <col min="7" max="7" width="10.5703125" customWidth="1"/>
    <col min="8" max="8" width="16.5703125" customWidth="1"/>
  </cols>
  <sheetData>
    <row r="1" spans="2:8" ht="63.75" customHeight="1" x14ac:dyDescent="0.25">
      <c r="B1" s="120" t="s">
        <v>154</v>
      </c>
      <c r="C1" s="121"/>
      <c r="D1" s="121"/>
      <c r="E1" s="121"/>
      <c r="F1" s="121"/>
      <c r="G1" s="121"/>
      <c r="H1" s="121"/>
    </row>
    <row r="2" spans="2:8" x14ac:dyDescent="0.25">
      <c r="B2" s="122" t="s">
        <v>0</v>
      </c>
      <c r="C2" s="122"/>
      <c r="D2" s="122"/>
      <c r="E2" s="122"/>
      <c r="F2" s="122"/>
      <c r="G2" s="122"/>
      <c r="H2" s="122"/>
    </row>
    <row r="3" spans="2:8" ht="15.75" x14ac:dyDescent="0.25">
      <c r="B3" s="124" t="s">
        <v>43</v>
      </c>
      <c r="C3" s="124"/>
      <c r="D3" s="124"/>
      <c r="E3" s="124"/>
      <c r="F3" s="124"/>
      <c r="G3" s="124"/>
      <c r="H3" s="124"/>
    </row>
    <row r="4" spans="2:8" ht="150.6" customHeight="1" x14ac:dyDescent="0.25">
      <c r="B4" s="139" t="s">
        <v>168</v>
      </c>
      <c r="C4" s="139"/>
      <c r="D4" s="139"/>
      <c r="E4" s="139"/>
      <c r="F4" s="139"/>
      <c r="G4" s="139"/>
      <c r="H4" s="139"/>
    </row>
    <row r="5" spans="2:8" ht="38.450000000000003" customHeight="1" x14ac:dyDescent="0.25">
      <c r="B5" s="174" t="s">
        <v>72</v>
      </c>
      <c r="C5" s="175"/>
      <c r="D5" s="175"/>
      <c r="E5" s="175"/>
      <c r="F5" s="175"/>
      <c r="G5" s="175"/>
      <c r="H5" s="176"/>
    </row>
    <row r="6" spans="2:8" ht="24" x14ac:dyDescent="0.25">
      <c r="B6" s="186" t="s">
        <v>1</v>
      </c>
      <c r="C6" s="187" t="s">
        <v>44</v>
      </c>
      <c r="D6" s="22" t="s">
        <v>14</v>
      </c>
      <c r="E6" s="22" t="s">
        <v>15</v>
      </c>
      <c r="F6" s="22" t="s">
        <v>16</v>
      </c>
      <c r="G6" s="22" t="s">
        <v>17</v>
      </c>
      <c r="H6" s="23" t="s">
        <v>45</v>
      </c>
    </row>
    <row r="7" spans="2:8" ht="48" x14ac:dyDescent="0.25">
      <c r="B7" s="186"/>
      <c r="C7" s="187"/>
      <c r="D7" s="22" t="s">
        <v>46</v>
      </c>
      <c r="E7" s="22" t="s">
        <v>47</v>
      </c>
      <c r="F7" s="22" t="s">
        <v>48</v>
      </c>
      <c r="G7" s="22" t="s">
        <v>49</v>
      </c>
      <c r="H7" s="24" t="s">
        <v>35</v>
      </c>
    </row>
    <row r="8" spans="2:8" x14ac:dyDescent="0.25">
      <c r="B8" s="25">
        <f>'3'!B62+1</f>
        <v>82</v>
      </c>
      <c r="C8" s="26" t="s">
        <v>112</v>
      </c>
      <c r="D8" s="13"/>
      <c r="E8" s="27">
        <v>1</v>
      </c>
      <c r="F8" s="13"/>
      <c r="G8" s="27">
        <v>1</v>
      </c>
      <c r="H8" s="28">
        <f>((D8*E8)+(F8*G8))*12</f>
        <v>0</v>
      </c>
    </row>
    <row r="9" spans="2:8" x14ac:dyDescent="0.25">
      <c r="B9" s="25">
        <f>B8+1</f>
        <v>83</v>
      </c>
      <c r="C9" s="26" t="s">
        <v>113</v>
      </c>
      <c r="D9" s="13"/>
      <c r="E9" s="27">
        <v>1</v>
      </c>
      <c r="F9" s="13"/>
      <c r="G9" s="27">
        <v>1</v>
      </c>
      <c r="H9" s="28">
        <f t="shared" ref="H9:H17" si="0">((D9*E9)+(F9*G9))*12</f>
        <v>0</v>
      </c>
    </row>
    <row r="10" spans="2:8" x14ac:dyDescent="0.25">
      <c r="B10" s="25">
        <f t="shared" ref="B10:B21" si="1">B9+1</f>
        <v>84</v>
      </c>
      <c r="C10" s="26" t="s">
        <v>114</v>
      </c>
      <c r="D10" s="13"/>
      <c r="E10" s="27">
        <v>1</v>
      </c>
      <c r="F10" s="13"/>
      <c r="G10" s="27">
        <v>1</v>
      </c>
      <c r="H10" s="28">
        <f t="shared" si="0"/>
        <v>0</v>
      </c>
    </row>
    <row r="11" spans="2:8" x14ac:dyDescent="0.25">
      <c r="B11" s="25">
        <f t="shared" si="1"/>
        <v>85</v>
      </c>
      <c r="C11" s="26" t="s">
        <v>115</v>
      </c>
      <c r="D11" s="13"/>
      <c r="E11" s="27">
        <v>1</v>
      </c>
      <c r="F11" s="13"/>
      <c r="G11" s="27">
        <v>1</v>
      </c>
      <c r="H11" s="28">
        <f t="shared" si="0"/>
        <v>0</v>
      </c>
    </row>
    <row r="12" spans="2:8" x14ac:dyDescent="0.25">
      <c r="B12" s="25">
        <f t="shared" si="1"/>
        <v>86</v>
      </c>
      <c r="C12" s="26" t="s">
        <v>116</v>
      </c>
      <c r="D12" s="13"/>
      <c r="E12" s="27">
        <v>1</v>
      </c>
      <c r="F12" s="13"/>
      <c r="G12" s="27">
        <v>1</v>
      </c>
      <c r="H12" s="28">
        <f t="shared" si="0"/>
        <v>0</v>
      </c>
    </row>
    <row r="13" spans="2:8" x14ac:dyDescent="0.25">
      <c r="B13" s="25">
        <f t="shared" si="1"/>
        <v>87</v>
      </c>
      <c r="C13" s="26" t="s">
        <v>117</v>
      </c>
      <c r="D13" s="13"/>
      <c r="E13" s="27">
        <v>1</v>
      </c>
      <c r="F13" s="13"/>
      <c r="G13" s="27">
        <v>1</v>
      </c>
      <c r="H13" s="28">
        <f t="shared" si="0"/>
        <v>0</v>
      </c>
    </row>
    <row r="14" spans="2:8" x14ac:dyDescent="0.25">
      <c r="B14" s="25">
        <f t="shared" si="1"/>
        <v>88</v>
      </c>
      <c r="C14" s="26" t="s">
        <v>118</v>
      </c>
      <c r="D14" s="13"/>
      <c r="E14" s="27">
        <v>1</v>
      </c>
      <c r="F14" s="13"/>
      <c r="G14" s="27">
        <v>1</v>
      </c>
      <c r="H14" s="28">
        <f t="shared" si="0"/>
        <v>0</v>
      </c>
    </row>
    <row r="15" spans="2:8" x14ac:dyDescent="0.25">
      <c r="B15" s="25">
        <f t="shared" si="1"/>
        <v>89</v>
      </c>
      <c r="C15" s="26" t="s">
        <v>119</v>
      </c>
      <c r="D15" s="13"/>
      <c r="E15" s="27">
        <v>2</v>
      </c>
      <c r="F15" s="13"/>
      <c r="G15" s="27">
        <v>1</v>
      </c>
      <c r="H15" s="28">
        <f t="shared" si="0"/>
        <v>0</v>
      </c>
    </row>
    <row r="16" spans="2:8" x14ac:dyDescent="0.25">
      <c r="B16" s="25">
        <f t="shared" si="1"/>
        <v>90</v>
      </c>
      <c r="C16" s="26" t="s">
        <v>120</v>
      </c>
      <c r="D16" s="13"/>
      <c r="E16" s="27">
        <v>1</v>
      </c>
      <c r="F16" s="13"/>
      <c r="G16" s="27">
        <v>1</v>
      </c>
      <c r="H16" s="28">
        <f t="shared" si="0"/>
        <v>0</v>
      </c>
    </row>
    <row r="17" spans="2:8" x14ac:dyDescent="0.25">
      <c r="B17" s="25">
        <f t="shared" si="1"/>
        <v>91</v>
      </c>
      <c r="C17" s="26" t="s">
        <v>121</v>
      </c>
      <c r="D17" s="13"/>
      <c r="E17" s="27">
        <v>1</v>
      </c>
      <c r="F17" s="13"/>
      <c r="G17" s="27">
        <v>1</v>
      </c>
      <c r="H17" s="28">
        <f t="shared" si="0"/>
        <v>0</v>
      </c>
    </row>
    <row r="18" spans="2:8" x14ac:dyDescent="0.25">
      <c r="B18" s="25">
        <f t="shared" si="1"/>
        <v>92</v>
      </c>
      <c r="C18" s="26" t="s">
        <v>122</v>
      </c>
      <c r="D18" s="13"/>
      <c r="E18" s="27">
        <v>16</v>
      </c>
      <c r="F18" s="13"/>
      <c r="G18" s="27">
        <v>1</v>
      </c>
      <c r="H18" s="28">
        <f>((D18*E18)+(F18*G18))*12</f>
        <v>0</v>
      </c>
    </row>
    <row r="19" spans="2:8" x14ac:dyDescent="0.25">
      <c r="B19" s="25">
        <f t="shared" si="1"/>
        <v>93</v>
      </c>
      <c r="C19" s="26" t="s">
        <v>123</v>
      </c>
      <c r="D19" s="14"/>
      <c r="E19" s="29">
        <v>10</v>
      </c>
      <c r="F19" s="14"/>
      <c r="G19" s="29">
        <v>1</v>
      </c>
      <c r="H19" s="30">
        <f>((D19*E19)+(F19*G19))*12</f>
        <v>0</v>
      </c>
    </row>
    <row r="20" spans="2:8" x14ac:dyDescent="0.25">
      <c r="B20" s="25">
        <f t="shared" si="1"/>
        <v>94</v>
      </c>
      <c r="C20" s="26" t="s">
        <v>124</v>
      </c>
      <c r="D20" s="14"/>
      <c r="E20" s="29">
        <v>3</v>
      </c>
      <c r="F20" s="14"/>
      <c r="G20" s="29">
        <v>1</v>
      </c>
      <c r="H20" s="30">
        <f>((D20*E20)+(F20*G20))*12</f>
        <v>0</v>
      </c>
    </row>
    <row r="21" spans="2:8" x14ac:dyDescent="0.25">
      <c r="B21" s="25">
        <f t="shared" si="1"/>
        <v>95</v>
      </c>
      <c r="C21" s="26" t="s">
        <v>125</v>
      </c>
      <c r="D21" s="14"/>
      <c r="E21" s="29">
        <v>7</v>
      </c>
      <c r="F21" s="14"/>
      <c r="G21" s="29">
        <v>1</v>
      </c>
      <c r="H21" s="30">
        <f>((D21*E21)+(F21*G21))*12</f>
        <v>0</v>
      </c>
    </row>
    <row r="22" spans="2:8" ht="19.149999999999999" customHeight="1" x14ac:dyDescent="0.25">
      <c r="B22" s="31">
        <f t="shared" ref="B22" si="2">B21+1</f>
        <v>96</v>
      </c>
      <c r="C22" s="170" t="s">
        <v>145</v>
      </c>
      <c r="D22" s="171"/>
      <c r="E22" s="171"/>
      <c r="F22" s="171"/>
      <c r="G22" s="171"/>
      <c r="H22" s="18">
        <f>SUM(H8:H21)</f>
        <v>0</v>
      </c>
    </row>
    <row r="23" spans="2:8" x14ac:dyDescent="0.25">
      <c r="B23" s="32"/>
      <c r="C23" s="32"/>
      <c r="D23" s="32"/>
      <c r="E23" s="32"/>
      <c r="F23" s="33"/>
      <c r="G23" s="32"/>
      <c r="H23" s="33"/>
    </row>
    <row r="24" spans="2:8" ht="15.75" x14ac:dyDescent="0.25">
      <c r="B24" s="124" t="s">
        <v>54</v>
      </c>
      <c r="C24" s="124"/>
      <c r="D24" s="124"/>
      <c r="E24" s="124"/>
      <c r="F24" s="124"/>
      <c r="G24" s="124"/>
      <c r="H24" s="124"/>
    </row>
    <row r="25" spans="2:8" ht="108.6" customHeight="1" x14ac:dyDescent="0.25">
      <c r="B25" s="185" t="s">
        <v>169</v>
      </c>
      <c r="C25" s="185"/>
      <c r="D25" s="185"/>
      <c r="E25" s="185"/>
      <c r="F25" s="185"/>
      <c r="G25" s="185"/>
      <c r="H25" s="185"/>
    </row>
    <row r="26" spans="2:8" ht="24" x14ac:dyDescent="0.25">
      <c r="B26" s="177" t="s">
        <v>53</v>
      </c>
      <c r="C26" s="179" t="s">
        <v>2</v>
      </c>
      <c r="D26" s="180"/>
      <c r="E26" s="180"/>
      <c r="F26" s="180"/>
      <c r="G26" s="181"/>
      <c r="H26" s="34" t="s">
        <v>73</v>
      </c>
    </row>
    <row r="27" spans="2:8" ht="26.45" customHeight="1" x14ac:dyDescent="0.25">
      <c r="B27" s="178"/>
      <c r="C27" s="182"/>
      <c r="D27" s="183"/>
      <c r="E27" s="183"/>
      <c r="F27" s="183"/>
      <c r="G27" s="184"/>
      <c r="H27" s="35" t="s">
        <v>84</v>
      </c>
    </row>
    <row r="28" spans="2:8" ht="14.45" customHeight="1" x14ac:dyDescent="0.25">
      <c r="B28" s="36">
        <f>B22+1</f>
        <v>97</v>
      </c>
      <c r="C28" s="167" t="s">
        <v>127</v>
      </c>
      <c r="D28" s="167"/>
      <c r="E28" s="167"/>
      <c r="F28" s="167"/>
      <c r="G28" s="167"/>
      <c r="H28" s="15"/>
    </row>
    <row r="29" spans="2:8" ht="15" customHeight="1" x14ac:dyDescent="0.25">
      <c r="B29" s="36">
        <f>B28+1</f>
        <v>98</v>
      </c>
      <c r="C29" s="167" t="s">
        <v>128</v>
      </c>
      <c r="D29" s="167"/>
      <c r="E29" s="167"/>
      <c r="F29" s="167"/>
      <c r="G29" s="167"/>
      <c r="H29" s="15"/>
    </row>
    <row r="30" spans="2:8" ht="14.45" customHeight="1" x14ac:dyDescent="0.25">
      <c r="B30" s="36">
        <f>B29+1</f>
        <v>99</v>
      </c>
      <c r="C30" s="167" t="s">
        <v>129</v>
      </c>
      <c r="D30" s="167"/>
      <c r="E30" s="167"/>
      <c r="F30" s="167"/>
      <c r="G30" s="167"/>
      <c r="H30" s="15"/>
    </row>
    <row r="31" spans="2:8" ht="15" customHeight="1" x14ac:dyDescent="0.25">
      <c r="B31" s="36">
        <f>B30+1</f>
        <v>100</v>
      </c>
      <c r="C31" s="167" t="s">
        <v>130</v>
      </c>
      <c r="D31" s="167"/>
      <c r="E31" s="167"/>
      <c r="F31" s="167"/>
      <c r="G31" s="167"/>
      <c r="H31" s="15"/>
    </row>
    <row r="32" spans="2:8" x14ac:dyDescent="0.25">
      <c r="B32" s="37"/>
      <c r="C32" s="172"/>
      <c r="D32" s="172"/>
      <c r="E32" s="172"/>
      <c r="F32" s="172"/>
      <c r="G32" s="172"/>
      <c r="H32" s="38" t="s">
        <v>55</v>
      </c>
    </row>
    <row r="33" spans="2:8" x14ac:dyDescent="0.25">
      <c r="B33" s="36">
        <f>B31+1</f>
        <v>101</v>
      </c>
      <c r="C33" s="173" t="s">
        <v>126</v>
      </c>
      <c r="D33" s="173"/>
      <c r="E33" s="173"/>
      <c r="F33" s="173"/>
      <c r="G33" s="173"/>
      <c r="H33" s="15"/>
    </row>
    <row r="34" spans="2:8" ht="34.9" customHeight="1" x14ac:dyDescent="0.25">
      <c r="B34" s="37">
        <f>B33+1</f>
        <v>102</v>
      </c>
      <c r="C34" s="168" t="s">
        <v>146</v>
      </c>
      <c r="D34" s="169"/>
      <c r="E34" s="169"/>
      <c r="F34" s="169"/>
      <c r="G34" s="169"/>
      <c r="H34" s="39">
        <f>(H28+H29+H30+H31+H33)*12</f>
        <v>0</v>
      </c>
    </row>
    <row r="36" spans="2:8" x14ac:dyDescent="0.25">
      <c r="B36" s="188" t="s">
        <v>98</v>
      </c>
      <c r="C36" s="188"/>
      <c r="D36" s="188"/>
      <c r="E36" s="188"/>
      <c r="F36" s="188"/>
      <c r="G36" s="188"/>
      <c r="H36" s="188"/>
    </row>
    <row r="37" spans="2:8" ht="96" customHeight="1" x14ac:dyDescent="0.25">
      <c r="B37" s="192" t="s">
        <v>170</v>
      </c>
      <c r="C37" s="193"/>
      <c r="D37" s="193"/>
      <c r="E37" s="193"/>
      <c r="F37" s="193"/>
      <c r="G37" s="193"/>
      <c r="H37" s="194"/>
    </row>
    <row r="38" spans="2:8" ht="42.75" customHeight="1" x14ac:dyDescent="0.25">
      <c r="B38" s="68" t="s">
        <v>1</v>
      </c>
      <c r="C38" s="189" t="s">
        <v>2</v>
      </c>
      <c r="D38" s="190"/>
      <c r="E38" s="190"/>
      <c r="F38" s="191"/>
      <c r="G38" s="69" t="s">
        <v>171</v>
      </c>
      <c r="H38" s="20" t="s">
        <v>99</v>
      </c>
    </row>
    <row r="39" spans="2:8" x14ac:dyDescent="0.25">
      <c r="B39" s="65">
        <f>B34+1</f>
        <v>103</v>
      </c>
      <c r="C39" s="198" t="s">
        <v>100</v>
      </c>
      <c r="D39" s="199"/>
      <c r="E39" s="199"/>
      <c r="F39" s="200"/>
      <c r="G39" s="67">
        <v>80</v>
      </c>
      <c r="H39" s="70"/>
    </row>
    <row r="40" spans="2:8" ht="27.75" customHeight="1" x14ac:dyDescent="0.25">
      <c r="B40" s="60">
        <f>B39+1</f>
        <v>104</v>
      </c>
      <c r="C40" s="195" t="s">
        <v>172</v>
      </c>
      <c r="D40" s="196"/>
      <c r="E40" s="196"/>
      <c r="F40" s="196"/>
      <c r="G40" s="197"/>
      <c r="H40" s="66">
        <f>(H39*G39)*52.143</f>
        <v>0</v>
      </c>
    </row>
  </sheetData>
  <sheetProtection algorithmName="SHA-512" hashValue="R8NxLxgqDAB1uIrwCsin83CC+NaqMB2sLTmbtYG0JabgYyKPbb9H0Jikkt6NmEJ7/nX82y5G5P5F9X019foMkA==" saltValue="91GyWmmzW+DTry22ER05Ag==" spinCount="100000" sheet="1" selectLockedCells="1"/>
  <mergeCells count="24">
    <mergeCell ref="B36:H36"/>
    <mergeCell ref="C38:F38"/>
    <mergeCell ref="B37:H37"/>
    <mergeCell ref="C40:G40"/>
    <mergeCell ref="C39:F39"/>
    <mergeCell ref="B26:B27"/>
    <mergeCell ref="C26:G27"/>
    <mergeCell ref="B24:H24"/>
    <mergeCell ref="B25:H25"/>
    <mergeCell ref="B6:B7"/>
    <mergeCell ref="C6:C7"/>
    <mergeCell ref="B1:H1"/>
    <mergeCell ref="B2:H2"/>
    <mergeCell ref="B3:H3"/>
    <mergeCell ref="B4:H4"/>
    <mergeCell ref="B5:H5"/>
    <mergeCell ref="C28:G28"/>
    <mergeCell ref="C29:G29"/>
    <mergeCell ref="C30:G30"/>
    <mergeCell ref="C34:G34"/>
    <mergeCell ref="C22:G22"/>
    <mergeCell ref="C31:G31"/>
    <mergeCell ref="C32:G32"/>
    <mergeCell ref="C33:G33"/>
  </mergeCells>
  <printOptions horizontalCentered="1"/>
  <pageMargins left="0.15" right="0.15" top="0.15" bottom="0.15" header="0.3" footer="0.3"/>
  <pageSetup scale="72" orientation="portrait" horizontalDpi="300" verticalDpi="300" r:id="rId1"/>
  <ignoredErrors>
    <ignoredError sqref="B22 H8:H21 B8:B21 H34 D22:H22 B28:B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ED50-71F0-496D-8AD3-97F6E02C54F4}">
  <sheetPr>
    <pageSetUpPr fitToPage="1"/>
  </sheetPr>
  <dimension ref="B1:G16"/>
  <sheetViews>
    <sheetView zoomScale="92" zoomScaleNormal="100" zoomScaleSheetLayoutView="100" workbookViewId="0">
      <selection activeCell="B2" sqref="B2:G2"/>
    </sheetView>
  </sheetViews>
  <sheetFormatPr defaultRowHeight="15" x14ac:dyDescent="0.25"/>
  <cols>
    <col min="1" max="1" width="2.7109375" customWidth="1"/>
    <col min="2" max="2" width="4.28515625" style="3" customWidth="1"/>
    <col min="3" max="3" width="63.7109375" customWidth="1"/>
    <col min="4" max="7" width="19" customWidth="1"/>
  </cols>
  <sheetData>
    <row r="1" spans="2:7" ht="75" customHeight="1" x14ac:dyDescent="0.25">
      <c r="B1" s="40"/>
      <c r="C1" s="204" t="s">
        <v>155</v>
      </c>
      <c r="D1" s="205"/>
      <c r="E1" s="205"/>
      <c r="F1" s="205"/>
      <c r="G1" s="206"/>
    </row>
    <row r="2" spans="2:7" x14ac:dyDescent="0.25">
      <c r="B2" s="122" t="s">
        <v>0</v>
      </c>
      <c r="C2" s="122"/>
      <c r="D2" s="122"/>
      <c r="E2" s="122"/>
      <c r="F2" s="122"/>
      <c r="G2" s="122"/>
    </row>
    <row r="3" spans="2:7" ht="15.75" x14ac:dyDescent="0.25">
      <c r="B3" s="124" t="s">
        <v>85</v>
      </c>
      <c r="C3" s="124"/>
      <c r="D3" s="124"/>
      <c r="E3" s="124"/>
      <c r="F3" s="124"/>
      <c r="G3" s="124"/>
    </row>
    <row r="4" spans="2:7" ht="21" customHeight="1" x14ac:dyDescent="0.25">
      <c r="B4" s="40"/>
      <c r="C4" s="185" t="s">
        <v>74</v>
      </c>
      <c r="D4" s="185"/>
      <c r="E4" s="185"/>
      <c r="F4" s="185"/>
      <c r="G4" s="185"/>
    </row>
    <row r="5" spans="2:7" ht="30" customHeight="1" x14ac:dyDescent="0.25">
      <c r="B5" s="41"/>
      <c r="C5" s="42"/>
      <c r="D5" s="43" t="s">
        <v>59</v>
      </c>
      <c r="E5" s="43" t="s">
        <v>61</v>
      </c>
      <c r="F5" s="43" t="s">
        <v>62</v>
      </c>
      <c r="G5" s="43" t="s">
        <v>63</v>
      </c>
    </row>
    <row r="6" spans="2:7" ht="45" x14ac:dyDescent="0.25">
      <c r="B6" s="44" t="s">
        <v>1</v>
      </c>
      <c r="C6" s="45" t="s">
        <v>50</v>
      </c>
      <c r="D6" s="46" t="s">
        <v>76</v>
      </c>
      <c r="E6" s="46" t="s">
        <v>77</v>
      </c>
      <c r="F6" s="46" t="s">
        <v>79</v>
      </c>
      <c r="G6" s="46" t="s">
        <v>78</v>
      </c>
    </row>
    <row r="7" spans="2:7" ht="15.75" x14ac:dyDescent="0.25">
      <c r="B7" s="47"/>
      <c r="C7" s="207" t="s">
        <v>143</v>
      </c>
      <c r="D7" s="207"/>
      <c r="E7" s="207"/>
      <c r="F7" s="207"/>
      <c r="G7" s="207"/>
    </row>
    <row r="8" spans="2:7" ht="45" x14ac:dyDescent="0.25">
      <c r="B8" s="40">
        <f>'4'!B40+1</f>
        <v>105</v>
      </c>
      <c r="C8" s="48" t="s">
        <v>173</v>
      </c>
      <c r="D8" s="49">
        <f>'1'!D13+'3'!V23</f>
        <v>0</v>
      </c>
      <c r="E8" s="49">
        <f>'1'!D21+'2'!D25</f>
        <v>0</v>
      </c>
      <c r="F8" s="49">
        <f>'1'!D29+'3'!V23</f>
        <v>0</v>
      </c>
      <c r="G8" s="49">
        <f>'1'!D37+'2'!D25</f>
        <v>0</v>
      </c>
    </row>
    <row r="9" spans="2:7" ht="15.75" x14ac:dyDescent="0.25">
      <c r="B9" s="47"/>
      <c r="C9" s="201" t="s">
        <v>51</v>
      </c>
      <c r="D9" s="202"/>
      <c r="E9" s="202"/>
      <c r="F9" s="202"/>
      <c r="G9" s="203"/>
    </row>
    <row r="10" spans="2:7" x14ac:dyDescent="0.25">
      <c r="B10" s="40">
        <f>B8+1</f>
        <v>106</v>
      </c>
      <c r="C10" s="50" t="s">
        <v>52</v>
      </c>
      <c r="D10" s="1">
        <f>'3'!V43+'3'!V62+'4'!H22+'4'!H40</f>
        <v>0</v>
      </c>
      <c r="E10" s="1">
        <f>'3'!V43+'3'!V62+'4'!H22+'4'!H40</f>
        <v>0</v>
      </c>
      <c r="F10" s="1">
        <f>'3'!V43+'3'!V62+'4'!H22+'4'!H40</f>
        <v>0</v>
      </c>
      <c r="G10" s="1">
        <f>'3'!V43+'3'!V62+'4'!H22+'4'!H40</f>
        <v>0</v>
      </c>
    </row>
    <row r="11" spans="2:7" ht="15.75" x14ac:dyDescent="0.25">
      <c r="B11" s="47"/>
      <c r="C11" s="201" t="s">
        <v>75</v>
      </c>
      <c r="D11" s="202"/>
      <c r="E11" s="202"/>
      <c r="F11" s="202"/>
      <c r="G11" s="203"/>
    </row>
    <row r="12" spans="2:7" x14ac:dyDescent="0.25">
      <c r="B12" s="40">
        <f>B10+1</f>
        <v>107</v>
      </c>
      <c r="C12" s="48" t="s">
        <v>144</v>
      </c>
      <c r="D12" s="49">
        <f>'2'!D16</f>
        <v>0</v>
      </c>
      <c r="E12" s="49">
        <f>'2'!$D$16</f>
        <v>0</v>
      </c>
      <c r="F12" s="49">
        <f>'2'!$D$16</f>
        <v>0</v>
      </c>
      <c r="G12" s="49">
        <f>'2'!$D$16</f>
        <v>0</v>
      </c>
    </row>
    <row r="13" spans="2:7" x14ac:dyDescent="0.25">
      <c r="B13" s="40">
        <f>B12+1</f>
        <v>108</v>
      </c>
      <c r="C13" s="48" t="s">
        <v>87</v>
      </c>
      <c r="D13" s="49">
        <f>'2'!H12</f>
        <v>0</v>
      </c>
      <c r="E13" s="49">
        <f>'2'!H12</f>
        <v>0</v>
      </c>
      <c r="F13" s="49">
        <f>'2'!H12</f>
        <v>0</v>
      </c>
      <c r="G13" s="49">
        <f>'2'!H12</f>
        <v>0</v>
      </c>
    </row>
    <row r="14" spans="2:7" x14ac:dyDescent="0.25">
      <c r="B14" s="40">
        <f>B13+1</f>
        <v>109</v>
      </c>
      <c r="C14" s="48" t="s">
        <v>54</v>
      </c>
      <c r="D14" s="49">
        <f>'4'!$H$34</f>
        <v>0</v>
      </c>
      <c r="E14" s="49">
        <f>'4'!$H$34</f>
        <v>0</v>
      </c>
      <c r="F14" s="49">
        <f>'4'!$H$34</f>
        <v>0</v>
      </c>
      <c r="G14" s="49">
        <f>'4'!$H$34</f>
        <v>0</v>
      </c>
    </row>
    <row r="15" spans="2:7" ht="27.75" x14ac:dyDescent="0.25">
      <c r="B15" s="54">
        <f t="shared" ref="B15:B16" si="0">B14+1</f>
        <v>110</v>
      </c>
      <c r="C15" s="51" t="s">
        <v>149</v>
      </c>
      <c r="D15" s="52">
        <f>D8+D10+D12+D13+D14</f>
        <v>0</v>
      </c>
      <c r="E15" s="52">
        <f>E8+E10+E12+E13+E14</f>
        <v>0</v>
      </c>
      <c r="F15" s="52">
        <f>F8+F10+F12+F13+F14</f>
        <v>0</v>
      </c>
      <c r="G15" s="52">
        <f>G8+G10+G12+G13+G14</f>
        <v>0</v>
      </c>
    </row>
    <row r="16" spans="2:7" ht="30" x14ac:dyDescent="0.25">
      <c r="B16" s="54">
        <f t="shared" si="0"/>
        <v>111</v>
      </c>
      <c r="C16" s="51" t="s">
        <v>150</v>
      </c>
      <c r="D16" s="52">
        <f>+D15+E15+F15+G15</f>
        <v>0</v>
      </c>
      <c r="E16" s="53"/>
      <c r="F16" s="53"/>
      <c r="G16" s="53"/>
    </row>
  </sheetData>
  <sheetProtection algorithmName="SHA-512" hashValue="x+FhXV10f2T56ZdR5XoTB6mIwDPn9sucPIH8Y/WJBCxQTFl+Ik8Pzi/WwJAK6aADjSLG0w8BOJA6aJA4IGS0Mw==" saltValue="sx4gPFeNGgVHFGIxVqtTkA==" spinCount="100000" sheet="1" selectLockedCells="1"/>
  <mergeCells count="7">
    <mergeCell ref="C11:G11"/>
    <mergeCell ref="C1:G1"/>
    <mergeCell ref="C4:G4"/>
    <mergeCell ref="C7:G7"/>
    <mergeCell ref="C9:G9"/>
    <mergeCell ref="B2:G2"/>
    <mergeCell ref="B3:G3"/>
  </mergeCells>
  <printOptions horizontalCentered="1"/>
  <pageMargins left="0.15" right="0.15" top="0.15" bottom="0.15" header="0.3" footer="0.3"/>
  <pageSetup scale="7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vt:lpstr>
      <vt:lpstr>2</vt:lpstr>
      <vt:lpstr>3</vt:lpstr>
      <vt:lpstr>4</vt: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mcnew</dc:creator>
  <cp:lastModifiedBy>bjewell2</cp:lastModifiedBy>
  <cp:lastPrinted>2024-02-06T15:48:40Z</cp:lastPrinted>
  <dcterms:created xsi:type="dcterms:W3CDTF">2023-02-21T20:39:06Z</dcterms:created>
  <dcterms:modified xsi:type="dcterms:W3CDTF">2024-02-07T18:17:17Z</dcterms:modified>
</cp:coreProperties>
</file>