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arlingtonva-my.sharepoint.com/personal/jjmiller_arlingtonva_us/Documents/Projects/S44D-Sparrow Pond/ITB Documents/"/>
    </mc:Choice>
  </mc:AlternateContent>
  <xr:revisionPtr revIDLastSave="208" documentId="8_{9CD03DBE-B2DF-4726-9774-6246AFB3FB30}" xr6:coauthVersionLast="47" xr6:coauthVersionMax="47" xr10:uidLastSave="{F4BA89B0-59D1-4C46-99C3-0D6923C61264}"/>
  <bookViews>
    <workbookView xWindow="2055" yWindow="1080" windowWidth="27000" windowHeight="14235" xr2:uid="{DA88A4F8-A762-4F3F-9C7F-D12A6AA085D8}"/>
  </bookViews>
  <sheets>
    <sheet name="Unit_Price_Tab" sheetId="1" r:id="rId1"/>
  </sheets>
  <externalReferences>
    <externalReference r:id="rId2"/>
  </externalReferences>
  <definedNames>
    <definedName name="BidTabs1" localSheetId="0">[1]!BidTabs[#Data]</definedName>
    <definedName name="BidTabs1">[1]!BidTabs[#Data]</definedName>
    <definedName name="_xlnm.Print_Area" localSheetId="0">Unit_Price_Tab!$A$1:$F$100</definedName>
    <definedName name="_xlnm.Print_Titles" localSheetId="0">Unit_Price_Tab!$1:$5</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1" l="1"/>
  <c r="F68" i="1"/>
  <c r="F69" i="1"/>
  <c r="F67" i="1"/>
  <c r="F70" i="1"/>
  <c r="F79" i="1"/>
  <c r="F78" i="1"/>
  <c r="F77" i="1"/>
  <c r="F66" i="1"/>
  <c r="F65" i="1"/>
  <c r="F64" i="1"/>
  <c r="F63" i="1"/>
  <c r="F62" i="1"/>
  <c r="F61" i="1"/>
  <c r="F60" i="1"/>
  <c r="F59" i="1"/>
  <c r="F58" i="1"/>
  <c r="F57" i="1"/>
  <c r="F56" i="1"/>
  <c r="F51" i="1"/>
  <c r="F50" i="1"/>
  <c r="F49" i="1"/>
  <c r="F48" i="1"/>
  <c r="F43" i="1"/>
  <c r="F42" i="1"/>
  <c r="F41" i="1"/>
  <c r="F40" i="1"/>
  <c r="F39" i="1"/>
  <c r="F38" i="1"/>
  <c r="F37" i="1"/>
  <c r="F36" i="1"/>
  <c r="F35" i="1"/>
  <c r="F34" i="1"/>
  <c r="F33" i="1"/>
  <c r="F32" i="1"/>
  <c r="F27" i="1"/>
  <c r="F26" i="1"/>
  <c r="F21" i="1"/>
  <c r="F22" i="1" s="1"/>
  <c r="F16" i="1"/>
  <c r="F15" i="1"/>
  <c r="F13" i="1"/>
  <c r="F12" i="1"/>
  <c r="F11" i="1"/>
  <c r="F10" i="1"/>
  <c r="F9" i="1"/>
  <c r="F8" i="1"/>
  <c r="F72" i="1" l="1"/>
  <c r="F28" i="1"/>
  <c r="F17" i="1"/>
  <c r="F82" i="1"/>
  <c r="F52" i="1"/>
  <c r="F44" i="1"/>
  <c r="F84" i="1" l="1"/>
  <c r="F91" i="1" s="1"/>
  <c r="F88" i="1" l="1"/>
  <c r="F89" i="1"/>
  <c r="F90" i="1"/>
  <c r="F92" i="1" l="1"/>
  <c r="F9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tc={6C6A194E-D628-4CD4-9871-0CFBE1E15103}</author>
    <author>tc={77722C76-C96B-465A-9997-CC9C4CB7CB62}</author>
  </authors>
  <commentList>
    <comment ref="B69" authorId="0" shapeId="0" xr:uid="{6C6A194E-D628-4CD4-9871-0CFBE1E15103}">
      <text>
        <t>[Threaded comment]
Your version of Excel allows you to read this threaded comment; however, any edits to it will get removed if the file is opened in a newer version of Excel. Learn more: https://go.microsoft.com/fwlink/?linkid=870924
Comment:
    as per the specs, the invasive species control is part of post construction maintenance work. We need to have clarity on this.</t>
      </text>
    </comment>
    <comment ref="F84" authorId="1" shapeId="0" xr:uid="{77722C76-C96B-465A-9997-CC9C4CB7CB62}">
      <text>
        <t>[Threaded comment]
Your version of Excel allows you to read this threaded comment; however, any edits to it will get removed if the file is opened in a newer version of Excel. Learn more: https://go.microsoft.com/fwlink/?linkid=870924
Comment:
    Is this formula accurate? Please check all the formula in this spreadsheet for accuracy.</t>
      </text>
    </comment>
  </commentList>
</comments>
</file>

<file path=xl/sharedStrings.xml><?xml version="1.0" encoding="utf-8"?>
<sst xmlns="http://schemas.openxmlformats.org/spreadsheetml/2006/main" count="238" uniqueCount="140">
  <si>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</si>
  <si>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</si>
  <si>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</si>
  <si>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MASTER ITEM #</t>
  </si>
  <si>
    <t>DESCRIPTION</t>
  </si>
  <si>
    <t>QTY</t>
  </si>
  <si>
    <t>UNIT</t>
  </si>
  <si>
    <t>UNIT PRICE</t>
  </si>
  <si>
    <t>TOTAL</t>
  </si>
  <si>
    <t>C1</t>
  </si>
  <si>
    <t>02200-C1-00050</t>
  </si>
  <si>
    <t>CY</t>
  </si>
  <si>
    <t>02200-C1-00100</t>
  </si>
  <si>
    <t>Aggregate, VDOT #1 (Compacted in Place per VDOT standards &amp; Specs)</t>
  </si>
  <si>
    <t>02200-C1-00130</t>
  </si>
  <si>
    <t>Aggregate, VDOT #21-A  (Compacted in Place per VDOT standards &amp; Specs)</t>
  </si>
  <si>
    <t>02210-C1-00180</t>
  </si>
  <si>
    <t>Riprap, Dry Class II</t>
  </si>
  <si>
    <t>SY</t>
  </si>
  <si>
    <t>02210-C1-00200</t>
  </si>
  <si>
    <t>Riprap, Grouted</t>
  </si>
  <si>
    <t>02200-C1-SP015</t>
  </si>
  <si>
    <t>0200-C1-SP055</t>
  </si>
  <si>
    <t>Clay Core (GC, SC, CL Soils with 95% Compaction)</t>
  </si>
  <si>
    <t>02200-C1-SP075</t>
  </si>
  <si>
    <t>SUBTOTAL</t>
  </si>
  <si>
    <t>C2</t>
  </si>
  <si>
    <t>Column1</t>
  </si>
  <si>
    <t>02750-C2-00060</t>
  </si>
  <si>
    <t>Concrete Curb &amp; Gutter, Standard C-2 and C-2R (Arlington County Detail R-2.0), includes curb &amp; gutter for aprons, ramps, etc.</t>
  </si>
  <si>
    <t>LF</t>
  </si>
  <si>
    <t>C3</t>
  </si>
  <si>
    <t>UNIT
PRICE</t>
  </si>
  <si>
    <t>02600-C3-00030</t>
  </si>
  <si>
    <t>Asphalt Concrete, Base Course (VDOT BM-25.0A)</t>
  </si>
  <si>
    <t>TON</t>
  </si>
  <si>
    <t>02600-C3-00060</t>
  </si>
  <si>
    <t>Asphalt Concrete, Surface Course (VDOT SM-9.5A)</t>
  </si>
  <si>
    <t>C4</t>
  </si>
  <si>
    <t>02500-C4-00720</t>
  </si>
  <si>
    <t>30" Pipe, RCP Class III, In Place Up to 6' Deep</t>
  </si>
  <si>
    <t>02500-C4-00730</t>
  </si>
  <si>
    <t>30" Pipe, RCP Class III, In Place 6' to 12' Deep</t>
  </si>
  <si>
    <t>02500-C4-00020</t>
  </si>
  <si>
    <t>Storm Manhole PH-1 (Arlington County Detail D-3.1), In Place, DEPTH   8'</t>
  </si>
  <si>
    <t>EA</t>
  </si>
  <si>
    <t>02505-C4-00250</t>
  </si>
  <si>
    <t>Curb Drop Inlet, Standard VDOT DI-3B (12" to 30" Pipe), In Place Up to 8' Deep, Inlet Throat Length 4' to 20'</t>
  </si>
  <si>
    <t>02505-C4-00400</t>
  </si>
  <si>
    <t>Yard Inlet Pre-Cast (Arlington County Detail D-1.11), In Place Up to 6' Deep</t>
  </si>
  <si>
    <t>02500-C4-03410</t>
  </si>
  <si>
    <t>Standard wing for 4' high box culvert ( 1 side only)- VDOT Road and Bridge Standards - Section 1000</t>
  </si>
  <si>
    <t>02500-C4-02340</t>
  </si>
  <si>
    <t>Standard Endwall for pipe culverts 36" circular (VDOT standard EW-1)</t>
  </si>
  <si>
    <t>02500-C4-02510</t>
  </si>
  <si>
    <t>Standard Endwall for pipe culverts 48" circular (VDOT standard EW-2)</t>
  </si>
  <si>
    <t>02500-C4-00021</t>
  </si>
  <si>
    <t>Storm Manhole PH-1 (Arlington County Detail D-3.1), In Place, PER ADDITIONAL VF OVER 8'</t>
  </si>
  <si>
    <t>VF</t>
  </si>
  <si>
    <t>02500-C4-SP765</t>
  </si>
  <si>
    <t>36" Pipe, RCP Class V, In Place Up to 6' Deep</t>
  </si>
  <si>
    <t>02500-C4-SP032</t>
  </si>
  <si>
    <t>4'x8' single box culvert (Fills to 25')- VDOT Road and Bridge Standards - Section 1000</t>
  </si>
  <si>
    <t>C10</t>
  </si>
  <si>
    <t>02900-C10-00040</t>
  </si>
  <si>
    <t>Eighteen (18) Inch Transverse Markings</t>
  </si>
  <si>
    <t>02900-C10-00070</t>
  </si>
  <si>
    <t>Four (4) Inch Longitudinal Solid Line</t>
  </si>
  <si>
    <t>02900-C10-00120</t>
  </si>
  <si>
    <t>Six (6) Inch Longitudinal Solid Line</t>
  </si>
  <si>
    <t>02619-C10-00410</t>
  </si>
  <si>
    <t>Traffic Control Sign (Typical Stop, Yield, No Parking, Speed Limit, or Similar)</t>
  </si>
  <si>
    <t>C11</t>
  </si>
  <si>
    <t>02200-C11-00010</t>
  </si>
  <si>
    <t>Imported Topsoil</t>
  </si>
  <si>
    <t>02800-C11-00500</t>
  </si>
  <si>
    <t>Tree/Stump Removal - Class A. Remove and Dispose, Up to 6" DBH to 12" DBH (Diameter at Breast Height)</t>
  </si>
  <si>
    <t>02800-C11-00501</t>
  </si>
  <si>
    <t>Tree/Stump Removal - Class B. Remove and Dispose, over 12" DBH to 18" DBH (Diameter at Breast Height)</t>
  </si>
  <si>
    <t>02800-C11-00502</t>
  </si>
  <si>
    <t>Tree/Stump Removal - Class C. Remove and Dispose, over 18" DBH to 24" DBH (Diameter at Breast Height)</t>
  </si>
  <si>
    <t>02800-C11-00503</t>
  </si>
  <si>
    <t>Tree/Stump Removal - Class D. Remove and Dispose, over 24" DBH to 30" DBH (Diameter at Breast Height)</t>
  </si>
  <si>
    <t>02800-C11-00504</t>
  </si>
  <si>
    <t>Tree/Stump Removal - Class E. Remove and Dispose, over 30" DBH to 36" DBH (Diameter at Breast Height)</t>
  </si>
  <si>
    <t>02800-C11-00602</t>
  </si>
  <si>
    <t>Trees, Deciduous - 1.5 to 2.0" caliper</t>
  </si>
  <si>
    <t>02800-C11-01000</t>
  </si>
  <si>
    <t>Herbaceous plants ( 3" Deep plug Minimum)</t>
  </si>
  <si>
    <t>02800-C11-01100</t>
  </si>
  <si>
    <t>Shrub (#3 Container)- Container or B&amp;B</t>
  </si>
  <si>
    <t>02800-C11-SP055</t>
  </si>
  <si>
    <t>Ripariain Seed Mix (Planting Plan)</t>
  </si>
  <si>
    <t>02800-C11-SP056</t>
  </si>
  <si>
    <t>Turfgrass Seed Mix (Planting Plan)</t>
  </si>
  <si>
    <t>Deer and Beaver Protection</t>
  </si>
  <si>
    <t>LS</t>
  </si>
  <si>
    <t>01500-C13-10000</t>
  </si>
  <si>
    <t>C17</t>
  </si>
  <si>
    <t>ACSWM-C17-00350</t>
  </si>
  <si>
    <t>30mil HDPE or PVC Impermeable liner installed in place</t>
  </si>
  <si>
    <t>ASCWM-C17-SP235</t>
  </si>
  <si>
    <t>Riser structure and appurtenances (hand rail, trash rack, beaver leveler, etc.). Furnish and install per plan specifications</t>
  </si>
  <si>
    <t>ASCWM-C17-SP236</t>
  </si>
  <si>
    <t>Storm manhole for box culverts - Detail D05</t>
  </si>
  <si>
    <t>Pond Access Gate</t>
  </si>
  <si>
    <t xml:space="preserve"> CONTRACT TOTAL (EXCLUDING PERCENTAGE ITEMS)</t>
  </si>
  <si>
    <t>PCT</t>
  </si>
  <si>
    <t>Temporary Erosion and Sediment Controls</t>
  </si>
  <si>
    <t>NA</t>
  </si>
  <si>
    <t>%</t>
  </si>
  <si>
    <t>01000-C16-00010</t>
  </si>
  <si>
    <t>Maintenance of Traffic (MOT)</t>
  </si>
  <si>
    <t>01000-C16-00030</t>
  </si>
  <si>
    <t>Mobilization and De-Mobilization</t>
  </si>
  <si>
    <t>01500-SA-00200</t>
  </si>
  <si>
    <t>SWPPP Administration</t>
  </si>
  <si>
    <t>PERCENTAGE LINE ITEMS SUBTOTAL</t>
  </si>
  <si>
    <t>PRIMARY CONTRACT :</t>
  </si>
  <si>
    <t>AC</t>
  </si>
  <si>
    <t>Armorflex ARTICULATING CONCRETE BLOCK (ACB) SYSTEM</t>
  </si>
  <si>
    <t>SF</t>
  </si>
  <si>
    <t>Live Stakes</t>
  </si>
  <si>
    <t>GENERAL EARTH WORK</t>
  </si>
  <si>
    <t>CONCRETE WORK</t>
  </si>
  <si>
    <t>ASPHALT WORK</t>
  </si>
  <si>
    <t>STORM SEWER UTILITY WORK</t>
  </si>
  <si>
    <t>PAVEMENT MARKING AND SIGNAGE WORK</t>
  </si>
  <si>
    <t>LANDSCAPE AND HARDSCAPE RESTORATION WORK</t>
  </si>
  <si>
    <t>STORMWATER WORK</t>
  </si>
  <si>
    <t>PERCENTAGE LINE ITEMS</t>
  </si>
  <si>
    <t>Excavation and Bringing to Final Grade</t>
  </si>
  <si>
    <t>01400-C1-00030</t>
  </si>
  <si>
    <t>Test Pits (or Test Bores), Up to 6' Deep (with restoration)</t>
  </si>
  <si>
    <t>Select Borrow  (VDOT Section 207 - Select Material, Type I) and Bringing to Final Grade</t>
  </si>
  <si>
    <t>Tri-Axial Geogrid - Tensar TX140 or approved equialent. Only for use within the pond when weak soils are encountered and over excavation is needed.</t>
  </si>
  <si>
    <t>Pre-Construction Invasive Species Control</t>
  </si>
  <si>
    <t>Post-Construction Maintenance of Landscape</t>
  </si>
  <si>
    <t>02500-C4-00650</t>
  </si>
  <si>
    <t>18" Pipe, RCP Class III, In Place 6' to 9' Deep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</si>
</sst>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b/>
      <sz val="12"/>
      <color rgb="FF993300"/>
      <name val="Arial"/>
      <family val="2"/>
    </font>
    <font>
      <sz val="11"/>
      <color rgb="FFFF0000"/>
      <name val="Calibri"/>
      <family val="2"/>
      <scheme val="minor"/>
    </font>
    <font>
      <sz val="8"/>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64">
    <xf numFmtId="0" fontId="0" fillId="0" borderId="0" xfId="0"/>
    <xf numFmtId="0" fontId="0" fillId="0" borderId="0" xfId="0" applyAlignment="1">
      <alignment wrapText="1"/>
    </xf>
    <xf numFmtId="0" fontId="3" fillId="0" borderId="0" xfId="0" applyFont="1" applyAlignment="1" applyProtection="1">
      <alignment horizontal="right" vertical="center"/>
      <protection locked="0"/>
    </xf>
    <xf numFmtId="14" fontId="4" fillId="0" borderId="1" xfId="0" applyNumberFormat="1" applyFont="1" applyBorder="1" applyAlignment="1" applyProtection="1">
      <alignment horizontal="left" vertical="center"/>
      <protection locked="0"/>
    </xf>
    <xf numFmtId="164" fontId="0" fillId="0" borderId="0" xfId="0" applyNumberFormat="1"/>
    <xf numFmtId="0" fontId="2" fillId="2" borderId="2" xfId="0" applyFont="1" applyFill="1" applyBorder="1" applyAlignment="1">
      <alignment wrapText="1"/>
    </xf>
    <xf numFmtId="0" fontId="2" fillId="2" borderId="2" xfId="0" applyFont="1" applyFill="1" applyBorder="1"/>
    <xf numFmtId="164" fontId="2" fillId="2" borderId="2" xfId="0" applyNumberFormat="1" applyFont="1" applyFill="1" applyBorder="1"/>
    <xf numFmtId="0" fontId="2" fillId="0" borderId="0" xfId="0" applyFont="1"/>
    <xf numFmtId="0" fontId="2" fillId="0" borderId="0" xfId="0" applyFont="1" applyAlignment="1">
      <alignment wrapText="1"/>
    </xf>
    <xf numFmtId="0" fontId="2" fillId="2" borderId="3" xfId="0" applyFont="1" applyFill="1" applyBorder="1" applyAlignment="1">
      <alignment wrapText="1"/>
    </xf>
    <xf numFmtId="0" fontId="2" fillId="2" borderId="3" xfId="0" applyFont="1" applyFill="1" applyBorder="1"/>
    <xf numFmtId="164" fontId="2" fillId="2" borderId="3" xfId="0" applyNumberFormat="1" applyFont="1" applyFill="1" applyBorder="1"/>
    <xf numFmtId="0" fontId="6"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2" fillId="0" borderId="4" xfId="0" applyFont="1" applyBorder="1"/>
    <xf numFmtId="164" fontId="2" fillId="0" borderId="4" xfId="0" applyNumberFormat="1" applyFont="1" applyBorder="1"/>
    <xf numFmtId="164" fontId="2" fillId="2" borderId="3" xfId="0" applyNumberFormat="1" applyFont="1" applyFill="1" applyBorder="1" applyAlignment="1">
      <alignment wrapText="1"/>
    </xf>
    <xf numFmtId="0" fontId="0" fillId="0" borderId="5" xfId="0" applyBorder="1"/>
    <xf numFmtId="0" fontId="0" fillId="0" borderId="2" xfId="0" applyBorder="1"/>
    <xf numFmtId="0" fontId="6" fillId="0" borderId="4" xfId="0" applyFont="1" applyBorder="1"/>
    <xf numFmtId="0" fontId="0" fillId="0" borderId="6" xfId="0" applyBorder="1"/>
    <xf numFmtId="0" fontId="0" fillId="0" borderId="6" xfId="0" applyBorder="1" applyAlignment="1">
      <alignment wrapText="1"/>
    </xf>
    <xf numFmtId="0" fontId="0" fillId="3" borderId="6" xfId="0" applyFill="1" applyBorder="1"/>
    <xf numFmtId="0" fontId="2" fillId="0" borderId="6" xfId="0" applyFont="1" applyBorder="1"/>
    <xf numFmtId="164" fontId="2" fillId="0" borderId="6" xfId="0" applyNumberFormat="1" applyFont="1" applyBorder="1"/>
    <xf numFmtId="164" fontId="2" fillId="0" borderId="0" xfId="0" applyNumberFormat="1" applyFont="1"/>
    <xf numFmtId="0" fontId="6" fillId="0" borderId="6" xfId="0" applyFont="1" applyBorder="1"/>
    <xf numFmtId="0" fontId="0" fillId="0" borderId="7" xfId="0" applyBorder="1"/>
    <xf numFmtId="0" fontId="0" fillId="0" borderId="7" xfId="0" applyBorder="1" applyAlignment="1">
      <alignment wrapText="1"/>
    </xf>
    <xf numFmtId="7" fontId="8" fillId="0" borderId="7" xfId="2" applyNumberFormat="1" applyFont="1" applyBorder="1" applyAlignment="1">
      <alignment horizontal="right" vertical="center"/>
    </xf>
    <xf numFmtId="7" fontId="8" fillId="0" borderId="8" xfId="2" applyNumberFormat="1" applyFont="1" applyBorder="1" applyAlignment="1">
      <alignment vertical="center"/>
    </xf>
    <xf numFmtId="7" fontId="8" fillId="0" borderId="0" xfId="2" applyNumberFormat="1" applyFont="1" applyAlignment="1">
      <alignment horizontal="right" vertical="center"/>
    </xf>
    <xf numFmtId="7" fontId="8" fillId="0" borderId="0" xfId="2" applyNumberFormat="1" applyFont="1" applyAlignment="1">
      <alignment vertical="center"/>
    </xf>
    <xf numFmtId="10" fontId="0" fillId="0" borderId="3" xfId="1" applyNumberFormat="1" applyFont="1" applyBorder="1"/>
    <xf numFmtId="164" fontId="2" fillId="0" borderId="3" xfId="0" applyNumberFormat="1" applyFont="1" applyBorder="1"/>
    <xf numFmtId="0" fontId="8" fillId="0" borderId="6" xfId="0" applyFont="1" applyBorder="1" applyAlignment="1">
      <alignment horizontal="right"/>
    </xf>
    <xf numFmtId="164" fontId="8" fillId="0" borderId="6" xfId="0" applyNumberFormat="1" applyFont="1" applyBorder="1"/>
    <xf numFmtId="0" fontId="4" fillId="0" borderId="0" xfId="2" applyFont="1" applyAlignment="1">
      <alignment vertical="center" wrapText="1"/>
    </xf>
    <xf numFmtId="0" fontId="9" fillId="0" borderId="0" xfId="2" applyFont="1" applyAlignment="1" applyProtection="1">
      <alignment vertical="center"/>
      <protection locked="0"/>
    </xf>
    <xf numFmtId="0" fontId="9" fillId="0" borderId="0" xfId="2" applyFont="1" applyAlignment="1">
      <alignment vertical="center"/>
    </xf>
    <xf numFmtId="0" fontId="8" fillId="0" borderId="0" xfId="2" applyFont="1" applyAlignment="1">
      <alignment horizontal="right" vertical="center"/>
    </xf>
    <xf numFmtId="7" fontId="10" fillId="0" borderId="9" xfId="2" applyNumberFormat="1" applyFont="1" applyBorder="1" applyAlignment="1">
      <alignment vertical="center"/>
    </xf>
    <xf numFmtId="0" fontId="0" fillId="4" borderId="3" xfId="0" applyFill="1" applyBorder="1" applyAlignment="1">
      <alignment wrapText="1"/>
    </xf>
    <xf numFmtId="164" fontId="0" fillId="0" borderId="6" xfId="0" applyNumberFormat="1" applyBorder="1"/>
    <xf numFmtId="0" fontId="6" fillId="0" borderId="10" xfId="0" applyFont="1" applyBorder="1"/>
    <xf numFmtId="0" fontId="0" fillId="0" borderId="10" xfId="0" applyBorder="1" applyAlignment="1">
      <alignment wrapText="1"/>
    </xf>
    <xf numFmtId="0" fontId="0" fillId="3" borderId="10" xfId="0" applyFill="1" applyBorder="1"/>
    <xf numFmtId="0" fontId="0" fillId="0" borderId="10" xfId="0" applyBorder="1"/>
    <xf numFmtId="164" fontId="0" fillId="0" borderId="10" xfId="0" applyNumberFormat="1" applyBorder="1"/>
    <xf numFmtId="0" fontId="6" fillId="0" borderId="2" xfId="0" applyFont="1" applyBorder="1"/>
    <xf numFmtId="0" fontId="0" fillId="0" borderId="2" xfId="0" applyBorder="1" applyAlignment="1">
      <alignment wrapText="1"/>
    </xf>
    <xf numFmtId="0" fontId="0" fillId="3" borderId="2" xfId="0" applyFill="1" applyBorder="1"/>
    <xf numFmtId="164" fontId="0" fillId="0" borderId="2" xfId="0" applyNumberFormat="1" applyBorder="1"/>
    <xf numFmtId="0" fontId="12" fillId="0" borderId="0" xfId="0" applyFont="1"/>
    <xf numFmtId="0" fontId="6" fillId="0" borderId="3" xfId="0" applyFont="1" applyBorder="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cellXfs>
  <cellStyles count="3">
    <cellStyle name="Normal" xfId="0" builtinId="0"/>
    <cellStyle name="Normal 2" xfId="2" xr:uid="{BDC940E1-462C-48FD-9163-10667F1F4714}"/>
    <cellStyle name="Percent" xfId="1" builtinId="5"/>
  </cellStyles>
  <dxfs count="6">
    <dxf>
      <fill>
        <patternFill>
          <bgColor rgb="FFCCFFCC"/>
        </patternFill>
      </fill>
    </dxf>
    <dxf>
      <fill>
        <patternFill>
          <bgColor theme="5" tint="0.39994506668294322"/>
        </patternFill>
      </fill>
    </dxf>
    <dxf>
      <font>
        <color rgb="FFFF3300"/>
      </font>
    </dxf>
    <dxf>
      <fill>
        <patternFill>
          <bgColor rgb="FFCCFFCC"/>
        </patternFill>
      </fill>
    </dxf>
    <dxf>
      <fill>
        <patternFill>
          <bgColor theme="5" tint="0.39994506668294322"/>
        </patternFill>
      </fill>
    </dxf>
    <dxf>
      <font>
        <color rgb="FFFF33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0</xdr:row>
          <xdr:rowOff>9525</xdr:rowOff>
        </xdr:from>
        <xdr:to>
          <xdr:col>1</xdr:col>
          <xdr:colOff>1009650</xdr:colOff>
          <xdr:row>1</xdr:row>
          <xdr:rowOff>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993300"/>
                  </a:solidFill>
                  <a:latin typeface="Arial"/>
                  <a:cs typeface="Arial"/>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723900</xdr:colOff>
          <xdr:row>0</xdr:row>
          <xdr:rowOff>9525</xdr:rowOff>
        </xdr:from>
        <xdr:to>
          <xdr:col>1</xdr:col>
          <xdr:colOff>2438400</xdr:colOff>
          <xdr:row>1</xdr:row>
          <xdr:rowOff>28575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en-US" sz="1200" b="1" i="0" u="none" strike="noStrike" baseline="0">
                  <a:solidFill>
                    <a:srgbClr val="993300"/>
                  </a:solidFill>
                  <a:latin typeface="Arial"/>
                  <a:cs typeface="Arial"/>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44D_Cost_Estimate-100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S44D_Cost_Estimate-100p"/>
    </sheetNames>
    <definedNames>
      <definedName name="EXPORT_UNIT_PRICE_TAB"/>
      <definedName name="UPDATEHEADER"/>
    </defined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Ankur Patel" id="{A58E0CBC-384C-4A68-8BB9-C0353786BF2A}" userId="S::apatel@arlingtonva.us::b6ec5887-48c3-47b8-9c17-7f798ca073b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9" dT="2022-11-19T12:19:34.52" personId="{A58E0CBC-384C-4A68-8BB9-C0353786BF2A}" id="{6C6A194E-D628-4CD4-9871-0CFBE1E15103}">
    <text>as per the specs, the invasive species control is part of post construction maintenance work. We need to have clarity on this.</text>
  </threadedComment>
  <threadedComment ref="F84" dT="2022-11-19T12:25:21.54" personId="{A58E0CBC-384C-4A68-8BB9-C0353786BF2A}" id="{77722C76-C96B-465A-9997-CC9C4CB7CB62}">
    <text>Is this formula accurate? Please check all the formula in this spreadsheet for accuracy.</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92579-953A-4691-BDCF-981DA73CBDC9}">
  <sheetPr codeName="Sheet9">
    <pageSetUpPr fitToPage="1"/>
  </sheetPr>
  <dimension ref="A1:G96"/>
  <sheetViews>
    <sheetView tabSelected="1" view="pageBreakPreview" topLeftCell="A25" zoomScaleNormal="100" zoomScaleSheetLayoutView="100" workbookViewId="0">
      <selection activeCell="C34" sqref="C34"/>
    </sheetView>
  </sheetViews>
  <sheetFormatPr defaultRowHeight="15" x14ac:dyDescent="0.25"/>
  <cols>
    <col min="1" max="1" width="17.7109375" bestFit="1" customWidth="1"/>
    <col min="2" max="2" width="36.7109375" style="1" bestFit="1" customWidth="1"/>
    <col min="3" max="3" width="7" bestFit="1" customWidth="1"/>
    <col min="4" max="4" width="7.7109375" bestFit="1" customWidth="1"/>
    <col min="5" max="5" width="16.140625" customWidth="1"/>
    <col min="6" max="6" width="15.140625" style="4" bestFit="1" customWidth="1"/>
  </cols>
  <sheetData>
    <row r="1" spans="1:7" x14ac:dyDescent="0.25">
      <c r="D1" s="2" t="s">
        <v>0</v>
      </c>
      <c r="E1" s="3"/>
    </row>
    <row r="2" spans="1:7" ht="80.099999999999994" customHeight="1" x14ac:dyDescent="0.25">
      <c r="A2" s="62" t="s">
        <v>1</v>
      </c>
      <c r="B2" s="63"/>
      <c r="C2" s="63"/>
      <c r="D2" s="63"/>
      <c r="E2" s="63"/>
      <c r="F2" s="63"/>
    </row>
    <row r="3" spans="1:7" x14ac:dyDescent="0.25">
      <c r="D3" s="2" t="s">
        <v>2</v>
      </c>
      <c r="E3" s="3"/>
    </row>
    <row r="5" spans="1:7" x14ac:dyDescent="0.25">
      <c r="A5" s="5" t="s">
        <v>3</v>
      </c>
      <c r="B5" s="5" t="s">
        <v>4</v>
      </c>
      <c r="C5" s="6" t="s">
        <v>5</v>
      </c>
      <c r="D5" s="6" t="s">
        <v>6</v>
      </c>
      <c r="E5" s="5" t="s">
        <v>7</v>
      </c>
      <c r="F5" s="7" t="s">
        <v>8</v>
      </c>
    </row>
    <row r="6" spans="1:7" ht="14.25" x14ac:dyDescent="0.25">
      <c r="A6" s="8" t="s">
        <v>9</v>
      </c>
      <c r="B6" s="9" t="s">
        <v>123</v>
      </c>
      <c r="F6"/>
      <c r="G6" s="60"/>
    </row>
    <row r="7" spans="1:7" ht="14.25" x14ac:dyDescent="0.25">
      <c r="A7" s="10" t="s">
        <v>3</v>
      </c>
      <c r="B7" s="10" t="s">
        <v>4</v>
      </c>
      <c r="C7" s="11" t="s">
        <v>5</v>
      </c>
      <c r="D7" s="11" t="s">
        <v>6</v>
      </c>
      <c r="E7" s="10" t="s">
        <v>7</v>
      </c>
      <c r="F7" s="12" t="s">
        <v>8</v>
      </c>
    </row>
    <row r="8" spans="1:7" ht="45" x14ac:dyDescent="0.25">
      <c r="A8" s="61" t="s">
        <v>10</v>
      </c>
      <c r="B8" s="14" t="s">
        <v>134</v>
      </c>
      <c r="C8" s="15">
        <v>1800</v>
      </c>
      <c r="D8" s="16" t="s">
        <v>11</v>
      </c>
      <c r="E8" s="17"/>
      <c r="F8" s="17">
        <f t="shared" ref="F8:F12" si="0">IFERROR($C8*$E8, "")</f>
        <v>0</v>
      </c>
    </row>
    <row r="9" spans="1:7" ht="28.5" x14ac:dyDescent="0.25">
      <c r="A9" s="13" t="s">
        <v>12</v>
      </c>
      <c r="B9" s="14" t="s">
        <v>13</v>
      </c>
      <c r="C9" s="15">
        <v>180</v>
      </c>
      <c r="D9" s="16" t="s">
        <v>11</v>
      </c>
      <c r="E9" s="17"/>
      <c r="F9" s="17">
        <f t="shared" si="0"/>
        <v>0</v>
      </c>
    </row>
    <row r="10" spans="1:7" ht="30.2" x14ac:dyDescent="0.25">
      <c r="A10" s="13" t="s">
        <v>14</v>
      </c>
      <c r="B10" s="14" t="s">
        <v>15</v>
      </c>
      <c r="C10" s="15">
        <v>425</v>
      </c>
      <c r="D10" s="16" t="s">
        <v>11</v>
      </c>
      <c r="E10" s="17"/>
      <c r="F10" s="17">
        <f t="shared" si="0"/>
        <v>0</v>
      </c>
    </row>
    <row r="11" spans="1:7" x14ac:dyDescent="0.25">
      <c r="A11" s="13" t="s">
        <v>16</v>
      </c>
      <c r="B11" s="14" t="s">
        <v>17</v>
      </c>
      <c r="C11" s="15">
        <v>86</v>
      </c>
      <c r="D11" s="16" t="s">
        <v>18</v>
      </c>
      <c r="E11" s="17"/>
      <c r="F11" s="17">
        <f t="shared" si="0"/>
        <v>0</v>
      </c>
    </row>
    <row r="12" spans="1:7" x14ac:dyDescent="0.25">
      <c r="A12" s="13" t="s">
        <v>19</v>
      </c>
      <c r="B12" s="14" t="s">
        <v>20</v>
      </c>
      <c r="C12" s="15">
        <v>421</v>
      </c>
      <c r="D12" s="16" t="s">
        <v>18</v>
      </c>
      <c r="E12" s="17"/>
      <c r="F12" s="17">
        <f t="shared" si="0"/>
        <v>0</v>
      </c>
    </row>
    <row r="13" spans="1:7" x14ac:dyDescent="0.25">
      <c r="A13" s="13" t="s">
        <v>21</v>
      </c>
      <c r="B13" s="49" t="s">
        <v>131</v>
      </c>
      <c r="C13" s="15">
        <v>6700</v>
      </c>
      <c r="D13" s="16" t="s">
        <v>11</v>
      </c>
      <c r="E13" s="17"/>
      <c r="F13" s="17">
        <f>IFERROR($C13*$E13, "")</f>
        <v>0</v>
      </c>
    </row>
    <row r="14" spans="1:7" ht="30" x14ac:dyDescent="0.25">
      <c r="A14" s="13" t="s">
        <v>132</v>
      </c>
      <c r="B14" s="49" t="s">
        <v>133</v>
      </c>
      <c r="C14" s="15">
        <v>1</v>
      </c>
      <c r="D14" s="16" t="s">
        <v>45</v>
      </c>
      <c r="E14" s="17"/>
      <c r="F14" s="17">
        <f>IFERROR($C14*$E14, "")</f>
        <v>0</v>
      </c>
    </row>
    <row r="15" spans="1:7" ht="30" x14ac:dyDescent="0.25">
      <c r="A15" s="13" t="s">
        <v>22</v>
      </c>
      <c r="B15" s="14" t="s">
        <v>23</v>
      </c>
      <c r="C15" s="15">
        <v>250</v>
      </c>
      <c r="D15" s="16" t="s">
        <v>11</v>
      </c>
      <c r="E15" s="17"/>
      <c r="F15" s="17">
        <f>IFERROR($C15*$E15, "")</f>
        <v>0</v>
      </c>
    </row>
    <row r="16" spans="1:7" ht="75.75" thickBot="1" x14ac:dyDescent="0.3">
      <c r="A16" s="13" t="s">
        <v>24</v>
      </c>
      <c r="B16" s="14" t="s">
        <v>135</v>
      </c>
      <c r="C16" s="15">
        <v>1450</v>
      </c>
      <c r="D16" s="16" t="s">
        <v>18</v>
      </c>
      <c r="E16" s="17"/>
      <c r="F16" s="17">
        <f>IFERROR($C16*$E16, "")</f>
        <v>0</v>
      </c>
    </row>
    <row r="17" spans="1:7" ht="15.75" thickTop="1" x14ac:dyDescent="0.25">
      <c r="A17" s="18"/>
      <c r="B17" s="19"/>
      <c r="C17" s="20"/>
      <c r="D17" s="18"/>
      <c r="E17" s="21" t="s">
        <v>25</v>
      </c>
      <c r="F17" s="22">
        <f>SUBTOTAL(109,Unit_Price_Tab!$F$8:$F$16)</f>
        <v>0</v>
      </c>
    </row>
    <row r="19" spans="1:7" ht="28.9" customHeight="1" x14ac:dyDescent="0.25">
      <c r="A19" s="8" t="s">
        <v>26</v>
      </c>
      <c r="B19" s="9" t="s">
        <v>124</v>
      </c>
    </row>
    <row r="20" spans="1:7" x14ac:dyDescent="0.25">
      <c r="A20" s="10" t="s">
        <v>3</v>
      </c>
      <c r="B20" s="10" t="s">
        <v>4</v>
      </c>
      <c r="C20" s="11" t="s">
        <v>5</v>
      </c>
      <c r="D20" s="11" t="s">
        <v>6</v>
      </c>
      <c r="E20" s="23" t="s">
        <v>7</v>
      </c>
      <c r="F20" s="12" t="s">
        <v>8</v>
      </c>
      <c r="G20" s="24" t="s">
        <v>27</v>
      </c>
    </row>
    <row r="21" spans="1:7" ht="60.75" thickBot="1" x14ac:dyDescent="0.3">
      <c r="A21" s="13" t="s">
        <v>28</v>
      </c>
      <c r="B21" s="14" t="s">
        <v>29</v>
      </c>
      <c r="C21" s="15">
        <v>12</v>
      </c>
      <c r="D21" s="16" t="s">
        <v>30</v>
      </c>
      <c r="E21" s="17"/>
      <c r="F21" s="17">
        <f t="shared" ref="F21" si="1">IFERROR($C21*$E21, "")</f>
        <v>0</v>
      </c>
      <c r="G21" s="24"/>
    </row>
    <row r="22" spans="1:7" ht="15.75" thickTop="1" x14ac:dyDescent="0.25">
      <c r="A22" s="18"/>
      <c r="B22" s="19"/>
      <c r="C22" s="20"/>
      <c r="D22" s="18"/>
      <c r="E22" s="21" t="s">
        <v>25</v>
      </c>
      <c r="F22" s="22">
        <f>SUBTOTAL(109,Unit_Price_Tab!$F$21:$F$21)</f>
        <v>0</v>
      </c>
      <c r="G22" s="25"/>
    </row>
    <row r="24" spans="1:7" ht="28.9" customHeight="1" x14ac:dyDescent="0.25">
      <c r="A24" s="8" t="s">
        <v>31</v>
      </c>
      <c r="B24" s="9" t="s">
        <v>125</v>
      </c>
    </row>
    <row r="25" spans="1:7" x14ac:dyDescent="0.25">
      <c r="A25" s="10" t="s">
        <v>3</v>
      </c>
      <c r="B25" s="10" t="s">
        <v>4</v>
      </c>
      <c r="C25" s="11" t="s">
        <v>5</v>
      </c>
      <c r="D25" s="11" t="s">
        <v>6</v>
      </c>
      <c r="E25" s="11" t="s">
        <v>32</v>
      </c>
      <c r="F25" s="12" t="s">
        <v>8</v>
      </c>
    </row>
    <row r="26" spans="1:7" ht="30.2" x14ac:dyDescent="0.25">
      <c r="A26" s="13" t="s">
        <v>33</v>
      </c>
      <c r="B26" s="14" t="s">
        <v>34</v>
      </c>
      <c r="C26" s="15">
        <v>105</v>
      </c>
      <c r="D26" s="16" t="s">
        <v>35</v>
      </c>
      <c r="E26" s="17"/>
      <c r="F26" s="17">
        <f t="shared" ref="F26:F27" si="2">IFERROR($C26*$E26, "")</f>
        <v>0</v>
      </c>
    </row>
    <row r="27" spans="1:7" ht="30.75" thickBot="1" x14ac:dyDescent="0.3">
      <c r="A27" s="13" t="s">
        <v>36</v>
      </c>
      <c r="B27" s="14" t="s">
        <v>37</v>
      </c>
      <c r="C27" s="15">
        <v>42</v>
      </c>
      <c r="D27" s="16" t="s">
        <v>35</v>
      </c>
      <c r="E27" s="17"/>
      <c r="F27" s="17">
        <f t="shared" si="2"/>
        <v>0</v>
      </c>
    </row>
    <row r="28" spans="1:7" ht="15.75" thickTop="1" x14ac:dyDescent="0.25">
      <c r="A28" s="26"/>
      <c r="B28" s="19"/>
      <c r="C28" s="20"/>
      <c r="D28" s="18"/>
      <c r="E28" s="21" t="s">
        <v>25</v>
      </c>
      <c r="F28" s="22">
        <f>SUBTOTAL(109,Unit_Price_Tab!$F$26:$F$27)</f>
        <v>0</v>
      </c>
    </row>
    <row r="30" spans="1:7" x14ac:dyDescent="0.25">
      <c r="A30" s="8" t="s">
        <v>38</v>
      </c>
      <c r="B30" s="9" t="s">
        <v>126</v>
      </c>
    </row>
    <row r="31" spans="1:7" x14ac:dyDescent="0.25">
      <c r="A31" s="10" t="s">
        <v>3</v>
      </c>
      <c r="B31" s="10" t="s">
        <v>4</v>
      </c>
      <c r="C31" s="11" t="s">
        <v>5</v>
      </c>
      <c r="D31" s="11" t="s">
        <v>6</v>
      </c>
      <c r="E31" s="11" t="s">
        <v>32</v>
      </c>
      <c r="F31" s="12" t="s">
        <v>8</v>
      </c>
    </row>
    <row r="32" spans="1:7" ht="30" x14ac:dyDescent="0.25">
      <c r="A32" s="13" t="s">
        <v>138</v>
      </c>
      <c r="B32" s="14" t="s">
        <v>139</v>
      </c>
      <c r="C32" s="15">
        <v>12</v>
      </c>
      <c r="D32" s="16" t="s">
        <v>30</v>
      </c>
      <c r="E32" s="17"/>
      <c r="F32" s="17">
        <f t="shared" ref="F32:F41" si="3">IFERROR($C32*$E32, "")</f>
        <v>0</v>
      </c>
    </row>
    <row r="33" spans="1:6" ht="30" x14ac:dyDescent="0.25">
      <c r="A33" s="13" t="s">
        <v>39</v>
      </c>
      <c r="B33" s="14" t="s">
        <v>40</v>
      </c>
      <c r="C33" s="15">
        <v>96</v>
      </c>
      <c r="D33" s="16" t="s">
        <v>30</v>
      </c>
      <c r="E33" s="17"/>
      <c r="F33" s="17">
        <f t="shared" si="3"/>
        <v>0</v>
      </c>
    </row>
    <row r="34" spans="1:6" ht="30" x14ac:dyDescent="0.25">
      <c r="A34" s="13" t="s">
        <v>41</v>
      </c>
      <c r="B34" s="14" t="s">
        <v>42</v>
      </c>
      <c r="C34" s="15">
        <v>112</v>
      </c>
      <c r="D34" s="16" t="s">
        <v>30</v>
      </c>
      <c r="E34" s="17"/>
      <c r="F34" s="17">
        <f t="shared" si="3"/>
        <v>0</v>
      </c>
    </row>
    <row r="35" spans="1:6" ht="30" x14ac:dyDescent="0.25">
      <c r="A35" s="13" t="s">
        <v>43</v>
      </c>
      <c r="B35" s="14" t="s">
        <v>44</v>
      </c>
      <c r="C35" s="15">
        <v>5</v>
      </c>
      <c r="D35" s="16" t="s">
        <v>45</v>
      </c>
      <c r="E35" s="17"/>
      <c r="F35" s="17">
        <f t="shared" si="3"/>
        <v>0</v>
      </c>
    </row>
    <row r="36" spans="1:6" ht="45" x14ac:dyDescent="0.25">
      <c r="A36" s="13" t="s">
        <v>46</v>
      </c>
      <c r="B36" s="14" t="s">
        <v>47</v>
      </c>
      <c r="C36" s="15">
        <v>1</v>
      </c>
      <c r="D36" s="16" t="s">
        <v>45</v>
      </c>
      <c r="E36" s="17"/>
      <c r="F36" s="17">
        <f t="shared" si="3"/>
        <v>0</v>
      </c>
    </row>
    <row r="37" spans="1:6" ht="30" x14ac:dyDescent="0.25">
      <c r="A37" s="13" t="s">
        <v>48</v>
      </c>
      <c r="B37" s="14" t="s">
        <v>49</v>
      </c>
      <c r="C37" s="15">
        <v>1</v>
      </c>
      <c r="D37" s="16" t="s">
        <v>45</v>
      </c>
      <c r="E37" s="17"/>
      <c r="F37" s="17">
        <f t="shared" si="3"/>
        <v>0</v>
      </c>
    </row>
    <row r="38" spans="1:6" ht="45" x14ac:dyDescent="0.25">
      <c r="A38" s="13" t="s">
        <v>50</v>
      </c>
      <c r="B38" s="14" t="s">
        <v>51</v>
      </c>
      <c r="C38" s="15">
        <v>2</v>
      </c>
      <c r="D38" s="16" t="s">
        <v>45</v>
      </c>
      <c r="E38" s="17"/>
      <c r="F38" s="17">
        <f t="shared" si="3"/>
        <v>0</v>
      </c>
    </row>
    <row r="39" spans="1:6" ht="30" x14ac:dyDescent="0.25">
      <c r="A39" s="13" t="s">
        <v>52</v>
      </c>
      <c r="B39" s="14" t="s">
        <v>53</v>
      </c>
      <c r="C39" s="15">
        <v>1</v>
      </c>
      <c r="D39" s="16" t="s">
        <v>45</v>
      </c>
      <c r="E39" s="17"/>
      <c r="F39" s="17">
        <f t="shared" si="3"/>
        <v>0</v>
      </c>
    </row>
    <row r="40" spans="1:6" ht="30" x14ac:dyDescent="0.25">
      <c r="A40" s="13" t="s">
        <v>54</v>
      </c>
      <c r="B40" s="14" t="s">
        <v>55</v>
      </c>
      <c r="C40" s="15">
        <v>1</v>
      </c>
      <c r="D40" s="16" t="s">
        <v>45</v>
      </c>
      <c r="E40" s="17"/>
      <c r="F40" s="17">
        <f t="shared" si="3"/>
        <v>0</v>
      </c>
    </row>
    <row r="41" spans="1:6" ht="45" x14ac:dyDescent="0.25">
      <c r="A41" s="13" t="s">
        <v>56</v>
      </c>
      <c r="B41" s="14" t="s">
        <v>57</v>
      </c>
      <c r="C41" s="15">
        <v>8</v>
      </c>
      <c r="D41" s="16" t="s">
        <v>58</v>
      </c>
      <c r="E41" s="17"/>
      <c r="F41" s="17">
        <f t="shared" si="3"/>
        <v>0</v>
      </c>
    </row>
    <row r="42" spans="1:6" ht="30" x14ac:dyDescent="0.25">
      <c r="A42" s="13" t="s">
        <v>59</v>
      </c>
      <c r="B42" s="14" t="s">
        <v>60</v>
      </c>
      <c r="C42" s="15">
        <v>23</v>
      </c>
      <c r="D42" s="16" t="s">
        <v>30</v>
      </c>
      <c r="E42" s="17"/>
      <c r="F42" s="17">
        <f>IFERROR($C42*$E42, "")</f>
        <v>0</v>
      </c>
    </row>
    <row r="43" spans="1:6" ht="45.75" thickBot="1" x14ac:dyDescent="0.3">
      <c r="A43" s="56" t="s">
        <v>61</v>
      </c>
      <c r="B43" s="57" t="s">
        <v>62</v>
      </c>
      <c r="C43" s="58">
        <v>114</v>
      </c>
      <c r="D43" s="25" t="s">
        <v>30</v>
      </c>
      <c r="E43" s="59"/>
      <c r="F43" s="59">
        <f>IFERROR($C43*$E43, "")</f>
        <v>0</v>
      </c>
    </row>
    <row r="44" spans="1:6" ht="15.75" thickTop="1" x14ac:dyDescent="0.25">
      <c r="A44" s="18"/>
      <c r="B44" s="19"/>
      <c r="C44" s="20"/>
      <c r="D44" s="18"/>
      <c r="E44" s="21" t="s">
        <v>25</v>
      </c>
      <c r="F44" s="22">
        <f>SUBTOTAL(109,Unit_Price_Tab!$F$32:$F$43)</f>
        <v>0</v>
      </c>
    </row>
    <row r="46" spans="1:6" ht="30" x14ac:dyDescent="0.25">
      <c r="A46" s="8" t="s">
        <v>63</v>
      </c>
      <c r="B46" s="9" t="s">
        <v>127</v>
      </c>
    </row>
    <row r="47" spans="1:6" x14ac:dyDescent="0.25">
      <c r="A47" s="10" t="s">
        <v>3</v>
      </c>
      <c r="B47" s="10" t="s">
        <v>4</v>
      </c>
      <c r="C47" s="11" t="s">
        <v>5</v>
      </c>
      <c r="D47" s="11" t="s">
        <v>6</v>
      </c>
      <c r="E47" s="11" t="s">
        <v>32</v>
      </c>
      <c r="F47" s="12" t="s">
        <v>8</v>
      </c>
    </row>
    <row r="48" spans="1:6" x14ac:dyDescent="0.25">
      <c r="A48" s="13" t="s">
        <v>64</v>
      </c>
      <c r="B48" s="14" t="s">
        <v>65</v>
      </c>
      <c r="C48" s="15">
        <v>10</v>
      </c>
      <c r="D48" s="16" t="s">
        <v>30</v>
      </c>
      <c r="E48" s="17"/>
      <c r="F48" s="17">
        <f t="shared" ref="F48:F51" si="4">IFERROR($C48*$E48, "")</f>
        <v>0</v>
      </c>
    </row>
    <row r="49" spans="1:6" x14ac:dyDescent="0.25">
      <c r="A49" s="13" t="s">
        <v>66</v>
      </c>
      <c r="B49" s="14" t="s">
        <v>67</v>
      </c>
      <c r="C49" s="15">
        <v>84</v>
      </c>
      <c r="D49" s="16" t="s">
        <v>30</v>
      </c>
      <c r="E49" s="17"/>
      <c r="F49" s="17">
        <f t="shared" si="4"/>
        <v>0</v>
      </c>
    </row>
    <row r="50" spans="1:6" x14ac:dyDescent="0.25">
      <c r="A50" s="13" t="s">
        <v>68</v>
      </c>
      <c r="B50" s="14" t="s">
        <v>69</v>
      </c>
      <c r="C50" s="15">
        <v>20</v>
      </c>
      <c r="D50" s="16" t="s">
        <v>30</v>
      </c>
      <c r="E50" s="17"/>
      <c r="F50" s="17">
        <f t="shared" si="4"/>
        <v>0</v>
      </c>
    </row>
    <row r="51" spans="1:6" ht="30.75" thickBot="1" x14ac:dyDescent="0.3">
      <c r="A51" s="13" t="s">
        <v>70</v>
      </c>
      <c r="B51" s="14" t="s">
        <v>71</v>
      </c>
      <c r="C51" s="15">
        <v>4</v>
      </c>
      <c r="D51" s="16" t="s">
        <v>45</v>
      </c>
      <c r="E51" s="17"/>
      <c r="F51" s="17">
        <f t="shared" si="4"/>
        <v>0</v>
      </c>
    </row>
    <row r="52" spans="1:6" ht="15.75" thickTop="1" x14ac:dyDescent="0.25">
      <c r="A52" s="27"/>
      <c r="B52" s="19"/>
      <c r="C52" s="20"/>
      <c r="D52" s="18"/>
      <c r="E52" s="21" t="s">
        <v>25</v>
      </c>
      <c r="F52" s="22">
        <f>SUBTOTAL(109,Unit_Price_Tab!$F$48:$F$51)</f>
        <v>0</v>
      </c>
    </row>
    <row r="54" spans="1:6" ht="30" x14ac:dyDescent="0.25">
      <c r="A54" s="8" t="s">
        <v>72</v>
      </c>
      <c r="B54" s="9" t="s">
        <v>128</v>
      </c>
    </row>
    <row r="55" spans="1:6" x14ac:dyDescent="0.25">
      <c r="A55" s="10" t="s">
        <v>3</v>
      </c>
      <c r="B55" s="10" t="s">
        <v>4</v>
      </c>
      <c r="C55" s="11" t="s">
        <v>5</v>
      </c>
      <c r="D55" s="11" t="s">
        <v>6</v>
      </c>
      <c r="E55" s="11" t="s">
        <v>32</v>
      </c>
      <c r="F55" s="12" t="s">
        <v>8</v>
      </c>
    </row>
    <row r="56" spans="1:6" x14ac:dyDescent="0.25">
      <c r="A56" s="13" t="s">
        <v>73</v>
      </c>
      <c r="B56" s="14" t="s">
        <v>74</v>
      </c>
      <c r="C56" s="15">
        <v>392</v>
      </c>
      <c r="D56" s="16" t="s">
        <v>11</v>
      </c>
      <c r="E56" s="17"/>
      <c r="F56" s="17">
        <f t="shared" ref="F56:F64" si="5">IFERROR($C56*$E56, "")</f>
        <v>0</v>
      </c>
    </row>
    <row r="57" spans="1:6" ht="45" x14ac:dyDescent="0.25">
      <c r="A57" s="13" t="s">
        <v>75</v>
      </c>
      <c r="B57" s="14" t="s">
        <v>76</v>
      </c>
      <c r="C57" s="15">
        <v>73</v>
      </c>
      <c r="D57" s="16" t="s">
        <v>45</v>
      </c>
      <c r="E57" s="17"/>
      <c r="F57" s="17">
        <f t="shared" si="5"/>
        <v>0</v>
      </c>
    </row>
    <row r="58" spans="1:6" ht="45" x14ac:dyDescent="0.25">
      <c r="A58" s="13" t="s">
        <v>77</v>
      </c>
      <c r="B58" s="14" t="s">
        <v>78</v>
      </c>
      <c r="C58" s="15">
        <v>22</v>
      </c>
      <c r="D58" s="16" t="s">
        <v>45</v>
      </c>
      <c r="E58" s="17"/>
      <c r="F58" s="17">
        <f t="shared" si="5"/>
        <v>0</v>
      </c>
    </row>
    <row r="59" spans="1:6" ht="45" x14ac:dyDescent="0.25">
      <c r="A59" s="13" t="s">
        <v>79</v>
      </c>
      <c r="B59" s="14" t="s">
        <v>80</v>
      </c>
      <c r="C59" s="15">
        <v>8</v>
      </c>
      <c r="D59" s="16" t="s">
        <v>45</v>
      </c>
      <c r="E59" s="17"/>
      <c r="F59" s="17">
        <f t="shared" si="5"/>
        <v>0</v>
      </c>
    </row>
    <row r="60" spans="1:6" ht="45" x14ac:dyDescent="0.25">
      <c r="A60" s="13" t="s">
        <v>81</v>
      </c>
      <c r="B60" s="14" t="s">
        <v>82</v>
      </c>
      <c r="C60" s="15">
        <v>7</v>
      </c>
      <c r="D60" s="16" t="s">
        <v>45</v>
      </c>
      <c r="E60" s="17"/>
      <c r="F60" s="17">
        <f t="shared" si="5"/>
        <v>0</v>
      </c>
    </row>
    <row r="61" spans="1:6" ht="45" x14ac:dyDescent="0.25">
      <c r="A61" s="13" t="s">
        <v>83</v>
      </c>
      <c r="B61" s="14" t="s">
        <v>84</v>
      </c>
      <c r="C61" s="15">
        <v>2</v>
      </c>
      <c r="D61" s="16" t="s">
        <v>45</v>
      </c>
      <c r="E61" s="17"/>
      <c r="F61" s="17">
        <f t="shared" si="5"/>
        <v>0</v>
      </c>
    </row>
    <row r="62" spans="1:6" x14ac:dyDescent="0.25">
      <c r="A62" s="13" t="s">
        <v>85</v>
      </c>
      <c r="B62" s="14" t="s">
        <v>86</v>
      </c>
      <c r="C62" s="15">
        <v>120</v>
      </c>
      <c r="D62" s="16" t="s">
        <v>45</v>
      </c>
      <c r="E62" s="17"/>
      <c r="F62" s="17">
        <f t="shared" si="5"/>
        <v>0</v>
      </c>
    </row>
    <row r="63" spans="1:6" ht="30" x14ac:dyDescent="0.25">
      <c r="A63" s="13" t="s">
        <v>87</v>
      </c>
      <c r="B63" s="14" t="s">
        <v>88</v>
      </c>
      <c r="C63" s="15">
        <v>1420</v>
      </c>
      <c r="D63" s="16" t="s">
        <v>45</v>
      </c>
      <c r="E63" s="17"/>
      <c r="F63" s="17">
        <f t="shared" si="5"/>
        <v>0</v>
      </c>
    </row>
    <row r="64" spans="1:6" x14ac:dyDescent="0.25">
      <c r="A64" s="13" t="s">
        <v>89</v>
      </c>
      <c r="B64" s="14" t="s">
        <v>90</v>
      </c>
      <c r="C64" s="15">
        <v>200</v>
      </c>
      <c r="D64" s="16" t="s">
        <v>45</v>
      </c>
      <c r="E64" s="17"/>
      <c r="F64" s="17">
        <f t="shared" si="5"/>
        <v>0</v>
      </c>
    </row>
    <row r="65" spans="1:6" x14ac:dyDescent="0.25">
      <c r="A65" s="13" t="s">
        <v>91</v>
      </c>
      <c r="B65" s="14" t="s">
        <v>92</v>
      </c>
      <c r="C65" s="15">
        <v>4200</v>
      </c>
      <c r="D65" s="16" t="s">
        <v>18</v>
      </c>
      <c r="E65" s="17"/>
      <c r="F65" s="17">
        <f t="shared" ref="F65:F70" si="6">IFERROR($C65*$E65, "")</f>
        <v>0</v>
      </c>
    </row>
    <row r="66" spans="1:6" x14ac:dyDescent="0.25">
      <c r="A66" s="13" t="s">
        <v>93</v>
      </c>
      <c r="B66" s="14" t="s">
        <v>94</v>
      </c>
      <c r="C66" s="15">
        <v>500</v>
      </c>
      <c r="D66" s="16" t="s">
        <v>18</v>
      </c>
      <c r="E66" s="17"/>
      <c r="F66" s="17">
        <f t="shared" si="6"/>
        <v>0</v>
      </c>
    </row>
    <row r="67" spans="1:6" x14ac:dyDescent="0.25">
      <c r="A67" s="33"/>
      <c r="B67" s="28" t="s">
        <v>95</v>
      </c>
      <c r="C67" s="29">
        <v>200</v>
      </c>
      <c r="D67" s="27" t="s">
        <v>30</v>
      </c>
      <c r="E67" s="50"/>
      <c r="F67" s="50">
        <f t="shared" si="6"/>
        <v>0</v>
      </c>
    </row>
    <row r="68" spans="1:6" x14ac:dyDescent="0.25">
      <c r="A68" s="33"/>
      <c r="B68" s="28" t="s">
        <v>122</v>
      </c>
      <c r="C68" s="29">
        <v>200</v>
      </c>
      <c r="D68" s="27" t="s">
        <v>45</v>
      </c>
      <c r="E68" s="50"/>
      <c r="F68" s="50">
        <f t="shared" si="6"/>
        <v>0</v>
      </c>
    </row>
    <row r="69" spans="1:6" ht="30" x14ac:dyDescent="0.25">
      <c r="A69" s="33"/>
      <c r="B69" s="28" t="s">
        <v>136</v>
      </c>
      <c r="C69" s="29">
        <v>2</v>
      </c>
      <c r="D69" s="27" t="s">
        <v>119</v>
      </c>
      <c r="E69" s="50"/>
      <c r="F69" s="50">
        <f t="shared" si="6"/>
        <v>0</v>
      </c>
    </row>
    <row r="70" spans="1:6" ht="30" x14ac:dyDescent="0.25">
      <c r="A70" s="33"/>
      <c r="B70" s="28" t="s">
        <v>137</v>
      </c>
      <c r="C70" s="29">
        <v>1</v>
      </c>
      <c r="D70" s="27" t="s">
        <v>96</v>
      </c>
      <c r="E70" s="50"/>
      <c r="F70" s="50">
        <f t="shared" si="6"/>
        <v>0</v>
      </c>
    </row>
    <row r="71" spans="1:6" ht="15.75" thickBot="1" x14ac:dyDescent="0.3">
      <c r="A71" s="51"/>
      <c r="B71" s="52"/>
      <c r="C71" s="53"/>
      <c r="D71" s="54"/>
      <c r="E71" s="55"/>
      <c r="F71" s="55"/>
    </row>
    <row r="72" spans="1:6" ht="15.75" thickTop="1" x14ac:dyDescent="0.25">
      <c r="A72" s="18"/>
      <c r="B72" s="19"/>
      <c r="C72" s="20"/>
      <c r="D72" s="18"/>
      <c r="E72" s="21" t="s">
        <v>25</v>
      </c>
      <c r="F72" s="22">
        <f>SUBTOTAL(109,Unit_Price_Tab!$F$56:$F$66)</f>
        <v>0</v>
      </c>
    </row>
    <row r="73" spans="1:6" x14ac:dyDescent="0.25">
      <c r="F73"/>
    </row>
    <row r="75" spans="1:6" x14ac:dyDescent="0.25">
      <c r="A75" s="8" t="s">
        <v>98</v>
      </c>
      <c r="B75" s="9" t="s">
        <v>129</v>
      </c>
    </row>
    <row r="76" spans="1:6" x14ac:dyDescent="0.25">
      <c r="A76" s="10" t="s">
        <v>3</v>
      </c>
      <c r="B76" s="10" t="s">
        <v>4</v>
      </c>
      <c r="C76" s="11" t="s">
        <v>5</v>
      </c>
      <c r="D76" s="11" t="s">
        <v>6</v>
      </c>
      <c r="E76" s="11" t="s">
        <v>32</v>
      </c>
      <c r="F76" s="12" t="s">
        <v>8</v>
      </c>
    </row>
    <row r="77" spans="1:6" ht="30" x14ac:dyDescent="0.25">
      <c r="A77" s="13" t="s">
        <v>99</v>
      </c>
      <c r="B77" s="14" t="s">
        <v>100</v>
      </c>
      <c r="C77" s="15">
        <v>85</v>
      </c>
      <c r="D77" s="16" t="s">
        <v>18</v>
      </c>
      <c r="E77" s="17"/>
      <c r="F77" s="17">
        <f t="shared" ref="F77" si="7">IFERROR($C77*$E77, "")</f>
        <v>0</v>
      </c>
    </row>
    <row r="78" spans="1:6" ht="60" x14ac:dyDescent="0.25">
      <c r="A78" s="13" t="s">
        <v>101</v>
      </c>
      <c r="B78" s="14" t="s">
        <v>102</v>
      </c>
      <c r="C78" s="15">
        <v>1</v>
      </c>
      <c r="D78" s="16" t="s">
        <v>96</v>
      </c>
      <c r="E78" s="17"/>
      <c r="F78" s="17">
        <f>IFERROR($C78*$E78, "")</f>
        <v>0</v>
      </c>
    </row>
    <row r="79" spans="1:6" ht="30" x14ac:dyDescent="0.25">
      <c r="A79" s="13" t="s">
        <v>103</v>
      </c>
      <c r="B79" s="14" t="s">
        <v>104</v>
      </c>
      <c r="C79" s="15">
        <v>1</v>
      </c>
      <c r="D79" s="16" t="s">
        <v>96</v>
      </c>
      <c r="E79" s="17"/>
      <c r="F79" s="17">
        <f>IFERROR($C79*$E79, "")</f>
        <v>0</v>
      </c>
    </row>
    <row r="80" spans="1:6" ht="30" x14ac:dyDescent="0.25">
      <c r="A80" s="13"/>
      <c r="B80" s="14" t="s">
        <v>120</v>
      </c>
      <c r="C80" s="15">
        <v>1340</v>
      </c>
      <c r="D80" s="16" t="s">
        <v>121</v>
      </c>
      <c r="E80" s="17"/>
      <c r="F80" s="17"/>
    </row>
    <row r="81" spans="1:6" x14ac:dyDescent="0.25">
      <c r="A81" s="13"/>
      <c r="B81" s="14" t="s">
        <v>105</v>
      </c>
      <c r="C81" s="15">
        <v>1</v>
      </c>
      <c r="D81" s="16" t="s">
        <v>96</v>
      </c>
      <c r="E81" s="17"/>
      <c r="F81" s="17"/>
    </row>
    <row r="82" spans="1:6" x14ac:dyDescent="0.25">
      <c r="A82" s="27"/>
      <c r="B82" s="28"/>
      <c r="C82" s="29"/>
      <c r="D82" s="27"/>
      <c r="E82" s="30" t="s">
        <v>25</v>
      </c>
      <c r="F82" s="31">
        <f>SUBTOTAL(109,Unit_Price_Tab!$F$77:$F$79)</f>
        <v>0</v>
      </c>
    </row>
    <row r="83" spans="1:6" ht="15.75" thickBot="1" x14ac:dyDescent="0.3">
      <c r="E83" s="8"/>
      <c r="F83" s="32"/>
    </row>
    <row r="84" spans="1:6" ht="15.75" thickTop="1" x14ac:dyDescent="0.25">
      <c r="A84" s="34"/>
      <c r="B84" s="35"/>
      <c r="C84" s="34"/>
      <c r="D84" s="34"/>
      <c r="E84" s="36" t="s">
        <v>106</v>
      </c>
      <c r="F84" s="37">
        <f>SUMIF(E:E,"SUBTOTAL",F:F)</f>
        <v>0</v>
      </c>
    </row>
    <row r="85" spans="1:6" x14ac:dyDescent="0.25">
      <c r="E85" s="38"/>
      <c r="F85" s="39"/>
    </row>
    <row r="86" spans="1:6" x14ac:dyDescent="0.25">
      <c r="A86" s="8" t="s">
        <v>107</v>
      </c>
      <c r="B86" s="9" t="s">
        <v>130</v>
      </c>
    </row>
    <row r="87" spans="1:6" x14ac:dyDescent="0.25">
      <c r="A87" s="10" t="s">
        <v>3</v>
      </c>
      <c r="B87" s="10" t="s">
        <v>4</v>
      </c>
      <c r="C87" s="11" t="s">
        <v>5</v>
      </c>
      <c r="D87" s="11" t="s">
        <v>6</v>
      </c>
      <c r="E87" s="11" t="s">
        <v>32</v>
      </c>
      <c r="F87" s="12" t="s">
        <v>8</v>
      </c>
    </row>
    <row r="88" spans="1:6" ht="30" x14ac:dyDescent="0.25">
      <c r="A88" s="13" t="s">
        <v>97</v>
      </c>
      <c r="B88" s="14" t="s">
        <v>108</v>
      </c>
      <c r="C88" s="15" t="s">
        <v>109</v>
      </c>
      <c r="D88" s="16" t="s">
        <v>110</v>
      </c>
      <c r="E88" s="40">
        <v>0</v>
      </c>
      <c r="F88" s="41">
        <f>Unit_Price_Tab!$E88*$F$84</f>
        <v>0</v>
      </c>
    </row>
    <row r="89" spans="1:6" x14ac:dyDescent="0.25">
      <c r="A89" s="13" t="s">
        <v>111</v>
      </c>
      <c r="B89" s="14" t="s">
        <v>112</v>
      </c>
      <c r="C89" s="15" t="s">
        <v>109</v>
      </c>
      <c r="D89" s="16" t="s">
        <v>110</v>
      </c>
      <c r="E89" s="40"/>
      <c r="F89" s="41">
        <f>Unit_Price_Tab!$E89*$F$84</f>
        <v>0</v>
      </c>
    </row>
    <row r="90" spans="1:6" x14ac:dyDescent="0.25">
      <c r="A90" s="13" t="s">
        <v>113</v>
      </c>
      <c r="B90" s="14" t="s">
        <v>114</v>
      </c>
      <c r="C90" s="15" t="s">
        <v>109</v>
      </c>
      <c r="D90" s="16" t="s">
        <v>110</v>
      </c>
      <c r="E90" s="40"/>
      <c r="F90" s="41">
        <f>Unit_Price_Tab!$E90*$F$84</f>
        <v>0</v>
      </c>
    </row>
    <row r="91" spans="1:6" x14ac:dyDescent="0.25">
      <c r="A91" s="13" t="s">
        <v>115</v>
      </c>
      <c r="B91" s="14" t="s">
        <v>116</v>
      </c>
      <c r="C91" s="15" t="s">
        <v>109</v>
      </c>
      <c r="D91" s="16" t="s">
        <v>110</v>
      </c>
      <c r="E91" s="40"/>
      <c r="F91" s="41">
        <f>Unit_Price_Tab!$E91*$F$84</f>
        <v>0</v>
      </c>
    </row>
    <row r="92" spans="1:6" x14ac:dyDescent="0.25">
      <c r="A92" s="27"/>
      <c r="B92" s="28"/>
      <c r="C92" s="27"/>
      <c r="D92" s="27"/>
      <c r="E92" s="42" t="s">
        <v>117</v>
      </c>
      <c r="F92" s="43">
        <f>SUBTOTAL(109,Unit_Price_Tab!$F$88:$F$91)</f>
        <v>0</v>
      </c>
    </row>
    <row r="96" spans="1:6" x14ac:dyDescent="0.25">
      <c r="B96" s="44"/>
      <c r="C96" s="45"/>
      <c r="D96" s="46"/>
      <c r="E96" s="47" t="s">
        <v>118</v>
      </c>
      <c r="F96" s="48">
        <f>$F$92+F84</f>
        <v>0</v>
      </c>
    </row>
  </sheetData>
  <mergeCells count="1">
    <mergeCell ref="A2:F2"/>
  </mergeCells>
  <phoneticPr fontId="13" type="noConversion"/>
  <conditionalFormatting sqref="C77:C79 C48:C51 C26:C27 C21 C81 C56:C71 C8:C16 C32:C43">
    <cfRule type="expression" dxfId="5" priority="12">
      <formula>$C8&gt;0</formula>
    </cfRule>
  </conditionalFormatting>
  <conditionalFormatting sqref="A77:F79 A48:F51 A26:F27 A21:F21 A81:F81 A56:F71 A8:F16 A32:F43">
    <cfRule type="expression" dxfId="4" priority="13">
      <formula>#REF!&gt;0</formula>
    </cfRule>
    <cfRule type="expression" dxfId="3" priority="14">
      <formula>$C8&gt;0</formula>
    </cfRule>
  </conditionalFormatting>
  <conditionalFormatting sqref="C80">
    <cfRule type="expression" dxfId="2" priority="7">
      <formula>$C80&gt;0</formula>
    </cfRule>
  </conditionalFormatting>
  <conditionalFormatting sqref="A80:F80">
    <cfRule type="expression" dxfId="1" priority="8">
      <formula>#REF!&gt;0</formula>
    </cfRule>
    <cfRule type="expression" dxfId="0" priority="9">
      <formula>$C80&gt;0</formula>
    </cfRule>
  </conditionalFormatting>
  <pageMargins left="0.5" right="0.5" top="0.75" bottom="0.75" header="0.3" footer="0.3"/>
  <pageSetup scale="95"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UPDATEHEADER">
                <anchor moveWithCells="1" sizeWithCells="1">
                  <from>
                    <xdr:col>0</xdr:col>
                    <xdr:colOff>28575</xdr:colOff>
                    <xdr:row>0</xdr:row>
                    <xdr:rowOff>9525</xdr:rowOff>
                  </from>
                  <to>
                    <xdr:col>1</xdr:col>
                    <xdr:colOff>1009650</xdr:colOff>
                    <xdr:row>1</xdr:row>
                    <xdr:rowOff>0</xdr:rowOff>
                  </to>
                </anchor>
              </controlPr>
            </control>
          </mc:Choice>
        </mc:AlternateContent>
        <mc:AlternateContent xmlns:mc="http://schemas.openxmlformats.org/markup-compatibility/2006">
          <mc:Choice Requires="x14">
            <control shapeId="1026" r:id="rId5" name="Button 2">
              <controlPr defaultSize="0" print="0" autoFill="0" autoPict="0" macro="[1]!EXPORT_UNIT_PRICE_TAB">
                <anchor moveWithCells="1" sizeWithCells="1">
                  <from>
                    <xdr:col>1</xdr:col>
                    <xdr:colOff>723900</xdr:colOff>
                    <xdr:row>0</xdr:row>
                    <xdr:rowOff>9525</xdr:rowOff>
                  </from>
                  <to>
                    <xdr:col>1</xdr:col>
                    <xdr:colOff>2438400</xdr:colOff>
                    <xdr:row>1</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rojectManager xmlns="42b5c8a7-0291-4082-9bb7-04fe3f072d3a">
      <UserInfo>
        <DisplayName>Ty Asfaw Fanta</DisplayName>
        <AccountId>926</AccountId>
        <AccountType/>
      </UserInfo>
    </ProjectManager>
    <RecordSubtype xmlns="42b5c8a7-0291-4082-9bb7-04fe3f072d3a">DES - Project Files(GS-06 - 000296)</RecordSubtype>
    <Category xmlns="7CCF3E91-3A85-4B88-83C2-1427C35113FF">Enter Choice 1</Category>
    <IconOverlay xmlns="http://schemas.microsoft.com/sharepoint/v4" xsi:nil="true"/>
    <ARL_ExpirationDate xmlns="64501065-6424-49db-b893-e1a782a95efb" xsi:nil="true"/>
    <DocumentSetDescription xmlns="http://schemas.microsoft.com/sharepoint/v3" xsi:nil="true"/>
    <ProjectNumber xmlns="42b5c8a7-0291-4082-9bb7-04fe3f072d3a">S44D</ProjectNumber>
    <Status xmlns="42b5c8a7-0291-4082-9bb7-04fe3f072d3a">Submittal</Status>
    <lcf76f155ced4ddcb4097134ff3c332f xmlns="42b5c8a7-0291-4082-9bb7-04fe3f072d3a">
      <Terms xmlns="http://schemas.microsoft.com/office/infopath/2007/PartnerControls"/>
    </lcf76f155ced4ddcb4097134ff3c332f>
    <f2e6dd07560b4dd783c6ede1a5393e32 xmlns="64501065-6424-49db-b893-e1a782a95efb" xsi:nil="true"/>
    <TaxCatchAll xmlns="2d4151d2-4472-4032-a961-8634b192e66a" xsi:nil="true"/>
    <SensitiveInformation xmlns="2d4151d2-4472-4032-a961-8634b192e66a">false</SensitiveInformation>
    <PublishingExpirationDate xmlns="http://schemas.microsoft.com/sharepoint/v3" xsi:nil="true"/>
    <ProjectName xmlns="42b5c8a7-0291-4082-9bb7-04fe3f072d3a">Sparrow Pond-Restoration</ProjectNam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c89badf8-0cd2-4e7b-b9e9-f8f3d3755954"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31C42DDC9C9FCC4B92CD37377E82C7AF" ma:contentTypeVersion="34" ma:contentTypeDescription="Create a new document." ma:contentTypeScope="" ma:versionID="16014930ce436b92f95d17d4e6c0f0eb">
  <xsd:schema xmlns:xsd="http://www.w3.org/2001/XMLSchema" xmlns:xs="http://www.w3.org/2001/XMLSchema" xmlns:p="http://schemas.microsoft.com/office/2006/metadata/properties" xmlns:ns1="http://schemas.microsoft.com/sharepoint/v3" xmlns:ns2="7CCF3E91-3A85-4B88-83C2-1427C35113FF" xmlns:ns3="64501065-6424-49db-b893-e1a782a95efb" xmlns:ns4="2d4151d2-4472-4032-a961-8634b192e66a" xmlns:ns5="http://schemas.microsoft.com/sharepoint/v4" xmlns:ns6="7deb7458-d9a6-4574-97fc-6c6273865d4a" xmlns:ns7="42b5c8a7-0291-4082-9bb7-04fe3f072d3a" targetNamespace="http://schemas.microsoft.com/office/2006/metadata/properties" ma:root="true" ma:fieldsID="9e57179132b3545c2d4432ad963e166d" ns1:_="" ns2:_="" ns3:_="" ns4:_="" ns5:_="" ns6:_="" ns7:_="">
    <xsd:import namespace="http://schemas.microsoft.com/sharepoint/v3"/>
    <xsd:import namespace="7CCF3E91-3A85-4B88-83C2-1427C35113FF"/>
    <xsd:import namespace="64501065-6424-49db-b893-e1a782a95efb"/>
    <xsd:import namespace="2d4151d2-4472-4032-a961-8634b192e66a"/>
    <xsd:import namespace="http://schemas.microsoft.com/sharepoint/v4"/>
    <xsd:import namespace="7deb7458-d9a6-4574-97fc-6c6273865d4a"/>
    <xsd:import namespace="42b5c8a7-0291-4082-9bb7-04fe3f072d3a"/>
    <xsd:element name="properties">
      <xsd:complexType>
        <xsd:sequence>
          <xsd:element name="documentManagement">
            <xsd:complexType>
              <xsd:all>
                <xsd:element ref="ns2:Category" minOccurs="0"/>
                <xsd:element ref="ns3:f2e6dd07560b4dd783c6ede1a5393e32" minOccurs="0"/>
                <xsd:element ref="ns4:TaxCatchAll" minOccurs="0"/>
                <xsd:element ref="ns4:TaxCatchAllLabel" minOccurs="0"/>
                <xsd:element ref="ns1:_dlc_Exempt" minOccurs="0"/>
                <xsd:element ref="ns1:_dlc_ExpireDateSaved" minOccurs="0"/>
                <xsd:element ref="ns5:IconOverlay" minOccurs="0"/>
                <xsd:element ref="ns4:SensitiveInformation" minOccurs="0"/>
                <xsd:element ref="ns6:SharedWithUsers" minOccurs="0"/>
                <xsd:element ref="ns6:SharingHintHash" minOccurs="0"/>
                <xsd:element ref="ns7:RecordSubtype" minOccurs="0"/>
                <xsd:element ref="ns7:ProjectName" minOccurs="0"/>
                <xsd:element ref="ns7:ProjectNumber" minOccurs="0"/>
                <xsd:element ref="ns7:ProjectManager" minOccurs="0"/>
                <xsd:element ref="ns7:Status" minOccurs="0"/>
                <xsd:element ref="ns7:MediaServiceMetadata" minOccurs="0"/>
                <xsd:element ref="ns7:MediaServiceFastMetadata" minOccurs="0"/>
                <xsd:element ref="ns6:SharedWithDetails" minOccurs="0"/>
                <xsd:element ref="ns7:MediaServiceAutoTags" minOccurs="0"/>
                <xsd:element ref="ns7:MediaServiceOCR" minOccurs="0"/>
                <xsd:element ref="ns7:MediaServiceEventHashCode" minOccurs="0"/>
                <xsd:element ref="ns7:MediaServiceGenerationTime" minOccurs="0"/>
                <xsd:element ref="ns7:MediaServiceDateTaken" minOccurs="0"/>
                <xsd:element ref="ns7:MediaServiceLocation" minOccurs="0"/>
                <xsd:element ref="ns7:MediaServiceAutoKeyPoints" minOccurs="0"/>
                <xsd:element ref="ns7:MediaServiceKeyPoints" minOccurs="0"/>
                <xsd:element ref="ns1:PublishingStartDate" minOccurs="0"/>
                <xsd:element ref="ns1:PublishingExpirationDate" minOccurs="0"/>
                <xsd:element ref="ns3:ARL_ExpirationDate" minOccurs="0"/>
                <xsd:element ref="ns1:DocumentSetDescription" minOccurs="0"/>
                <xsd:element ref="ns7:lcf76f155ced4ddcb4097134ff3c332f" minOccurs="0"/>
                <xsd:element ref="ns7: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PublishingStartDate" ma:index="3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DocumentSetDescription" ma:index="3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CF3E91-3A85-4B88-83C2-1427C35113FF" elementFormDefault="qualified">
    <xsd:import namespace="http://schemas.microsoft.com/office/2006/documentManagement/types"/>
    <xsd:import namespace="http://schemas.microsoft.com/office/infopath/2007/PartnerControls"/>
    <xsd:element name="Category" ma:index="8" nillable="true" ma:displayName="Category" ma:default="Enter Choice 1" ma:format="Dropdown" ma:internalName="Category">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9" nillable="true" ma:displayName="Department_0" ma:hidden="true" ma:internalName="f2e6dd07560b4dd783c6ede1a5393e32">
      <xsd:simpleType>
        <xsd:restriction base="dms:Note"/>
      </xsd:simpleType>
    </xsd:element>
    <xsd:element name="ARL_ExpirationDate" ma:index="37" nillable="true" ma:displayName="Expiration Date" ma:description="The estimated, anticipated, or projected date in which the contract, permit, or license is expected to expire or terminate." ma:format="DateOnly" ma:internalName="ACG_Expir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9eb2240a-d470-4000-bab9-c98cb55388e2" ma:internalName="TaxCatchAll" ma:showField="CatchAllData" ma:web="39fc44f5-ec46-4beb-aef9-c931d371377d">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description="" ma:hidden="true" ma:list="9eb2240a-d470-4000-bab9-c98cb55388e2" ma:internalName="TaxCatchAllLabel" ma:readOnly="true" ma:showField="CatchAllDataLabel" ma:web="39fc44f5-ec46-4beb-aef9-c931d371377d">
      <xsd:complexType>
        <xsd:complexContent>
          <xsd:extension base="dms:MultiChoiceLookup">
            <xsd:sequence>
              <xsd:element name="Value" type="dms:Lookup" maxOccurs="unbounded" minOccurs="0" nillable="true"/>
            </xsd:sequence>
          </xsd:extension>
        </xsd:complexContent>
      </xsd:complexType>
    </xsd:element>
    <xsd:element name="SensitiveInformation" ma:index="16" nillable="true" ma:displayName="Sensitive Information" ma:default="0" ma:description="Does this document have sensitive information?"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5"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eb7458-d9a6-4574-97fc-6c6273865d4a" elementFormDefault="qualified">
    <xsd:import namespace="http://schemas.microsoft.com/office/2006/documentManagement/types"/>
    <xsd:import namespace="http://schemas.microsoft.com/office/infopath/2007/PartnerControls"/>
    <xsd:element name="SharedWithUsers" ma:index="17"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8" nillable="true" ma:displayName="Sharing Hint Hash" ma:internalName="SharingHintHash" ma:readOnly="true">
      <xsd:simpleType>
        <xsd:restriction base="dms:Text"/>
      </xsd:simple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b5c8a7-0291-4082-9bb7-04fe3f072d3a" elementFormDefault="qualified">
    <xsd:import namespace="http://schemas.microsoft.com/office/2006/documentManagement/types"/>
    <xsd:import namespace="http://schemas.microsoft.com/office/infopath/2007/PartnerControls"/>
    <xsd:element name="RecordSubtype" ma:index="19" nillable="true" ma:displayName="Subtype" ma:default="DES - Project Files(GS-06 - 000296)" ma:format="Dropdown" ma:internalName="RecordSubtype">
      <xsd:simpleType>
        <xsd:restriction base="dms:Choice">
          <xsd:enumeration value="DES - Project Files(GS-06 - 000296)"/>
        </xsd:restriction>
      </xsd:simpleType>
    </xsd:element>
    <xsd:element name="ProjectName" ma:index="20" nillable="true" ma:displayName="Project Name" ma:internalName="ProjectName">
      <xsd:simpleType>
        <xsd:restriction base="dms:Text">
          <xsd:maxLength value="255"/>
        </xsd:restriction>
      </xsd:simpleType>
    </xsd:element>
    <xsd:element name="ProjectNumber" ma:index="21" nillable="true" ma:displayName="Project Number" ma:internalName="ProjectNumber">
      <xsd:simpleType>
        <xsd:restriction base="dms:Text">
          <xsd:maxLength value="255"/>
        </xsd:restriction>
      </xsd:simpleType>
    </xsd:element>
    <xsd:element name="ProjectManager" ma:index="22" nillable="true" ma:displayName="Project Manager" ma:list="UserInfo" ma:SharePointGroup="0" ma:internalName="Project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Forecast" ma:format="Dropdown" ma:internalName="Status">
      <xsd:simpleType>
        <xsd:restriction base="dms:Choice">
          <xsd:enumeration value="Forecast"/>
          <xsd:enumeration value="Submittal"/>
        </xsd:restriction>
      </xsd:simpleType>
    </xsd:element>
    <xsd:element name="MediaServiceMetadata" ma:index="24" nillable="true" ma:displayName="MediaServiceMetadata" ma:hidden="true" ma:internalName="MediaServiceMetadata0" ma:readOnly="true">
      <xsd:simpleType>
        <xsd:restriction base="dms:Note"/>
      </xsd:simpleType>
    </xsd:element>
    <xsd:element name="MediaServiceFastMetadata" ma:index="25" nillable="true" ma:displayName="MediaServiceFastMetadata" ma:hidden="true" ma:internalName="MediaServiceFastMetadata0" ma:readOnly="true">
      <xsd:simpleType>
        <xsd:restriction base="dms:Note"/>
      </xsd:simpleType>
    </xsd:element>
    <xsd:element name="MediaServiceAutoTags" ma:index="27" nillable="true" ma:displayName="MediaServiceAutoTags" ma:internalName="MediaServiceAutoTags0" ma:readOnly="true">
      <xsd:simpleType>
        <xsd:restriction base="dms:Text"/>
      </xsd:simpleType>
    </xsd:element>
    <xsd:element name="MediaServiceOCR" ma:index="28" nillable="true" ma:displayName="MediaServiceOCR" ma:internalName="MediaServiceOCR0" ma:readOnly="true">
      <xsd:simpleType>
        <xsd:restriction base="dms:Note">
          <xsd:maxLength value="255"/>
        </xsd:restriction>
      </xsd:simpleType>
    </xsd:element>
    <xsd:element name="MediaServiceEventHashCode" ma:index="29" nillable="true" ma:displayName="MediaServiceEventHashCode" ma:hidden="true" ma:internalName="MediaServiceEventHashCode0" ma:readOnly="true">
      <xsd:simpleType>
        <xsd:restriction base="dms:Text"/>
      </xsd:simpleType>
    </xsd:element>
    <xsd:element name="MediaServiceGenerationTime" ma:index="30" nillable="true" ma:displayName="MediaServiceGenerationTime" ma:hidden="true" ma:internalName="MediaServiceGenerationTime0" ma:readOnly="true">
      <xsd:simpleType>
        <xsd:restriction base="dms:Text"/>
      </xsd:simpleType>
    </xsd:element>
    <xsd:element name="MediaServiceDateTaken" ma:index="31" nillable="true" ma:displayName="MediaServiceDateTaken" ma:hidden="true" ma:internalName="MediaServiceDateTaken0" ma:readOnly="true">
      <xsd:simpleType>
        <xsd:restriction base="dms:Text"/>
      </xsd:simpleType>
    </xsd:element>
    <xsd:element name="MediaServiceLocation" ma:index="32" nillable="true" ma:displayName="Location" ma:description="" ma:internalName="MediaServiceLocation0" ma:readOnly="true">
      <xsd:simpleType>
        <xsd:restriction base="dms:Text"/>
      </xsd:simpleType>
    </xsd:element>
    <xsd:element name="MediaServiceAutoKeyPoints" ma:index="33" nillable="true" ma:displayName="MediaServiceAutoKeyPoints" ma:hidden="true" ma:internalName="MediaServiceAutoKeyPoints0" ma:readOnly="true">
      <xsd:simpleType>
        <xsd:restriction base="dms:Note"/>
      </xsd:simpleType>
    </xsd:element>
    <xsd:element name="MediaServiceKeyPoints" ma:index="34" nillable="true" ma:displayName="KeyPoints" ma:description="" ma:internalName="MediaServiceKeyPoints0" ma:readOnly="true">
      <xsd:simpleType>
        <xsd:restriction base="dms:Note">
          <xsd:maxLength value="255"/>
        </xsd:restriction>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c89badf8-0cd2-4e7b-b9e9-f8f3d3755954"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E3590C-DF18-4CBF-9310-5652F74517C3}">
  <ds:schemaRefs>
    <ds:schemaRef ds:uri="http://schemas.microsoft.com/sharepoint/v3"/>
    <ds:schemaRef ds:uri="http://purl.org/dc/terms/"/>
    <ds:schemaRef ds:uri="http://schemas.microsoft.com/office/infopath/2007/PartnerControls"/>
    <ds:schemaRef ds:uri="64501065-6424-49db-b893-e1a782a95efb"/>
    <ds:schemaRef ds:uri="http://purl.org/dc/dcmitype/"/>
    <ds:schemaRef ds:uri="7CCF3E91-3A85-4B88-83C2-1427C35113FF"/>
    <ds:schemaRef ds:uri="7deb7458-d9a6-4574-97fc-6c6273865d4a"/>
    <ds:schemaRef ds:uri="http://schemas.openxmlformats.org/package/2006/metadata/core-properties"/>
    <ds:schemaRef ds:uri="http://schemas.microsoft.com/office/2006/documentManagement/types"/>
    <ds:schemaRef ds:uri="http://schemas.microsoft.com/office/2006/metadata/properties"/>
    <ds:schemaRef ds:uri="42b5c8a7-0291-4082-9bb7-04fe3f072d3a"/>
    <ds:schemaRef ds:uri="http://schemas.microsoft.com/sharepoint/v4"/>
    <ds:schemaRef ds:uri="2d4151d2-4472-4032-a961-8634b192e66a"/>
    <ds:schemaRef ds:uri="http://www.w3.org/XML/1998/namespace"/>
    <ds:schemaRef ds:uri="http://purl.org/dc/elements/1.1/"/>
  </ds:schemaRefs>
</ds:datastoreItem>
</file>

<file path=customXml/itemProps2.xml><?xml version="1.0" encoding="utf-8"?>
<ds:datastoreItem xmlns:ds="http://schemas.openxmlformats.org/officeDocument/2006/customXml" ds:itemID="{64A8E79F-5493-4424-BD6D-414EFB7D9A7D}">
  <ds:schemaRefs>
    <ds:schemaRef ds:uri="http://schemas.microsoft.com/sharepoint/v3/contenttype/forms"/>
  </ds:schemaRefs>
</ds:datastoreItem>
</file>

<file path=customXml/itemProps3.xml><?xml version="1.0" encoding="utf-8"?>
<ds:datastoreItem xmlns:ds="http://schemas.openxmlformats.org/officeDocument/2006/customXml" ds:itemID="{0B4AD8BC-5169-4E03-8D15-4534CFC1CFAC}">
  <ds:schemaRefs>
    <ds:schemaRef ds:uri="Microsoft.SharePoint.Taxonomy.ContentTypeSync"/>
  </ds:schemaRefs>
</ds:datastoreItem>
</file>

<file path=customXml/itemProps4.xml><?xml version="1.0" encoding="utf-8"?>
<ds:datastoreItem xmlns:ds="http://schemas.openxmlformats.org/officeDocument/2006/customXml" ds:itemID="{0D7C1D6E-7890-4103-A8B8-3FBD3224C7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CCF3E91-3A85-4B88-83C2-1427C35113FF"/>
    <ds:schemaRef ds:uri="64501065-6424-49db-b893-e1a782a95efb"/>
    <ds:schemaRef ds:uri="2d4151d2-4472-4032-a961-8634b192e66a"/>
    <ds:schemaRef ds:uri="http://schemas.microsoft.com/sharepoint/v4"/>
    <ds:schemaRef ds:uri="7deb7458-d9a6-4574-97fc-6c6273865d4a"/>
    <ds:schemaRef ds:uri="42b5c8a7-0291-4082-9bb7-04fe3f072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Unit_Price_Tab</vt:lpstr>
      <vt:lpstr>Unit_Price_Tab!Print_Area</vt:lpstr>
      <vt:lpstr>Unit_Price_Tab!Print_Titles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Miller</dc:creator>
  <cp:keywords/>
  <dc:description/>
  <cp:lastModifiedBy>Jon Miller</cp:lastModifiedBy>
  <cp:revision/>
  <dcterms:created xsi:type="dcterms:W3CDTF">2022-08-20T01:25:05Z</dcterms:created>
  <dcterms:modified xsi:type="dcterms:W3CDTF">2022-12-15T22:13:48Z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0x01010031C42DDC9C9FCC4B92CD37377E82C7AF</vt:lpwstr>
  </property>
  <property fmtid="{D5CDD505-2E9C-101B-9397-08002B2CF9AE}" pid="3" name="MediaServiceImageTags">
    <vt:lpwstr/>
  </property>
</Properties>
</file>