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Bids\Bids FY 19 - 20\2020 Pharmacy Benefits\"/>
    </mc:Choice>
  </mc:AlternateContent>
  <bookViews>
    <workbookView xWindow="0" yWindow="0" windowWidth="28800" windowHeight="11430"/>
  </bookViews>
  <sheets>
    <sheet name="Performance Guarantees" sheetId="5" r:id="rId1"/>
    <sheet name="Credits-Allowances" sheetId="6" r:id="rId2"/>
    <sheet name="Capabilitites" sheetId="7" r:id="rId3"/>
    <sheet name="Financial - TRADITIONAL" sheetId="8" r:id="rId4"/>
    <sheet name="Specialty Pharmacy" sheetId="13" r:id="rId5"/>
    <sheet name="Bid Specifications (financial)" sheetId="14" r:id="rId6"/>
    <sheet name="Bid Specifications (Other)" sheetId="9" r:id="rId7"/>
    <sheet name="Additional Requests" sheetId="12" r:id="rId8"/>
  </sheets>
  <definedNames>
    <definedName name="_xlnm._FilterDatabase" localSheetId="2" hidden="1">Capabilitites!$B$5:$D$186</definedName>
    <definedName name="_xlnm.Print_Area" localSheetId="7">'Additional Requests'!$B$2:$C$16</definedName>
    <definedName name="_xlnm.Print_Area" localSheetId="5">'Bid Specifications (financial)'!$B$3:$E$65</definedName>
    <definedName name="_xlnm.Print_Area" localSheetId="6">'Bid Specifications (Other)'!$B$3:$E$41</definedName>
    <definedName name="_xlnm.Print_Area" localSheetId="2">Capabilitites!$B$2:$D$186</definedName>
    <definedName name="_xlnm.Print_Area" localSheetId="1">'Credits-Allowances'!$C$3:$F$20</definedName>
    <definedName name="_xlnm.Print_Area" localSheetId="3">'Financial - TRADITIONAL'!$B$1:$D$204</definedName>
    <definedName name="_xlnm.Print_Area" localSheetId="0">'Performance Guarantees'!$C$3:$H$63</definedName>
    <definedName name="_xlnm.Print_Area" localSheetId="4">'Specialty Pharmacy'!$D$2:$F$72</definedName>
    <definedName name="_xlnm.Print_Titles" localSheetId="7">'Additional Requests'!$2:$7</definedName>
    <definedName name="_xlnm.Print_Titles" localSheetId="5">'Bid Specifications (financial)'!$3:$9</definedName>
    <definedName name="_xlnm.Print_Titles" localSheetId="6">'Bid Specifications (Other)'!$3:$5</definedName>
    <definedName name="_xlnm.Print_Titles" localSheetId="3">'Financial - TRADITIONAL'!$1:$3</definedName>
    <definedName name="_xlnm.Print_Titles" localSheetId="0">'Performance Guarantees'!$3:$5</definedName>
  </definedNames>
  <calcPr calcId="162913"/>
</workbook>
</file>

<file path=xl/calcChain.xml><?xml version="1.0" encoding="utf-8"?>
<calcChain xmlns="http://schemas.openxmlformats.org/spreadsheetml/2006/main">
  <c r="C4" i="6" l="1"/>
  <c r="B3" i="7" s="1"/>
  <c r="B2" i="8" s="1"/>
  <c r="D3" i="13" s="1"/>
  <c r="B4" i="14" s="1"/>
  <c r="C8" i="5"/>
  <c r="C11" i="5"/>
  <c r="C10" i="5"/>
  <c r="B4" i="9" l="1"/>
  <c r="B3" i="12" s="1"/>
  <c r="C30" i="14"/>
  <c r="C25" i="14"/>
  <c r="C24" i="14"/>
  <c r="C13" i="9" l="1"/>
  <c r="C29" i="9"/>
  <c r="C34" i="9"/>
  <c r="C31" i="9"/>
  <c r="C11" i="9"/>
  <c r="C7" i="9"/>
  <c r="C16" i="7"/>
  <c r="C15" i="7"/>
  <c r="D33" i="5" l="1"/>
  <c r="E33" i="5"/>
  <c r="F33" i="5"/>
  <c r="G33" i="5"/>
  <c r="H33" i="5"/>
  <c r="C33" i="5"/>
  <c r="D45" i="5"/>
  <c r="D61" i="5" s="1"/>
  <c r="E45" i="5"/>
  <c r="E61" i="5" s="1"/>
  <c r="F45" i="5"/>
  <c r="F61" i="5" s="1"/>
  <c r="G45" i="5"/>
  <c r="G61" i="5" s="1"/>
  <c r="H45" i="5"/>
  <c r="H61" i="5" s="1"/>
  <c r="C45" i="5"/>
  <c r="C61" i="5" s="1"/>
  <c r="D164" i="8" l="1"/>
  <c r="D165" i="8" s="1"/>
  <c r="D166" i="8" s="1"/>
  <c r="D167" i="8" s="1"/>
  <c r="D168" i="8" s="1"/>
  <c r="D169" i="8" s="1"/>
  <c r="D170" i="8" s="1"/>
  <c r="D171" i="8" s="1"/>
  <c r="K2" i="7" l="1"/>
  <c r="C16" i="14" l="1"/>
  <c r="C40" i="14"/>
  <c r="C48" i="14"/>
  <c r="C49" i="5"/>
  <c r="C37" i="9" l="1"/>
  <c r="C29" i="14"/>
  <c r="C15" i="14"/>
  <c r="C9" i="9"/>
  <c r="C29" i="5"/>
  <c r="C18" i="5"/>
  <c r="C7" i="5"/>
  <c r="C28" i="5"/>
  <c r="C33" i="9" l="1"/>
  <c r="C35" i="9"/>
</calcChain>
</file>

<file path=xl/sharedStrings.xml><?xml version="1.0" encoding="utf-8"?>
<sst xmlns="http://schemas.openxmlformats.org/spreadsheetml/2006/main" count="853" uniqueCount="538">
  <si>
    <t>Performance Guarantees</t>
  </si>
  <si>
    <t>Bid Specifications</t>
  </si>
  <si>
    <t>Total</t>
  </si>
  <si>
    <t>Generic</t>
  </si>
  <si>
    <t>Brand</t>
  </si>
  <si>
    <t>Admin Fees</t>
  </si>
  <si>
    <t>Retail</t>
  </si>
  <si>
    <t>Retail Specialty</t>
  </si>
  <si>
    <t>Mail Order</t>
  </si>
  <si>
    <t>Program</t>
  </si>
  <si>
    <t>Formulary</t>
  </si>
  <si>
    <t>Agree</t>
  </si>
  <si>
    <t>Disagree</t>
  </si>
  <si>
    <t>Agree with exception</t>
  </si>
  <si>
    <t>Vendor Response</t>
  </si>
  <si>
    <t xml:space="preserve">Please provide detail
(no response needed if blacked out)                                                                                           </t>
  </si>
  <si>
    <t>Vendor Response
(drop down)</t>
  </si>
  <si>
    <t>PBM Service</t>
  </si>
  <si>
    <t>Expectation</t>
  </si>
  <si>
    <t>Program is operation on go-live date and vendor has met all surrogate deadlines</t>
  </si>
  <si>
    <t>&gt;97%</t>
  </si>
  <si>
    <t>&gt;99.5%</t>
  </si>
  <si>
    <t>&lt;3%</t>
  </si>
  <si>
    <t>Please detail any credits/allowances being offered as part of this proposal</t>
  </si>
  <si>
    <t>Credits / Allowances</t>
  </si>
  <si>
    <t>Year 2</t>
  </si>
  <si>
    <t>Year 3</t>
  </si>
  <si>
    <t>Other - Please Describe</t>
  </si>
  <si>
    <t>Service</t>
  </si>
  <si>
    <t>Comments - Details</t>
  </si>
  <si>
    <t>In-house</t>
  </si>
  <si>
    <t>Subcontracted</t>
  </si>
  <si>
    <t>Not offered</t>
  </si>
  <si>
    <t>Vendor
(drop down)</t>
  </si>
  <si>
    <t>Appeals - Level 1</t>
  </si>
  <si>
    <t>Appeals - Level 2</t>
  </si>
  <si>
    <t>Disease management</t>
  </si>
  <si>
    <t>Claim adjudication</t>
  </si>
  <si>
    <t>Eligibility</t>
  </si>
  <si>
    <t>Formulary maintenance</t>
  </si>
  <si>
    <t>Eligibility processing and maintenance</t>
  </si>
  <si>
    <t>ID card production</t>
  </si>
  <si>
    <t>Member communications</t>
  </si>
  <si>
    <t>HSA admin</t>
  </si>
  <si>
    <t>HRA admin</t>
  </si>
  <si>
    <t>Call center - member</t>
  </si>
  <si>
    <t>Paper claim processing</t>
  </si>
  <si>
    <t>Implementation services</t>
  </si>
  <si>
    <t>Call center - provider</t>
  </si>
  <si>
    <t>Prior authorization services</t>
  </si>
  <si>
    <t>Pharma contracting - Rebates</t>
  </si>
  <si>
    <t>Retail pharmacy network management</t>
  </si>
  <si>
    <t>Clinical programs- utilization management</t>
  </si>
  <si>
    <t>Client Reporting Tools</t>
  </si>
  <si>
    <t>Member Portal Tools</t>
  </si>
  <si>
    <t>Eligibility updates</t>
  </si>
  <si>
    <t>Coverage updates and overrides</t>
  </si>
  <si>
    <t>Claim history</t>
  </si>
  <si>
    <t>Utilization reports - standard or custom</t>
  </si>
  <si>
    <t>Available</t>
  </si>
  <si>
    <t>Refill reminders</t>
  </si>
  <si>
    <t>ePrescribing</t>
  </si>
  <si>
    <t>Medication pricing and alternatives</t>
  </si>
  <si>
    <t>OTC therapy and interaction reporting</t>
  </si>
  <si>
    <t>Member-level drug information online (side effects, intent of therapy, treatment goals, clinical pearls)</t>
  </si>
  <si>
    <t>Drug:Drug interaction reporting online</t>
  </si>
  <si>
    <t>Brand to generic conversion recommendations and savings estimates</t>
  </si>
  <si>
    <t>Network pharmacy transition recommendations and savings estimates</t>
  </si>
  <si>
    <t>Member cost share calculations specific to plan design and deductible/OOP accumulators</t>
  </si>
  <si>
    <t>Other members savings opportunities available online</t>
  </si>
  <si>
    <t>Access to standard formulary online</t>
  </si>
  <si>
    <t>Access to member/client specific formulary online</t>
  </si>
  <si>
    <t>Prescriber Tools</t>
  </si>
  <si>
    <t>How many claims adjudication platforms are currently operating?</t>
  </si>
  <si>
    <t>If there are plans to consolidate platforms, how many platforms do you anticipate running?</t>
  </si>
  <si>
    <t>Yes</t>
  </si>
  <si>
    <t>No</t>
  </si>
  <si>
    <t>N/A</t>
  </si>
  <si>
    <t>Do the retail, specialty and mail channels operate on the same platform?</t>
  </si>
  <si>
    <t>Comments - Details (if green)</t>
  </si>
  <si>
    <t>&gt;5</t>
  </si>
  <si>
    <t>Can you accept an open refill file and what is the fee?</t>
  </si>
  <si>
    <t>Can you accept a historic claims file for SmartPA and step therapy programs and what is the fee?</t>
  </si>
  <si>
    <t>Are you able to provide a claims feed to the client or a designated disease management vendor and what are the fees?</t>
  </si>
  <si>
    <t>Are you able to provide a claims feed to the medical carrier and what are the fees?</t>
  </si>
  <si>
    <t>Are you able to receive and utilize medical claims information for safety monitoring and disease management and what are the associated fees?</t>
  </si>
  <si>
    <t>PBM Platform \ Services</t>
  </si>
  <si>
    <t>What percent of claims do you review for payment accuracy?</t>
  </si>
  <si>
    <t>&lt;1%</t>
  </si>
  <si>
    <t>1-5%</t>
  </si>
  <si>
    <t>6-10%</t>
  </si>
  <si>
    <t>&gt;10%</t>
  </si>
  <si>
    <t>What percent of claims from RETAIL pharmacies do you review for entry/processing accuracy?</t>
  </si>
  <si>
    <t>What percent of claims from Mail pharmacies do you review for entry/processing accuracy?</t>
  </si>
  <si>
    <t>Processing and payment</t>
  </si>
  <si>
    <t>Coinsurance at mail</t>
  </si>
  <si>
    <t>Coinsurance at retail</t>
  </si>
  <si>
    <t>Combined plan designs (copay &amp; coinsurance, with or without mins/maxs) at mail</t>
  </si>
  <si>
    <t>Combined plan designs (copay &amp; coinsurance, with or without mins/maxs) at retail</t>
  </si>
  <si>
    <t>OTC adjudication</t>
  </si>
  <si>
    <t>Custom copay waivers - based on drug type or # of fills</t>
  </si>
  <si>
    <t>Reduced copay for targeted disease states (value plan design)</t>
  </si>
  <si>
    <t>Reduced copay for on-time refills by member. Promote adherence</t>
  </si>
  <si>
    <t>Day supply limitations for specific drug groups (e.g. Specialty RX)</t>
  </si>
  <si>
    <t>Copay variation by pharmacy - Retail/Mail, Network/non-network</t>
  </si>
  <si>
    <t>Split copay for short day supply based on clinical review (e.g. short supply of oral oncology to limit wastage)</t>
  </si>
  <si>
    <t>Ability to include or exclude penalties to out of pocket maximums and deductible</t>
  </si>
  <si>
    <t>Out of pocket maximum - integration with medical carrier, calculation and application to claim</t>
  </si>
  <si>
    <t>Deductible - integration with medical carrier, calculation and application to claim</t>
  </si>
  <si>
    <t>Network</t>
  </si>
  <si>
    <t>Can you offer a 90-day retail network? If yes, please describe the number of pharmacies available to members with this option and detail the pricing arrangement (mail pricing?) to the plan sponsor and member.</t>
  </si>
  <si>
    <t>Can you process paper claims within 10 days? Please provide detail on how often you process these claims and the frequency that reimbursement is mailed to members</t>
  </si>
  <si>
    <t>Can you accept manufacturer coupons at mail?</t>
  </si>
  <si>
    <t>Can you accept manufacturer sponsored copay assistance programs at mail?</t>
  </si>
  <si>
    <t>Comments - Details (include specific fees if applicable)</t>
  </si>
  <si>
    <t>Welcome letter</t>
  </si>
  <si>
    <t>FAQs</t>
  </si>
  <si>
    <t>ID Card</t>
  </si>
  <si>
    <t>Mail order forms for registration</t>
  </si>
  <si>
    <t>Health and wellness material sponsored by vendor</t>
  </si>
  <si>
    <t>"Generics-first" promotion</t>
  </si>
  <si>
    <t>Member communications included</t>
  </si>
  <si>
    <t>Network pharmacy locator</t>
  </si>
  <si>
    <t>Toll free customer service number</t>
  </si>
  <si>
    <t>Access to formulary recommendations</t>
  </si>
  <si>
    <t>Exclusions and non-preferred drug lists</t>
  </si>
  <si>
    <t>Urgent appeals</t>
  </si>
  <si>
    <t>Independent Review Organization (IRO appeals)</t>
  </si>
  <si>
    <t>Call center</t>
  </si>
  <si>
    <t>What are the hours of operation for these call centers?</t>
  </si>
  <si>
    <t>What are the hours of operation in which a pharmacist is available to a member?</t>
  </si>
  <si>
    <t>Are general questions, mail inquiries and specialty inquiries handled by the same call center? If not, please provide details.</t>
  </si>
  <si>
    <t>Can members call in and receive assistance prior to the go-live date of the plan? If yes, please provide details on what information will be available and how early they may call in.</t>
  </si>
  <si>
    <t>Last year's Average Speed of Answer (ASA) rate-</t>
  </si>
  <si>
    <t>Last year's Call Abandonment rate-</t>
  </si>
  <si>
    <t>Last year's First Call Resolution rate-</t>
  </si>
  <si>
    <t>Are these metrics reported in aggregate or by each call center separately?</t>
  </si>
  <si>
    <t>What city/state are the call centers located in?</t>
  </si>
  <si>
    <t>Please indicate which are included as standard communications to new members-</t>
  </si>
  <si>
    <t>Retail network information</t>
  </si>
  <si>
    <t>Order status - mail order</t>
  </si>
  <si>
    <t>HRA/HSA/FSA account information</t>
  </si>
  <si>
    <t>Deductible accumulation</t>
  </si>
  <si>
    <t>Max out of pocket accumulation</t>
  </si>
  <si>
    <t>Lifetime maximum accumulation</t>
  </si>
  <si>
    <t>Copays or coinsurance for a specific claim/drug</t>
  </si>
  <si>
    <t>ID card questions</t>
  </si>
  <si>
    <t>How many hours are new representatives required to obtain prior to working independently? (classroom and preceptorship)</t>
  </si>
  <si>
    <t>Please indicate which of the following are available to the customer service representative-</t>
  </si>
  <si>
    <t>How do you document call outcomes?</t>
  </si>
  <si>
    <t>Are representative required to document outcomes prior to closing the case?</t>
  </si>
  <si>
    <t>Will you generate call center reporting for the client based on standard metrics?</t>
  </si>
  <si>
    <t>Telephone</t>
  </si>
  <si>
    <t>Internet</t>
  </si>
  <si>
    <t>Mail-in</t>
  </si>
  <si>
    <t>Vendor Response
(drop down if available)</t>
  </si>
  <si>
    <t>Which metrics do you survey on?</t>
  </si>
  <si>
    <t>CSR encounters</t>
  </si>
  <si>
    <t>Mail order turnaround time</t>
  </si>
  <si>
    <t>Mail order customer service</t>
  </si>
  <si>
    <t>Specialty customer service</t>
  </si>
  <si>
    <t>Specialty clinical support</t>
  </si>
  <si>
    <t>Network pharmacy access</t>
  </si>
  <si>
    <t>Number of RX threshold</t>
  </si>
  <si>
    <t>Dollar threshold</t>
  </si>
  <si>
    <t>Controlled substances ($ or number of RX)</t>
  </si>
  <si>
    <t>Temperature parameters</t>
  </si>
  <si>
    <t>Specialty Medications</t>
  </si>
  <si>
    <t>How many times will you attempt to reach the member?</t>
  </si>
  <si>
    <t>What happens if no response?</t>
  </si>
  <si>
    <t>Company Information</t>
  </si>
  <si>
    <t>Company Name</t>
  </si>
  <si>
    <t>Number of Employees</t>
  </si>
  <si>
    <t>Assets</t>
  </si>
  <si>
    <t>Liabilities</t>
  </si>
  <si>
    <t>Number of prescriptions processed annually</t>
  </si>
  <si>
    <t>Pharmacy Metrics</t>
  </si>
  <si>
    <t>Number of self-insured companies served</t>
  </si>
  <si>
    <t>Number of Medicaid plans served</t>
  </si>
  <si>
    <t>Number of self-insured lives managed</t>
  </si>
  <si>
    <t>Number of Medicaid lives managed</t>
  </si>
  <si>
    <t>Number of Medicare lives managed</t>
  </si>
  <si>
    <t>Number of pharmacists on staff - Mail</t>
  </si>
  <si>
    <t>Number of pharmacists on staff - Specialty</t>
  </si>
  <si>
    <t>Number of technicians on staff - Mail</t>
  </si>
  <si>
    <t>Number of technicians on staff - Specialty</t>
  </si>
  <si>
    <t>Number of technicians on staff - PBM/Formulary</t>
  </si>
  <si>
    <t>What percent of calls are handled outside the U.S.?</t>
  </si>
  <si>
    <t>Staffing Metrics</t>
  </si>
  <si>
    <t>Number of pharmacists on staff - PBM operations/Formulary</t>
  </si>
  <si>
    <t>Clinical account executive</t>
  </si>
  <si>
    <t>PBM operations/formulary technician</t>
  </si>
  <si>
    <t>Mail/Specialty technician</t>
  </si>
  <si>
    <t>PBM operations/formulary pharmacist</t>
  </si>
  <si>
    <t>Mail/Specialty pharmacist</t>
  </si>
  <si>
    <t>Account managers</t>
  </si>
  <si>
    <t>Sales representatives</t>
  </si>
  <si>
    <t>Executives and directors</t>
  </si>
  <si>
    <t>Pricing Arrangement</t>
  </si>
  <si>
    <t>Traditional</t>
  </si>
  <si>
    <t>Pre/Post Rollback</t>
  </si>
  <si>
    <t>Post Roll-back</t>
  </si>
  <si>
    <t>Zero Balance Logic (ZBL) allowed and included</t>
  </si>
  <si>
    <t>U&amp;C included in BRAND discount</t>
  </si>
  <si>
    <t>U&amp;C included in GENERIC discount</t>
  </si>
  <si>
    <t>Single Source Generics included in brand or generic</t>
  </si>
  <si>
    <t>Non-Specialty Discounts</t>
  </si>
  <si>
    <t>Year 1</t>
  </si>
  <si>
    <t>Specialty Discounts</t>
  </si>
  <si>
    <t>Dispensing Fees (per RX)</t>
  </si>
  <si>
    <t>Specialty</t>
  </si>
  <si>
    <t>Package size provision</t>
  </si>
  <si>
    <t>100ct and Pints</t>
  </si>
  <si>
    <t>MAC at mail</t>
  </si>
  <si>
    <t>Day Supply Minimum</t>
  </si>
  <si>
    <t>Specialty dispensing Fees (per RX)</t>
  </si>
  <si>
    <t>\RX</t>
  </si>
  <si>
    <t>Retail-90</t>
  </si>
  <si>
    <t>Paper</t>
  </si>
  <si>
    <t>Mail/ Specialty</t>
  </si>
  <si>
    <t>PBM           Fees</t>
  </si>
  <si>
    <t>PEPM</t>
  </si>
  <si>
    <t>Rebates</t>
  </si>
  <si>
    <t>Bid Requirement</t>
  </si>
  <si>
    <t>Client Rebate Percentage</t>
  </si>
  <si>
    <t>Retail &amp; Mail</t>
  </si>
  <si>
    <t>Specialty @ Retail</t>
  </si>
  <si>
    <t>Specialty @ Specialty</t>
  </si>
  <si>
    <t>Incentive plan design</t>
  </si>
  <si>
    <t>Retail non-specialty</t>
  </si>
  <si>
    <t>\Brand RX</t>
  </si>
  <si>
    <t>Mail</t>
  </si>
  <si>
    <t>non-Incentive plan design</t>
  </si>
  <si>
    <t>Lookups:</t>
  </si>
  <si>
    <t>Pricing Deal</t>
  </si>
  <si>
    <t>Pass Through (With minimum guarantees)</t>
  </si>
  <si>
    <t>Retail network</t>
  </si>
  <si>
    <t>Placement of SSGs for pricing</t>
  </si>
  <si>
    <t>Actual NDC</t>
  </si>
  <si>
    <t>U&amp;C included</t>
  </si>
  <si>
    <t>ZBL allowed</t>
  </si>
  <si>
    <t>MAC at Mail</t>
  </si>
  <si>
    <t>Specialty - retail lock required</t>
  </si>
  <si>
    <t>Rebate Basis</t>
  </si>
  <si>
    <t>\Formulary Brand RX</t>
  </si>
  <si>
    <t>Rollback</t>
  </si>
  <si>
    <t>Pre Roll-back</t>
  </si>
  <si>
    <t>PMPM</t>
  </si>
  <si>
    <t>Generic Overall Guarantee</t>
  </si>
  <si>
    <t>Brand Guarantee</t>
  </si>
  <si>
    <t>MAC-Generic Discount</t>
  </si>
  <si>
    <t>non-MAC Generic Discount</t>
  </si>
  <si>
    <t>Separated out</t>
  </si>
  <si>
    <t>Single Source Generic Discount</t>
  </si>
  <si>
    <t>Mail pricing at retail</t>
  </si>
  <si>
    <t>Retail Lock for specialty pricing</t>
  </si>
  <si>
    <t>Basis for rebates</t>
  </si>
  <si>
    <t>Brand and Generic</t>
  </si>
  <si>
    <t>Separation of pricing and clinical programs</t>
  </si>
  <si>
    <t>AWP Implications</t>
  </si>
  <si>
    <t>Vendor agrees that claims will adjudicate and discounts will be reconciled against post-rollback AWP conditions.</t>
  </si>
  <si>
    <t>Lower of logic</t>
  </si>
  <si>
    <t>Guarantees are mutually exclusive</t>
  </si>
  <si>
    <t>Financial shortfalls</t>
  </si>
  <si>
    <t>Any shortfalls in financial guarantees will be paid to the client at an amount equal to, and no less than the financial impact to the client.</t>
  </si>
  <si>
    <t>Payment of shortfalls</t>
  </si>
  <si>
    <t>Mail Pharmacy Adjudication</t>
  </si>
  <si>
    <t>Vendor agrees that pricing agreements submitted (discounts/dispensing fees/rebates) are not tied to participation in any clinical programs such as Prior Authorization, Step Therapy, generics first or mandatory mail. Drug pricing will not be contingent on participation in any program.</t>
  </si>
  <si>
    <t>MAC pricing</t>
  </si>
  <si>
    <t>Vendor will use the same MAC pricing for retail pharmacies that it uses at mail</t>
  </si>
  <si>
    <t>Mail MAC lower</t>
  </si>
  <si>
    <t>Should MAC rates differ at mail and retail, the MAC rate for any given drug shall be lower at mail than retail</t>
  </si>
  <si>
    <t>Postage increases</t>
  </si>
  <si>
    <t>Compounded drugs</t>
  </si>
  <si>
    <t>Compounded drugs will be priced using the same logic as other fills at mail and retail. There will be no additional costs or augmented dispensing fees associated with compounded products.</t>
  </si>
  <si>
    <t>The member cost share at mail must be the cost share defined by the plan design and there will not be a price floor for mail fills applied to the member cost share</t>
  </si>
  <si>
    <t>Aggregate guarantees</t>
  </si>
  <si>
    <t xml:space="preserve">Vendor will price specialty drugs at retail based on the contracted and respective guaranteed brand and generic rates at retail. </t>
  </si>
  <si>
    <t>Specialty list - New adds</t>
  </si>
  <si>
    <t>Vendor agrees that only new products will be included on the specialty list. Drugs previously considered non-specialty will not be added to the list.</t>
  </si>
  <si>
    <t>Specialty definition</t>
  </si>
  <si>
    <t xml:space="preserve">-Produced through DNA technology or biological processes </t>
  </si>
  <si>
    <t>-Complex therapy for complex disease</t>
  </si>
  <si>
    <t xml:space="preserve">-High Cost </t>
  </si>
  <si>
    <t>-Requires special handling\shipping\storage</t>
  </si>
  <si>
    <t>-Require frequent monitoring or specialized patient training</t>
  </si>
  <si>
    <t>-Limited distribution</t>
  </si>
  <si>
    <t>-Biotech or biological drug</t>
  </si>
  <si>
    <t>Vendor agrees to the following definition of a specialty drug: A specialty drug may have two or more of the following characteristics:</t>
  </si>
  <si>
    <t>Generic to brand substitution</t>
  </si>
  <si>
    <t>Administrative fees</t>
  </si>
  <si>
    <t>Administrative fees are applied to paid claims only and will not include reversals or denied claims.</t>
  </si>
  <si>
    <t>Vendor agrees to reconcile and provide payment of any shortfalls to the client within 90 days of the annual period.</t>
  </si>
  <si>
    <t>Rebate payment</t>
  </si>
  <si>
    <t>Rebate reconciliation</t>
  </si>
  <si>
    <t>Rebates will be reconciled and paid to the client within 120 days following the end of each contract year.</t>
  </si>
  <si>
    <t>Rebate calculation</t>
  </si>
  <si>
    <t>Rebates contracted on a claim calculation shall include all claims adjudicated for the plan and will not exclude those paid at 100% member cost share. Rebate calculations will also not exclude any claims based on day supply.</t>
  </si>
  <si>
    <t>Pricing source - Updates and changes</t>
  </si>
  <si>
    <t>Vendor Response (drop down)</t>
  </si>
  <si>
    <t>Bid Requirement (financial)</t>
  </si>
  <si>
    <t>Bid Requirement (operational)</t>
  </si>
  <si>
    <t>ID Cards</t>
  </si>
  <si>
    <t>Mail order pharmacy</t>
  </si>
  <si>
    <t>Brand to brand conversions</t>
  </si>
  <si>
    <t>Termination clause</t>
  </si>
  <si>
    <t>Vendor agrees the client may terminate their agreement with or without cause after notice no less than 90 days in advance</t>
  </si>
  <si>
    <t>PPACA compliance</t>
  </si>
  <si>
    <t>Class action law suits</t>
  </si>
  <si>
    <t>Vendor agrees to alert the client of any drug related class action law suits which may implicate the client and/or their membership. The vendor will, at no charge, provide the client the necessary data to participate in the class.</t>
  </si>
  <si>
    <t>Audit rights</t>
  </si>
  <si>
    <t>Vendor agrees to allow the client to complete one audit per contract year. The vendor will provide reasonable access MAC rates, formulary rebates and other financial metrics necessary to audit financial performance of the plan. The client will not be responsible for any costs incurred by the PBM to compile the data needed to complete the audit.</t>
  </si>
  <si>
    <t>Pharmacy audits</t>
  </si>
  <si>
    <t>Vendor agrees to continually audit at least 2% of network pharmacies. Vendor will be required to return 100% of recoveries to the client.</t>
  </si>
  <si>
    <t>Pharmacy network</t>
  </si>
  <si>
    <t>Fiduciary and clinical responsibility</t>
  </si>
  <si>
    <t>Vendor assumes all fiduciary and clinical responsibility associated with ERISA appeals completed in house.</t>
  </si>
  <si>
    <t>Data sharing</t>
  </si>
  <si>
    <t>Vendor will allow up to three data feeds to external vendors (e.g. medical carrier, disease management vendor). Vendor should accept any reasonable request for customization of the data feed and frequency of communication based on typical business practices in the industry</t>
  </si>
  <si>
    <t>Plan design</t>
  </si>
  <si>
    <t>Vendor agrees they are willing and able to execute the plan design(s) as stated in the plan design section</t>
  </si>
  <si>
    <t>Primary PBM functions</t>
  </si>
  <si>
    <t>Explanation for deviation</t>
  </si>
  <si>
    <t>Mail order pharmacy and fulfillment</t>
  </si>
  <si>
    <t>Specialty pharmacy and fulfillment</t>
  </si>
  <si>
    <t>Mobile/Tablet applications - Please describe the capabilities offered</t>
  </si>
  <si>
    <t>Can you exclude member subsidies (coupons and copay assistance) from out of pocket and deductible calculations?</t>
  </si>
  <si>
    <t>Are member communications available in languages other than English if needed?</t>
  </si>
  <si>
    <t>How many call centers are available to the client?</t>
  </si>
  <si>
    <t>Which of the following would require an outbound call to the member prior to fulfillment? Please provide details on the threshold if applicable.</t>
  </si>
  <si>
    <t>Please indicate whether you perform these types of member satisfaction surveys and provide details around the frequency of these surveys in the far right column</t>
  </si>
  <si>
    <t>Acceptable resolution</t>
  </si>
  <si>
    <t>Benefit inquires and plan design</t>
  </si>
  <si>
    <t>PBM Capabilities - Contracting</t>
  </si>
  <si>
    <t>Postage increases shall not be passed on to the client. This applies to mail fulfillment and member communications alike</t>
  </si>
  <si>
    <t>Minimum rebate guarantees will be paid to the client within 90 days at the end of each contract quarter.</t>
  </si>
  <si>
    <t>Rebates defined</t>
  </si>
  <si>
    <t>Vendor agrees that should a change in pricing benchmarks or the source of the pricing data due to marketplace changes or internal decisions, the vendor will; (1) provide the client advance notice (60 days) of the change, (2) reconcile any impacts through a 3rd party audit group, (3) pass through any lower gross costs to the client through deeper discount guarantees. The client will not be responsible for any fixed costs incurred by the PBM to update their systems.</t>
  </si>
  <si>
    <t>Vendor will adjudicate claims based on eligibility files. ID cards will be provided to all enrolled members during implementation and new members throughout the contract period. These cards will be mailed within 3 days of receipt of a clean eligibility file</t>
  </si>
  <si>
    <t xml:space="preserve">Vendor agrees that brand to brand conversions will only be requested and/or executed pursuant to clinical programs elected by the plan sponsor. </t>
  </si>
  <si>
    <t>Vendor agrees to conform with all statutes and emerging guidance as a result of PPACA.</t>
  </si>
  <si>
    <t>Vendor will be required to have a toll-free number available to pharmacies 24/7, 365 days a year for claim processing inquires. Vendor will also be responsible for communicating a network pharmacy termination to the client, and impacted members, at least 90 days prior to that termination date.</t>
  </si>
  <si>
    <t>Vendor agrees that all formulary decisions and clinical protocols will be based on evidence based literature. The formulary and its resultant clinical programs will be designed to offer the member (and their plan sponsor) the most clinically appropriate and cost effective therapy. Up-tiering may only occur a maximum of twice per year. Drugs will never be excluded from the formulary unless required by the FDA or at the request of the plan sponsor. Exclusions occurring at the will of the PBM may be rejected by the plan sponsor and will not have implications on the financial deal in this proposal and subsequently executed in the contract.</t>
  </si>
  <si>
    <t>Retail Pharmacy Adjudication</t>
  </si>
  <si>
    <t>Pricing compendia used</t>
  </si>
  <si>
    <t>Bidding vendor should complete all cells shaded in green. Bid specifications may be drop down menus while financial inputs are fill-in-the-blank. Discounts should be based off AWP.</t>
  </si>
  <si>
    <t>Compendia</t>
  </si>
  <si>
    <t>First Databank</t>
  </si>
  <si>
    <t>MediSpan</t>
  </si>
  <si>
    <t>Other - Please specify</t>
  </si>
  <si>
    <t>Mail member cost share</t>
  </si>
  <si>
    <t>Vendor will adjudicate claims at retail using the lower of; (1) contracted discount, (2) the maximum allowable cost, or (3) the usual and customary price submitted by the pharmacy. Dispensing fees will not be applied to claims paid at a usual and customary price. Pricing data will be applied for the particular date of service of each claim.</t>
  </si>
  <si>
    <t>Specialty carve-out</t>
  </si>
  <si>
    <t>Should the plan sponsor choose to contract with a specific vendor for specialty pharmacy management, adjudication and fulfillment the Vendor will provide the necessary data feeds for this transition. The vendor also agrees there will be no adjustments to non-specialty admin fees, discounts, dispensing fees and rebates in response.</t>
  </si>
  <si>
    <t>Additional Requests</t>
  </si>
  <si>
    <t>Specialty list</t>
  </si>
  <si>
    <t>Preventive drug list</t>
  </si>
  <si>
    <t>Data acceptance</t>
  </si>
  <si>
    <t>Vendor agrees to receive and load any necessary open refill or prior authorization files in addition to an eligibility file during implementation</t>
  </si>
  <si>
    <t>Financial Bid - Specialty Pharmacy</t>
  </si>
  <si>
    <t>Staffing Metrics cont. (Turnover Percentage)</t>
  </si>
  <si>
    <t>Number of Medicare plans served</t>
  </si>
  <si>
    <t>Number of lives under management</t>
  </si>
  <si>
    <t>Number of prescriptions filled through your own facilities/mail (if applicable)</t>
  </si>
  <si>
    <t>Admin Credit - For clinical programs, mailings, etc.</t>
  </si>
  <si>
    <t>Vendor will not use a surplus gain in one performance metric to offset shortfalls in another</t>
  </si>
  <si>
    <t>Frequency of reporting</t>
  </si>
  <si>
    <t>Reconciliation period</t>
  </si>
  <si>
    <t>&gt;98%</t>
  </si>
  <si>
    <t>Retail Network</t>
  </si>
  <si>
    <t>Percent of members with access to a retail pharmacy in their zip code. 1 mile for urban, 15 miles for rural</t>
  </si>
  <si>
    <t xml:space="preserve">Percent of time the claims processing system is available to retail pharmacies to adjudicate claims excluding any predetermined and communicated maintenance outages. </t>
  </si>
  <si>
    <t>Quarterly</t>
  </si>
  <si>
    <t>Annually</t>
  </si>
  <si>
    <t>Monthly</t>
  </si>
  <si>
    <t>Percent of claims which adjudicate appropriately with respect to the client's plan design, pricing and coverage rules</t>
  </si>
  <si>
    <t>Claims</t>
  </si>
  <si>
    <t>Percent of paper claims processed within 10 business days</t>
  </si>
  <si>
    <t>Percent of mail and specialty prescriptions dispensed with no error in drug, form, dose, strength, directions, patient pursuant to the written prescription AND delivered to the correct patient address</t>
  </si>
  <si>
    <t>≤2 days</t>
  </si>
  <si>
    <t>Customer service</t>
  </si>
  <si>
    <t>Percent of calls in which it take less than 60 seconds for the member to reach a pharmacist after requesting that transfer from a customer service representative or electing that option from prompts</t>
  </si>
  <si>
    <t>Percent of calls answered at the specialty pharmacy (by a live representative) within 30 seconds</t>
  </si>
  <si>
    <t>Percent of calls that are not answered by the PBM (abandonment rate)</t>
  </si>
  <si>
    <t>Percent of members who do not call back within 1 week of their initial call for the same inquiry (first call resolution)</t>
  </si>
  <si>
    <t>Percent of members who are responded to within 10 days of the PBM's receipt of a written request</t>
  </si>
  <si>
    <t>≥90%</t>
  </si>
  <si>
    <t>Percent of utilizing members who self report some level of satisfaction with their customer service experience based on an annual review.</t>
  </si>
  <si>
    <t>Member survey</t>
  </si>
  <si>
    <t>Account service</t>
  </si>
  <si>
    <t>Calls returned by the account team within 1 business day</t>
  </si>
  <si>
    <t>Implementation</t>
  </si>
  <si>
    <t>Vendor will successfully implement the RX benefit plan and member portal systems prior to the go-live date as mutually agreed upon by both parties</t>
  </si>
  <si>
    <t>Pass / Fail</t>
  </si>
  <si>
    <t>One time (during implementation process)</t>
  </si>
  <si>
    <t>Vendor will successfully obtain and load all claims history and prior authorization data from prior vendor</t>
  </si>
  <si>
    <t>Eligibility data (on-going)</t>
  </si>
  <si>
    <t>Overages in member paid amounts will be reimbursed to the member within 1 month of the fill date</t>
  </si>
  <si>
    <t>Reporting</t>
  </si>
  <si>
    <t>Have you recently (within the last 2 years), or are their plans to acquire or merge with another PBM?</t>
  </si>
  <si>
    <t>Are there any system upgrades, operational updates or clinical management updates planned or anticipated in the next 12 to 18 months?</t>
  </si>
  <si>
    <t>Bid Requirement (clinical)</t>
  </si>
  <si>
    <t>Bid Requirement (other)</t>
  </si>
  <si>
    <t>Vendor coordination</t>
  </si>
  <si>
    <t>Client data - rights</t>
  </si>
  <si>
    <t>Client data - privacy</t>
  </si>
  <si>
    <t xml:space="preserve">Vendor will be responsible for adjudicating prescription drugs claims on behalf, and in accordance with the client's plan design(s). The vendor will be responsible for all drug utilization review, as well as fraud/waste/abuse review at no costs in addition to the base administration fee. Vendor will adjudicate all electronic and paper claims in a timely fashion and have in place internal audits to prevent the mis-billing of any claim. </t>
  </si>
  <si>
    <t>Vendor commitment during termination</t>
  </si>
  <si>
    <t>House generics</t>
  </si>
  <si>
    <t>Clinical program fees</t>
  </si>
  <si>
    <t>Vendor agrees that any savings achieved from clinical programs will not shared with the vendor in addition to, or in lieu of fees collected for those programs</t>
  </si>
  <si>
    <t>Drug utilization review</t>
  </si>
  <si>
    <t>Specialty - Fulfillment/shipping</t>
  </si>
  <si>
    <t>Specialty - Refills</t>
  </si>
  <si>
    <t>Specialty - New products</t>
  </si>
  <si>
    <t>In house pharmacy</t>
  </si>
  <si>
    <t>Vendor agrees to coordinate and partner with any onsite pharmacy (if applicable now, or in the future). This pharmacy shall be considered an in-network pharmacy for the purposes of claims adjudication.</t>
  </si>
  <si>
    <t>Vendor agrees that aggregate annual discount guarantees will be computed and reconciled on an all-in basis. Generic discounts will include all MAC and non-MAC products as well as multisource and single source generic products. These guarantees however, will exclude usual and customary as well as zero-balance claims (member pays 100%).</t>
  </si>
  <si>
    <t>The term rebates will include all monies received by PBM from a manufacturer. This will include, but is not limited to; market share incentives, access fees, credits, educational disbursements, marketing grants and charge backs from a mail facility.</t>
  </si>
  <si>
    <r>
      <t xml:space="preserve">Vendor offers an annual </t>
    </r>
    <r>
      <rPr>
        <i/>
        <sz val="11"/>
        <color theme="1"/>
        <rFont val="Calibri"/>
        <family val="2"/>
        <scheme val="minor"/>
      </rPr>
      <t>brand</t>
    </r>
    <r>
      <rPr>
        <sz val="11"/>
        <color theme="1"/>
        <rFont val="Calibri"/>
        <family val="2"/>
        <scheme val="minor"/>
      </rPr>
      <t xml:space="preserve"> discount guarantee which will NOT include claims priced based on usual and customary charges or at a maximum allowable cost (MAC) rate.</t>
    </r>
  </si>
  <si>
    <r>
      <t xml:space="preserve">Vendor offers an annual </t>
    </r>
    <r>
      <rPr>
        <i/>
        <sz val="11"/>
        <color theme="1"/>
        <rFont val="Calibri"/>
        <family val="2"/>
        <scheme val="minor"/>
      </rPr>
      <t>generic</t>
    </r>
    <r>
      <rPr>
        <sz val="11"/>
        <color theme="1"/>
        <rFont val="Calibri"/>
        <family val="2"/>
        <scheme val="minor"/>
      </rPr>
      <t xml:space="preserve"> discount guarantee which will NOT include claims priced based on usual and customary charges, but will include all MAC and non-MAC generics.</t>
    </r>
  </si>
  <si>
    <t>Flat - guaranteed</t>
  </si>
  <si>
    <t>Minimum - guaranteed</t>
  </si>
  <si>
    <t>Vendor may elect the basis of rebate guarantee on the [financial] tab. Vendor agrees this election will include all claims on that basis regardless of exclusivity, short supply issues or claims paid 100% by the member.</t>
  </si>
  <si>
    <t>Vendor offers to pass through 100% of the value of the contracted reimbursement discount/rate including discounts, MAC rates and dispensing fees on a per/RX basis. Pass through pricing is available on all drugs covered by the plan dispensed through the retail channel. The PBM shall not retain any monies as "spread" and will not subsidize any guarantee with that from another.</t>
  </si>
  <si>
    <r>
      <t xml:space="preserve">Vendor offers an annual </t>
    </r>
    <r>
      <rPr>
        <i/>
        <sz val="11"/>
        <color theme="1"/>
        <rFont val="Calibri"/>
        <family val="2"/>
        <scheme val="minor"/>
      </rPr>
      <t>brand minimum</t>
    </r>
    <r>
      <rPr>
        <sz val="11"/>
        <color theme="1"/>
        <rFont val="Calibri"/>
        <family val="2"/>
        <scheme val="minor"/>
      </rPr>
      <t xml:space="preserve"> discount guarantee which will NOT include claims priced based on usual and customary charges or at a maximum allowable cost (MAC) rate.</t>
    </r>
  </si>
  <si>
    <r>
      <t xml:space="preserve">Vendor offers an annual </t>
    </r>
    <r>
      <rPr>
        <i/>
        <sz val="11"/>
        <color theme="1"/>
        <rFont val="Calibri"/>
        <family val="2"/>
        <scheme val="minor"/>
      </rPr>
      <t>generic minimum</t>
    </r>
    <r>
      <rPr>
        <sz val="11"/>
        <color theme="1"/>
        <rFont val="Calibri"/>
        <family val="2"/>
        <scheme val="minor"/>
      </rPr>
      <t xml:space="preserve"> discount guarantee which will NOT include claims priced based on usual and customary charges, but will include all MAC and non-MAC generics.</t>
    </r>
  </si>
  <si>
    <t>Absence of signed contract</t>
  </si>
  <si>
    <t>Vendor agrees that all pricing terms outlined in the proposal or subsequent best and final offers will apply upon the initiation of the benefit under the awarded vendor even in the absence of a signed contract at that time</t>
  </si>
  <si>
    <t>Besides rebates, vendor agrees that pricing terms will apply to all members regardless of plan design</t>
  </si>
  <si>
    <t>Vendor agrees to use one database/compendia for the purposes of obtaining AWP data and identifying brand, generic and multisource products. Vendor will use the same methodologies and database to reconcile guarantees to actual plan performance</t>
  </si>
  <si>
    <t>Market check</t>
  </si>
  <si>
    <t>Prior Authorization  - Drug lists and a sample protocol</t>
  </si>
  <si>
    <t>Vendor agrees to report on all guarantees having fees at risk based on the reporting frequency outlined below for each guarantee</t>
  </si>
  <si>
    <t xml:space="preserve">Year 1 </t>
  </si>
  <si>
    <t>Implementation Credit</t>
  </si>
  <si>
    <t>Publically traded or privately held</t>
  </si>
  <si>
    <t>Annual revenue</t>
  </si>
  <si>
    <t>Retail-30</t>
  </si>
  <si>
    <t>Brand Name</t>
  </si>
  <si>
    <t>Open Network Discount</t>
  </si>
  <si>
    <t>Exclusive - Lock-in Discount</t>
  </si>
  <si>
    <t>In addition to the guaranteed aggregate specialty discount on the previous page, please provide your proposed discounts by drug. Please provide both open, and lock-in pricing if applicable.</t>
  </si>
  <si>
    <t>Vendor agrees that drug utilization review will be standard, and integrated across all channels (retail, mail, specialty, ect) and will include, at a minimum, the following safety edits; drug:drug interactions, drug:disease interactions, validation of dosage, age/gender edits, and monitoring for over/under utilization within a specific class of drugs.</t>
  </si>
  <si>
    <t>Vendor will not auto-refill a specialty medication at anytime. Vendor will only refill a specialty medication pursuant to communication with the member where they are able to determine the subsequent fill is required, the member is responding to therapy and the subsequent fill will not harm the member.</t>
  </si>
  <si>
    <t>POS functions</t>
  </si>
  <si>
    <r>
      <t xml:space="preserve">In the event a brand drug is substituted and dispensed as a "house generic", in all cases, the member cost share and contractual guarantees of the comparable </t>
    </r>
    <r>
      <rPr>
        <i/>
        <sz val="11"/>
        <color theme="1"/>
        <rFont val="Calibri"/>
        <family val="2"/>
        <scheme val="minor"/>
      </rPr>
      <t>generic</t>
    </r>
    <r>
      <rPr>
        <sz val="11"/>
        <color theme="1"/>
        <rFont val="Calibri"/>
        <family val="2"/>
        <scheme val="minor"/>
      </rPr>
      <t xml:space="preserve"> product will be applied</t>
    </r>
  </si>
  <si>
    <t>Consistent application of pricing terms</t>
  </si>
  <si>
    <t>Consistent application of AWP and methodologies</t>
  </si>
  <si>
    <r>
      <t xml:space="preserve">Average turn around time (from receipt of RX to shipped date) for mail and specialty claims upon receipt of a </t>
    </r>
    <r>
      <rPr>
        <i/>
        <sz val="11"/>
        <color theme="1"/>
        <rFont val="Calibri"/>
        <family val="2"/>
        <scheme val="minor"/>
      </rPr>
      <t>clean</t>
    </r>
    <r>
      <rPr>
        <sz val="11"/>
        <color theme="1"/>
        <rFont val="Calibri"/>
        <family val="2"/>
        <scheme val="minor"/>
      </rPr>
      <t xml:space="preserve"> prescription order</t>
    </r>
  </si>
  <si>
    <r>
      <t xml:space="preserve">Average turn around time (from receipt of RX to shipped date) for mail and specialty claims upon receipt of an </t>
    </r>
    <r>
      <rPr>
        <i/>
        <sz val="11"/>
        <color theme="1"/>
        <rFont val="Calibri"/>
        <family val="2"/>
        <scheme val="minor"/>
      </rPr>
      <t>order requiring additional outreach to the member or physician</t>
    </r>
    <r>
      <rPr>
        <sz val="11"/>
        <color theme="1"/>
        <rFont val="Calibri"/>
        <family val="2"/>
        <scheme val="minor"/>
      </rPr>
      <t xml:space="preserve">. After consulting with the prescriber, if it is deemed necessary to </t>
    </r>
    <r>
      <rPr>
        <i/>
        <sz val="11"/>
        <color theme="1"/>
        <rFont val="Calibri"/>
        <family val="2"/>
        <scheme val="minor"/>
      </rPr>
      <t>not</t>
    </r>
    <r>
      <rPr>
        <sz val="11"/>
        <color theme="1"/>
        <rFont val="Calibri"/>
        <family val="2"/>
        <scheme val="minor"/>
      </rPr>
      <t xml:space="preserve"> fill the prescription, the member will be notified within the 5 business days as well</t>
    </r>
  </si>
  <si>
    <t>Please provide the following documentation and/or drug lists. If these items are not available or inaccessible, please provide an explanation</t>
  </si>
  <si>
    <t>Explanation</t>
  </si>
  <si>
    <t>Step Therapy - List of classes with target and alternate drug lists</t>
  </si>
  <si>
    <t>Enrollment Increase</t>
  </si>
  <si>
    <t>Minimum terms</t>
  </si>
  <si>
    <r>
      <t xml:space="preserve">All pricing terms will be accepted as the </t>
    </r>
    <r>
      <rPr>
        <i/>
        <sz val="11"/>
        <color theme="1"/>
        <rFont val="Calibri"/>
        <family val="2"/>
        <scheme val="minor"/>
      </rPr>
      <t>"minimum"</t>
    </r>
    <r>
      <rPr>
        <sz val="11"/>
        <color theme="1"/>
        <rFont val="Calibri"/>
        <family val="2"/>
        <scheme val="minor"/>
      </rPr>
      <t xml:space="preserve"> term and cannot be decreased at any point throughout the duration of the contract</t>
    </r>
  </si>
  <si>
    <t>AWP</t>
  </si>
  <si>
    <t xml:space="preserve">AWP is defined as the Average Wholesale Price (AWP) published by MediSpan, active on the processing date of the claim, using the full 11-digit NDC of the particular drug /product dispensed. </t>
  </si>
  <si>
    <t>Vendor will adjudicate claims at mail using the lower of; (1) contracted discount, or (2) the maximum allowable cost, plus a dispensing fee (if applicable). Pricing data will be applied for the particular date of service of each claim.</t>
  </si>
  <si>
    <t>Vendor agrees that all claims will adjudicate using a lower of logic based on discount, maximum allowable cost or the usual and customary price submitted by the pharmacy. The member shall never pay more than the  usual and customary price submitted even if the plan design suggests a higher cost share.</t>
  </si>
  <si>
    <t>Repackagers</t>
  </si>
  <si>
    <t>Vendor will not use an AWP higher than that of the original manufacturer's AWP as the basis of adjudication of any repackaged product</t>
  </si>
  <si>
    <t>Price benchmarks</t>
  </si>
  <si>
    <t>Vendor agrees that multisource brand products will only be dispensed pursuant to an appropriate DAW code. In the case a multisource brand drug is dispensed absent the request of the patient (DAW=2) or physician (DAW=1), the plan sponsor and member shall pay the contracted generic rate and cost share, and the claim will be included in the generic discount reconciliation. This includes claims billed using DAW 3, 4, and 5 where the pharmacist and/or pharmacy have indicated the generic to brand conversion.</t>
  </si>
  <si>
    <t>Maximum Allowable Cost (MAC)</t>
  </si>
  <si>
    <t>Rebates - Formulary determination</t>
  </si>
  <si>
    <r>
      <t xml:space="preserve">Brand guarantees will </t>
    </r>
    <r>
      <rPr>
        <u/>
        <sz val="11"/>
        <color theme="1"/>
        <rFont val="Calibri"/>
        <family val="2"/>
        <scheme val="minor"/>
      </rPr>
      <t>include;</t>
    </r>
    <r>
      <rPr>
        <sz val="11"/>
        <color theme="1"/>
        <rFont val="Calibri"/>
        <family val="2"/>
        <scheme val="minor"/>
      </rPr>
      <t xml:space="preserve"> single source brands, multi source brands, and over-the-counter drugs.</t>
    </r>
  </si>
  <si>
    <t>Brand guarantee</t>
  </si>
  <si>
    <t>Generic guarantee</t>
  </si>
  <si>
    <t>Zero balance claims</t>
  </si>
  <si>
    <t>Mail / Specialty collection</t>
  </si>
  <si>
    <t>Mail / Specialty pricing</t>
  </si>
  <si>
    <t>Mail and specialty pricing will be in effect for all claims filled at their respective mail and specialty facilities regardless of day supply</t>
  </si>
  <si>
    <t>Specialty pricing at retail</t>
  </si>
  <si>
    <t>Generic Guarantee</t>
  </si>
  <si>
    <t>Formulary disruption</t>
  </si>
  <si>
    <t>Vendor agrees that financial guarantees are measured and reconciled in a mutually exclusive manner and shortfalls in one area may not be offset by surpluses in another. Additionally, rebates may not be included in the discount reconciliation.</t>
  </si>
  <si>
    <t>Broad</t>
  </si>
  <si>
    <t>Narrow</t>
  </si>
  <si>
    <t>Additional pharmacy related vendors</t>
  </si>
  <si>
    <t>Vendor agrees to allow plan sponsor to engage and/or contract with additional vendors to augment their pharmacy benefit plan. These vendors provider additional services such as Medication Therapy Management (MTM) or member communication to drive consumerism through education around drug and/or pharmacy selection</t>
  </si>
  <si>
    <t>Vendor agrees to pay all owed guarantees, rebates and penalties in the event of termination. Vendor will also provide all necessary documentation and data feeds necessary for transition. Costs incurred for this transition shall not be invoiced to client or used to offset any monies owed to the client. These data feeds include; open refill files, at least 6 months of claims data, and prior authorization records</t>
  </si>
  <si>
    <t>Book of business (Commercial) annual RX trend for the last 3 years</t>
  </si>
  <si>
    <t>non-Specialty</t>
  </si>
  <si>
    <t>Carrier connectivity</t>
  </si>
  <si>
    <r>
      <t xml:space="preserve">Brand discount guarantee 
</t>
    </r>
    <r>
      <rPr>
        <sz val="11"/>
        <color rgb="FFFF0000"/>
        <rFont val="Calibri"/>
        <family val="2"/>
        <scheme val="minor"/>
      </rPr>
      <t>(applies to Traditional bid)</t>
    </r>
  </si>
  <si>
    <r>
      <t xml:space="preserve">Generic discount guarantee 
</t>
    </r>
    <r>
      <rPr>
        <sz val="11"/>
        <color rgb="FFFF0000"/>
        <rFont val="Calibri"/>
        <family val="2"/>
        <scheme val="minor"/>
      </rPr>
      <t>(applies to Traditional bid)</t>
    </r>
  </si>
  <si>
    <r>
      <t xml:space="preserve">Retail pass through
</t>
    </r>
    <r>
      <rPr>
        <sz val="11"/>
        <color rgb="FFFF0000"/>
        <rFont val="Calibri"/>
        <family val="2"/>
        <scheme val="minor"/>
      </rPr>
      <t>(applies to Pass through bid)</t>
    </r>
  </si>
  <si>
    <r>
      <t xml:space="preserve">Retail contract transparency
</t>
    </r>
    <r>
      <rPr>
        <sz val="11"/>
        <color rgb="FFFF0000"/>
        <rFont val="Calibri"/>
        <family val="2"/>
        <scheme val="minor"/>
      </rPr>
      <t>(applies to Pass through bid)</t>
    </r>
  </si>
  <si>
    <r>
      <t xml:space="preserve">Brand discount minimum guarantee 
</t>
    </r>
    <r>
      <rPr>
        <sz val="11"/>
        <color rgb="FFFF0000"/>
        <rFont val="Calibri"/>
        <family val="2"/>
        <scheme val="minor"/>
      </rPr>
      <t>(applies to Pass through bid)</t>
    </r>
  </si>
  <si>
    <r>
      <t xml:space="preserve">Generic discount minimum guarantee 
</t>
    </r>
    <r>
      <rPr>
        <sz val="11"/>
        <color rgb="FFFF0000"/>
        <rFont val="Calibri"/>
        <family val="2"/>
        <scheme val="minor"/>
      </rPr>
      <t>(applies to Pass through bid)</t>
    </r>
  </si>
  <si>
    <t>Brand:</t>
  </si>
  <si>
    <t>Generic:</t>
  </si>
  <si>
    <r>
      <t>&lt;----</t>
    </r>
    <r>
      <rPr>
        <i/>
        <u/>
        <sz val="11"/>
        <color rgb="FFFF0000"/>
        <rFont val="Calibri"/>
        <family val="2"/>
        <scheme val="minor"/>
      </rPr>
      <t>Requested</t>
    </r>
    <r>
      <rPr>
        <sz val="11"/>
        <color rgb="FFFF0000"/>
        <rFont val="Calibri"/>
        <family val="2"/>
        <scheme val="minor"/>
      </rPr>
      <t xml:space="preserve"> for TRADITIONAL bids. </t>
    </r>
    <r>
      <rPr>
        <i/>
        <u/>
        <sz val="11"/>
        <color rgb="FFFF0000"/>
        <rFont val="Calibri"/>
        <family val="2"/>
        <scheme val="minor"/>
      </rPr>
      <t>Strongly encouraged</t>
    </r>
    <r>
      <rPr>
        <sz val="11"/>
        <color rgb="FFFF0000"/>
        <rFont val="Calibri"/>
        <family val="2"/>
        <scheme val="minor"/>
      </rPr>
      <t xml:space="preserve"> for PASS-THROUGH bids.</t>
    </r>
  </si>
  <si>
    <t>Year 1:                        Year 2:                         Year 3:</t>
  </si>
  <si>
    <t>Open</t>
  </si>
  <si>
    <t>Closed</t>
  </si>
  <si>
    <t>Formulary Type</t>
  </si>
  <si>
    <r>
      <t>Proposed Formulary</t>
    </r>
    <r>
      <rPr>
        <i/>
        <sz val="11"/>
        <color theme="1"/>
        <rFont val="Calibri"/>
        <family val="2"/>
        <scheme val="minor"/>
      </rPr>
      <t xml:space="preserve"> (name of formulary)</t>
    </r>
  </si>
  <si>
    <t>Assumes Exclusive Specialty ("retail lock")</t>
  </si>
  <si>
    <t>Pharmacies in proposed retail-90 network (provide name and # of pharmacies)</t>
  </si>
  <si>
    <r>
      <t xml:space="preserve">Book of business </t>
    </r>
    <r>
      <rPr>
        <i/>
        <u/>
        <sz val="11"/>
        <color theme="1"/>
        <rFont val="Calibri"/>
        <family val="2"/>
        <scheme val="minor"/>
      </rPr>
      <t>aggregate discount, network performance</t>
    </r>
    <r>
      <rPr>
        <sz val="11"/>
        <color theme="1"/>
        <rFont val="Calibri"/>
        <family val="2"/>
        <scheme val="minor"/>
      </rPr>
      <t xml:space="preserve"> (weighted average AWP discount of amounts paid to network pharmacies across all claims. These aggregates will be assumed bucketed in accordance with financial bid specification responses)</t>
    </r>
  </si>
  <si>
    <r>
      <t xml:space="preserve">Rebate guarantee
</t>
    </r>
    <r>
      <rPr>
        <sz val="11"/>
        <color rgb="FFFF0000"/>
        <rFont val="Calibri"/>
        <family val="2"/>
        <scheme val="minor"/>
      </rPr>
      <t>(applies to Traditional or Pass through bid)</t>
    </r>
  </si>
  <si>
    <r>
      <t xml:space="preserve">Vendor attests the </t>
    </r>
    <r>
      <rPr>
        <i/>
        <u/>
        <sz val="11"/>
        <color theme="1"/>
        <rFont val="Calibri"/>
        <family val="2"/>
        <scheme val="minor"/>
      </rPr>
      <t>amounts received by the dispensing pharmacy</t>
    </r>
    <r>
      <rPr>
        <sz val="11"/>
        <color theme="1"/>
        <rFont val="Calibri"/>
        <family val="2"/>
        <scheme val="minor"/>
      </rPr>
      <t xml:space="preserve"> as reimbursement will equal the </t>
    </r>
    <r>
      <rPr>
        <i/>
        <u/>
        <sz val="11"/>
        <color theme="1"/>
        <rFont val="Calibri"/>
        <family val="2"/>
        <scheme val="minor"/>
      </rPr>
      <t>amount paid by the plan sponsor</t>
    </r>
    <r>
      <rPr>
        <sz val="11"/>
        <color theme="1"/>
        <rFont val="Calibri"/>
        <family val="2"/>
        <scheme val="minor"/>
      </rPr>
      <t xml:space="preserve"> on each claim.</t>
    </r>
  </si>
  <si>
    <t>Audit Credit - Post-implementation or ongoing</t>
  </si>
  <si>
    <t>Audit Credit - Pre-implementation</t>
  </si>
  <si>
    <t>&gt;4</t>
  </si>
  <si>
    <t>Open Network</t>
  </si>
  <si>
    <t>Pharmacies Excluded from proposed network</t>
  </si>
  <si>
    <t>ID Cards continued</t>
  </si>
  <si>
    <t>Percent of pharmacies in the largest networked offered (nationally)</t>
  </si>
  <si>
    <t>Percent of eligibility files loaded without error within 2 business days. Assumes file error-free file from eligibility vendor</t>
  </si>
  <si>
    <t>≤5 days</t>
  </si>
  <si>
    <t>30 seconds</t>
  </si>
  <si>
    <t>Average time that inbound calls to customer service will be answered. Excludes calls routed to IVR.</t>
  </si>
  <si>
    <t>Percent of calls and emails resolved within 2 business days</t>
  </si>
  <si>
    <t>Vendor will prepare and report (mutually agreed upon) plan performance metrics on an annual and quarterly basis. Reports will be provided in advance (electronically or hardcopy) within 60 days of the close of the study period</t>
  </si>
  <si>
    <t>99% within 5 days (business)</t>
  </si>
  <si>
    <t>One time</t>
  </si>
  <si>
    <t>Vendor agrees 99% of new plan participants will be mailed an on-boarding kit (ID cards and welcome materials) upon receipt of a clean and accurate eligibility file.</t>
  </si>
  <si>
    <t>Vendor will successfully load all eligibility data within 15 days and set-up  related file feeds needed for subsequent eligibility data transmission</t>
  </si>
  <si>
    <t>99% within 10 days (business)</t>
  </si>
  <si>
    <t>Vendor agrees 99% of new plan participants will be mailed an on-boarding kit (ID cards and welcome materials), no later than 10 days prior to the go-live date, upon receipt of a clean and accurate eligibility file.</t>
  </si>
  <si>
    <t>Within 60 days after the effective date</t>
  </si>
  <si>
    <t>Vendor Response
(Enter value in first cell and use drop downs below)</t>
  </si>
  <si>
    <t>Client satisfaction with implementation process. All timelines are met, cards are mailed to correct addresses on time, communication materials are distributed as agreed upon and the benefit is set up to adjudicate claims as specified in the documentation signed off on during implementation.</t>
  </si>
  <si>
    <t>Vendor agrees at least 97% of mail order prescription with an equivalent generic will be dispensed as the generic product where substitution is permissible.</t>
  </si>
  <si>
    <t>Financial Bid - Traditional</t>
  </si>
  <si>
    <t>Vendor agrees that guaranteed rebate amounts may not be reduced due to unexpected patent litigations, product withdrawals, recalls, product launches, or for any updates made to the formulary by the vendor during the life of the contract.</t>
  </si>
  <si>
    <t>All financial bids on the [financial] tab shall be inclusive of all fees associated with the PBM work in this contract. Terms on the [financial] tab will be assessed in conjunction with each vendor's response to the financial bid specifications below. Deviations may result in adjustments to the financial scoring or disqualification.</t>
  </si>
  <si>
    <t>Provide differential pricing and network information, if available, for specific retail pharmacies offering deeper discounts for mail-like fills at retail</t>
  </si>
  <si>
    <r>
      <t xml:space="preserve">Generic guarantees will </t>
    </r>
    <r>
      <rPr>
        <u/>
        <sz val="11"/>
        <color theme="1"/>
        <rFont val="Calibri"/>
        <family val="2"/>
        <scheme val="minor"/>
      </rPr>
      <t>include</t>
    </r>
    <r>
      <rPr>
        <sz val="11"/>
        <color theme="1"/>
        <rFont val="Calibri"/>
        <family val="2"/>
        <scheme val="minor"/>
      </rPr>
      <t>; single and multi source generic products regardless of their inclusion on the MAC list, multi-source brands not filled using a DAW code equal to 1 or 2, generics in patent litigation, generics in short supply, generic specialty drugs, and over-the-counter products. These same guarantees will</t>
    </r>
    <r>
      <rPr>
        <u/>
        <sz val="11"/>
        <color theme="1"/>
        <rFont val="Calibri"/>
        <family val="2"/>
        <scheme val="minor"/>
      </rPr>
      <t xml:space="preserve"> exclude</t>
    </r>
    <r>
      <rPr>
        <sz val="11"/>
        <color theme="1"/>
        <rFont val="Calibri"/>
        <family val="2"/>
        <scheme val="minor"/>
      </rPr>
      <t xml:space="preserve">; claims priced at a pharmacy's usual and customary rate, 340b claims, LTC claims, home infusion claims, VA claims, compounds, paper claims, in-house pharmacy claims, and claims where the vendor paid as the secondary/COB payer. </t>
    </r>
  </si>
  <si>
    <t>Network contracts</t>
  </si>
  <si>
    <t>Geoaccess reporting (urban = 1mi, suburban = 5mi, rural = 15mi)</t>
  </si>
  <si>
    <t>If mail service is used; Vendor will be responsible for operating, or contracting with, a mail facility that meets the federal and state regulations to run a pharmacy. Any violations, penalties, or fines will not be passed on to the client. Any costs incurred to expedite an order resulting from an error in the pharmacy operations will not be passed on to the client.</t>
  </si>
  <si>
    <t>Cigna</t>
  </si>
  <si>
    <t xml:space="preserve">Anderson County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</si>
</sst>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quot;$&quot;* #,##0_);_(&quot;$&quot;* \(#,##0\);_(&quot;$&quot;* &quot;-&quot;??_);_(@_)"/>
    <numFmt numFmtId="165" formatCode="0.0%"/>
  </numFmts>
  <fonts count="21"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11"/>
      <color theme="6" tint="-0.499984740745262"/>
      <name val="Calibri"/>
      <family val="2"/>
      <scheme val="minor"/>
    </font>
    <font>
      <sz val="11"/>
      <name val="Calibri"/>
      <family val="2"/>
      <scheme val="minor"/>
    </font>
    <font>
      <i/>
      <sz val="11"/>
      <color theme="1"/>
      <name val="Calibri"/>
      <family val="2"/>
      <scheme val="minor"/>
    </font>
    <font>
      <b/>
      <i/>
      <u/>
      <sz val="11"/>
      <color theme="1"/>
      <name val="Calibri"/>
      <family val="2"/>
      <scheme val="minor"/>
    </font>
    <font>
      <b/>
      <i/>
      <sz val="16"/>
      <color theme="1"/>
      <name val="Calibri"/>
      <family val="2"/>
      <scheme val="minor"/>
    </font>
    <font>
      <i/>
      <u/>
      <sz val="11"/>
      <color theme="1"/>
      <name val="Calibri"/>
      <family val="2"/>
      <scheme val="minor"/>
    </font>
    <font>
      <i/>
      <sz val="9"/>
      <color theme="1"/>
      <name val="Calibri"/>
      <family val="2"/>
      <scheme val="minor"/>
    </font>
    <font>
      <b/>
      <sz val="12"/>
      <color theme="0"/>
      <name val="Calibri"/>
      <family val="2"/>
      <scheme val="minor"/>
    </font>
    <font>
      <u/>
      <sz val="11"/>
      <color theme="1"/>
      <name val="Calibri"/>
      <family val="2"/>
      <scheme val="minor"/>
    </font>
    <font>
      <sz val="11"/>
      <color theme="1"/>
      <name val="Calibri"/>
      <family val="2"/>
    </font>
    <font>
      <sz val="10"/>
      <color indexed="8"/>
      <name val="MS Sans Serif"/>
      <family val="2"/>
    </font>
    <font>
      <sz val="11"/>
      <color rgb="FFFF0000"/>
      <name val="Calibri"/>
      <family val="2"/>
      <scheme val="minor"/>
    </font>
    <font>
      <i/>
      <u/>
      <sz val="11"/>
      <color rgb="FFFF0000"/>
      <name val="Calibri"/>
      <family val="2"/>
      <scheme val="minor"/>
    </font>
    <font>
      <b/>
      <sz val="14"/>
      <color theme="0"/>
      <name val="Calibri"/>
      <family val="2"/>
      <scheme val="minor"/>
    </font>
    <font>
      <b/>
      <sz val="14"/>
      <name val="Calibri"/>
      <family val="2"/>
      <scheme val="minor"/>
    </font>
    <font>
      <b/>
      <i/>
      <sz val="9"/>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B2B2B2"/>
        <bgColor indexed="64"/>
      </patternFill>
    </fill>
    <fill>
      <patternFill patternType="solid">
        <fgColor rgb="FF00483A"/>
        <bgColor indexed="64"/>
      </patternFill>
    </fill>
    <fill>
      <patternFill patternType="solid">
        <fgColor rgb="FFFFFF00"/>
        <bgColor indexed="64"/>
      </patternFill>
    </fill>
  </fills>
  <borders count="29">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15" fillId="0" borderId="0"/>
  </cellStyleXfs>
  <cellXfs count="178">
    <xf numFmtId="0" fontId="0" fillId="0" borderId="0" xfId="0"/>
    <xf numFmtId="0" fontId="0" fillId="0" borderId="1" xfId="0" applyBorder="1"/>
    <xf numFmtId="0" fontId="0" fillId="0" borderId="0" xfId="0" applyAlignment="1">
      <alignment horizontal="left" vertical="top" wrapText="1"/>
    </xf>
    <xf numFmtId="0" fontId="0" fillId="0" borderId="3" xfId="0" applyBorder="1"/>
    <xf numFmtId="0" fontId="0" fillId="0" borderId="14" xfId="0" applyBorder="1"/>
    <xf numFmtId="0" fontId="0" fillId="0" borderId="0" xfId="0" applyAlignment="1">
      <alignment wrapText="1"/>
    </xf>
    <xf numFmtId="0" fontId="8" fillId="0" borderId="0" xfId="0" applyFont="1" applyAlignment="1">
      <alignment wrapText="1"/>
    </xf>
    <xf numFmtId="0" fontId="0" fillId="2" borderId="14" xfId="0" applyFill="1" applyBorder="1" applyAlignment="1">
      <alignment horizontal="left" vertical="center" wrapText="1"/>
    </xf>
    <xf numFmtId="0" fontId="0" fillId="0" borderId="0" xfId="0" applyAlignment="1">
      <alignment vertical="top" wrapText="1"/>
    </xf>
    <xf numFmtId="0" fontId="0" fillId="0" borderId="14" xfId="0" applyBorder="1" applyAlignment="1">
      <alignment horizontal="left" vertical="center" wrapText="1"/>
    </xf>
    <xf numFmtId="9" fontId="0" fillId="0" borderId="14" xfId="0" applyNumberFormat="1" applyBorder="1" applyAlignment="1">
      <alignment horizontal="left" vertical="center" wrapText="1"/>
    </xf>
    <xf numFmtId="0" fontId="0" fillId="2" borderId="14" xfId="0" applyFill="1" applyBorder="1" applyAlignment="1">
      <alignment horizontal="left" vertical="top" wrapText="1"/>
    </xf>
    <xf numFmtId="0" fontId="0" fillId="3" borderId="14" xfId="0" applyFill="1" applyBorder="1" applyAlignment="1">
      <alignment horizontal="left" vertical="center" wrapText="1"/>
    </xf>
    <xf numFmtId="165" fontId="0" fillId="0" borderId="14" xfId="0" applyNumberFormat="1" applyBorder="1" applyAlignment="1">
      <alignment horizontal="left" vertical="center" wrapText="1"/>
    </xf>
    <xf numFmtId="10" fontId="0" fillId="0" borderId="14" xfId="0" applyNumberFormat="1" applyBorder="1" applyAlignment="1">
      <alignment horizontal="left" vertical="center" wrapText="1"/>
    </xf>
    <xf numFmtId="0" fontId="0" fillId="2" borderId="14" xfId="0" applyFill="1" applyBorder="1" applyAlignment="1">
      <alignment vertical="center"/>
    </xf>
    <xf numFmtId="0" fontId="0" fillId="3" borderId="14" xfId="0" applyFill="1" applyBorder="1" applyAlignment="1">
      <alignment vertical="center"/>
    </xf>
    <xf numFmtId="0" fontId="0" fillId="0" borderId="14" xfId="0" applyFill="1" applyBorder="1" applyAlignment="1">
      <alignment wrapText="1"/>
    </xf>
    <xf numFmtId="0" fontId="0" fillId="0" borderId="14" xfId="0" applyFill="1" applyBorder="1"/>
    <xf numFmtId="0" fontId="0" fillId="0" borderId="14" xfId="0" applyBorder="1" applyAlignment="1">
      <alignment wrapText="1"/>
    </xf>
    <xf numFmtId="0" fontId="11" fillId="0" borderId="14" xfId="0" applyFont="1" applyFill="1" applyBorder="1" applyAlignment="1">
      <alignment horizontal="right" wrapText="1"/>
    </xf>
    <xf numFmtId="0" fontId="0" fillId="0" borderId="14" xfId="0" applyFill="1" applyBorder="1" applyAlignment="1">
      <alignment horizontal="left" wrapText="1"/>
    </xf>
    <xf numFmtId="0" fontId="2" fillId="4" borderId="14" xfId="0" applyFont="1" applyFill="1" applyBorder="1" applyAlignment="1">
      <alignment wrapText="1"/>
    </xf>
    <xf numFmtId="0" fontId="0" fillId="4" borderId="14" xfId="0" applyFill="1" applyBorder="1" applyAlignment="1">
      <alignment vertical="center"/>
    </xf>
    <xf numFmtId="0" fontId="0" fillId="4" borderId="14" xfId="0" applyFill="1" applyBorder="1" applyAlignment="1">
      <alignment horizontal="left" vertical="top" wrapText="1"/>
    </xf>
    <xf numFmtId="0" fontId="0" fillId="4" borderId="14" xfId="0" applyFill="1" applyBorder="1"/>
    <xf numFmtId="0" fontId="0" fillId="0" borderId="10" xfId="0" applyBorder="1"/>
    <xf numFmtId="0" fontId="0" fillId="0" borderId="11" xfId="0" applyBorder="1"/>
    <xf numFmtId="0" fontId="0" fillId="0" borderId="13" xfId="0" applyBorder="1"/>
    <xf numFmtId="0" fontId="0" fillId="0" borderId="9" xfId="0" applyBorder="1"/>
    <xf numFmtId="0" fontId="0" fillId="0" borderId="8" xfId="0" applyBorder="1"/>
    <xf numFmtId="0" fontId="8" fillId="0" borderId="0" xfId="0" applyFont="1" applyBorder="1"/>
    <xf numFmtId="0" fontId="0" fillId="0" borderId="0" xfId="0" applyBorder="1"/>
    <xf numFmtId="0" fontId="0" fillId="0" borderId="0" xfId="0" applyFill="1" applyBorder="1"/>
    <xf numFmtId="10" fontId="5" fillId="2" borderId="20" xfId="2" applyNumberFormat="1" applyFont="1" applyFill="1" applyBorder="1" applyAlignment="1">
      <alignment horizontal="right"/>
    </xf>
    <xf numFmtId="10" fontId="5" fillId="2" borderId="21" xfId="2" applyNumberFormat="1" applyFont="1" applyFill="1" applyBorder="1" applyAlignment="1">
      <alignment horizontal="right"/>
    </xf>
    <xf numFmtId="10" fontId="5" fillId="2" borderId="22" xfId="2" applyNumberFormat="1" applyFont="1" applyFill="1" applyBorder="1" applyAlignment="1">
      <alignment horizontal="right"/>
    </xf>
    <xf numFmtId="44" fontId="5" fillId="2" borderId="20" xfId="1" applyFont="1" applyFill="1" applyBorder="1" applyAlignment="1">
      <alignment horizontal="right"/>
    </xf>
    <xf numFmtId="44" fontId="5" fillId="2" borderId="21" xfId="1" applyFont="1" applyFill="1" applyBorder="1" applyAlignment="1">
      <alignment horizontal="right"/>
    </xf>
    <xf numFmtId="44" fontId="5" fillId="2" borderId="22" xfId="1" applyFont="1" applyFill="1" applyBorder="1" applyAlignment="1">
      <alignment horizontal="right"/>
    </xf>
    <xf numFmtId="0" fontId="5" fillId="0" borderId="21" xfId="0" applyFont="1" applyFill="1" applyBorder="1" applyAlignment="1">
      <alignment horizontal="right"/>
    </xf>
    <xf numFmtId="0" fontId="5" fillId="0" borderId="22" xfId="0" applyFont="1" applyFill="1" applyBorder="1" applyAlignment="1">
      <alignment horizontal="right"/>
    </xf>
    <xf numFmtId="0" fontId="0" fillId="0" borderId="21" xfId="0" applyBorder="1" applyAlignment="1">
      <alignment horizontal="right"/>
    </xf>
    <xf numFmtId="0" fontId="0" fillId="0" borderId="22" xfId="0" applyBorder="1" applyAlignment="1">
      <alignment horizontal="right"/>
    </xf>
    <xf numFmtId="9" fontId="5" fillId="2" borderId="21" xfId="0" applyNumberFormat="1" applyFont="1" applyFill="1" applyBorder="1" applyAlignment="1">
      <alignment horizontal="right"/>
    </xf>
    <xf numFmtId="9" fontId="5" fillId="2" borderId="20" xfId="0" applyNumberFormat="1" applyFont="1" applyFill="1" applyBorder="1" applyAlignment="1">
      <alignment horizontal="right"/>
    </xf>
    <xf numFmtId="9" fontId="5" fillId="2" borderId="22" xfId="0" applyNumberFormat="1" applyFont="1" applyFill="1" applyBorder="1" applyAlignment="1">
      <alignment horizontal="right"/>
    </xf>
    <xf numFmtId="0" fontId="0" fillId="0" borderId="23" xfId="0" applyBorder="1"/>
    <xf numFmtId="0" fontId="5" fillId="2" borderId="24" xfId="0" applyFont="1" applyFill="1" applyBorder="1" applyAlignment="1">
      <alignment horizontal="right"/>
    </xf>
    <xf numFmtId="0" fontId="0" fillId="0" borderId="17" xfId="0" applyBorder="1"/>
    <xf numFmtId="0" fontId="5" fillId="2" borderId="25" xfId="0" applyFont="1" applyFill="1" applyBorder="1" applyAlignment="1">
      <alignment horizontal="right"/>
    </xf>
    <xf numFmtId="0" fontId="0" fillId="0" borderId="17" xfId="0" applyBorder="1" applyAlignment="1">
      <alignment horizontal="left"/>
    </xf>
    <xf numFmtId="0" fontId="5" fillId="2" borderId="17" xfId="0" applyFont="1" applyFill="1" applyBorder="1" applyAlignment="1">
      <alignment horizontal="right"/>
    </xf>
    <xf numFmtId="0" fontId="0" fillId="0" borderId="0" xfId="0" applyAlignment="1">
      <alignment vertical="top"/>
    </xf>
    <xf numFmtId="0" fontId="0" fillId="0" borderId="14" xfId="0" applyBorder="1" applyAlignment="1">
      <alignment vertical="top"/>
    </xf>
    <xf numFmtId="0" fontId="0" fillId="0" borderId="14" xfId="0" applyBorder="1" applyAlignment="1">
      <alignment vertical="top" wrapText="1"/>
    </xf>
    <xf numFmtId="0" fontId="0" fillId="0" borderId="26" xfId="0" applyBorder="1" applyAlignment="1">
      <alignment vertical="top" wrapText="1"/>
    </xf>
    <xf numFmtId="0" fontId="0" fillId="0" borderId="18" xfId="0" quotePrefix="1" applyBorder="1" applyAlignment="1">
      <alignment vertical="top"/>
    </xf>
    <xf numFmtId="0" fontId="0" fillId="0" borderId="27" xfId="0" quotePrefix="1" applyBorder="1" applyAlignment="1">
      <alignment vertical="top"/>
    </xf>
    <xf numFmtId="10" fontId="5" fillId="2" borderId="6" xfId="2" applyNumberFormat="1" applyFont="1" applyFill="1" applyBorder="1" applyAlignment="1">
      <alignment horizontal="left" vertical="center"/>
    </xf>
    <xf numFmtId="0" fontId="0" fillId="0" borderId="0" xfId="0" applyAlignment="1">
      <alignment horizontal="left" vertical="center"/>
    </xf>
    <xf numFmtId="44" fontId="0" fillId="2" borderId="14" xfId="1" applyFont="1" applyFill="1" applyBorder="1" applyAlignment="1">
      <alignment horizontal="left" vertical="center" wrapText="1"/>
    </xf>
    <xf numFmtId="0" fontId="5" fillId="2" borderId="1" xfId="0" applyFont="1" applyFill="1" applyBorder="1" applyAlignment="1">
      <alignment horizontal="right"/>
    </xf>
    <xf numFmtId="0" fontId="0" fillId="0" borderId="3" xfId="0" applyFill="1" applyBorder="1"/>
    <xf numFmtId="0" fontId="2" fillId="0" borderId="20" xfId="0" applyFont="1" applyBorder="1"/>
    <xf numFmtId="0" fontId="0" fillId="0" borderId="20" xfId="0" applyBorder="1" applyAlignment="1">
      <alignment horizontal="right"/>
    </xf>
    <xf numFmtId="0" fontId="2" fillId="0" borderId="22" xfId="0" applyFont="1" applyBorder="1"/>
    <xf numFmtId="0" fontId="0" fillId="0" borderId="5" xfId="0" applyBorder="1"/>
    <xf numFmtId="0" fontId="0" fillId="0" borderId="3" xfId="0" applyBorder="1" applyAlignment="1">
      <alignment horizontal="right"/>
    </xf>
    <xf numFmtId="0" fontId="0" fillId="0" borderId="2" xfId="0" applyBorder="1" applyAlignment="1">
      <alignment horizontal="center" vertical="center" textRotation="90"/>
    </xf>
    <xf numFmtId="44" fontId="5" fillId="0" borderId="4" xfId="1" applyFont="1" applyFill="1" applyBorder="1" applyAlignment="1">
      <alignment horizontal="right"/>
    </xf>
    <xf numFmtId="0" fontId="2" fillId="0" borderId="21" xfId="0" applyFont="1" applyBorder="1"/>
    <xf numFmtId="0" fontId="0" fillId="0" borderId="0" xfId="0" applyAlignment="1">
      <alignment horizontal="left" vertical="top" wrapText="1"/>
    </xf>
    <xf numFmtId="0" fontId="0" fillId="0" borderId="14" xfId="0" applyBorder="1" applyAlignment="1">
      <alignment horizontal="left" vertical="top" wrapText="1"/>
    </xf>
    <xf numFmtId="0" fontId="8" fillId="0" borderId="14" xfId="0" applyFont="1" applyBorder="1" applyAlignment="1">
      <alignment horizontal="left" vertical="top" wrapText="1"/>
    </xf>
    <xf numFmtId="9" fontId="14" fillId="0" borderId="14" xfId="0" applyNumberFormat="1" applyFont="1" applyBorder="1" applyAlignment="1">
      <alignment horizontal="left" vertical="center" wrapText="1"/>
    </xf>
    <xf numFmtId="0" fontId="0" fillId="5" borderId="0" xfId="0" applyFill="1"/>
    <xf numFmtId="0" fontId="0" fillId="0" borderId="0" xfId="0" applyFill="1" applyBorder="1"/>
    <xf numFmtId="0" fontId="0" fillId="0" borderId="0" xfId="0"/>
    <xf numFmtId="0" fontId="0" fillId="0" borderId="1" xfId="0" applyBorder="1"/>
    <xf numFmtId="0" fontId="0" fillId="0" borderId="0" xfId="0" applyAlignment="1">
      <alignment wrapText="1"/>
    </xf>
    <xf numFmtId="0" fontId="8" fillId="0" borderId="14" xfId="0" applyFont="1" applyBorder="1" applyAlignment="1">
      <alignment wrapText="1"/>
    </xf>
    <xf numFmtId="0" fontId="0" fillId="2" borderId="14" xfId="0" applyFill="1" applyBorder="1" applyAlignment="1">
      <alignment horizontal="left" vertical="center" wrapText="1"/>
    </xf>
    <xf numFmtId="0" fontId="0" fillId="0" borderId="14" xfId="0" applyBorder="1" applyAlignment="1">
      <alignment horizontal="left" vertical="top" wrapText="1"/>
    </xf>
    <xf numFmtId="0" fontId="0" fillId="0" borderId="0" xfId="0" applyAlignment="1">
      <alignment wrapText="1"/>
    </xf>
    <xf numFmtId="0" fontId="0" fillId="0" borderId="14" xfId="0" applyBorder="1" applyAlignment="1">
      <alignment horizontal="left" vertical="top" wrapText="1"/>
    </xf>
    <xf numFmtId="0" fontId="0" fillId="3" borderId="14" xfId="0" applyFill="1" applyBorder="1" applyAlignment="1">
      <alignment horizontal="left" vertical="center" wrapText="1"/>
    </xf>
    <xf numFmtId="0" fontId="6" fillId="2" borderId="14" xfId="0" applyFont="1" applyFill="1" applyBorder="1" applyAlignment="1">
      <alignment horizontal="left" vertical="center" wrapText="1"/>
    </xf>
    <xf numFmtId="0" fontId="0" fillId="0" borderId="14" xfId="0" applyBorder="1"/>
    <xf numFmtId="164" fontId="0" fillId="2" borderId="14" xfId="1" applyNumberFormat="1" applyFont="1" applyFill="1" applyBorder="1"/>
    <xf numFmtId="164" fontId="0" fillId="3" borderId="14" xfId="1" applyNumberFormat="1" applyFont="1" applyFill="1" applyBorder="1"/>
    <xf numFmtId="0" fontId="0" fillId="0" borderId="14" xfId="0" applyBorder="1" applyAlignment="1">
      <alignment wrapText="1"/>
    </xf>
    <xf numFmtId="0" fontId="2" fillId="4" borderId="14" xfId="0" applyFont="1" applyFill="1" applyBorder="1" applyAlignment="1">
      <alignment wrapText="1"/>
    </xf>
    <xf numFmtId="0" fontId="0" fillId="0" borderId="0" xfId="0" applyBorder="1" applyAlignment="1">
      <alignment horizontal="left" vertical="top"/>
    </xf>
    <xf numFmtId="0" fontId="0" fillId="0" borderId="10" xfId="0" applyBorder="1"/>
    <xf numFmtId="0" fontId="0" fillId="0" borderId="11" xfId="0" applyBorder="1"/>
    <xf numFmtId="0" fontId="0" fillId="0" borderId="13" xfId="0" applyBorder="1"/>
    <xf numFmtId="0" fontId="0" fillId="0" borderId="0" xfId="0" applyBorder="1"/>
    <xf numFmtId="0" fontId="5" fillId="0" borderId="21" xfId="0" applyFont="1" applyFill="1" applyBorder="1" applyAlignment="1">
      <alignment horizontal="right"/>
    </xf>
    <xf numFmtId="0" fontId="5" fillId="0" borderId="22" xfId="0" applyFont="1" applyFill="1" applyBorder="1" applyAlignment="1">
      <alignment horizontal="right"/>
    </xf>
    <xf numFmtId="0" fontId="0" fillId="0" borderId="23" xfId="0" applyBorder="1"/>
    <xf numFmtId="0" fontId="5" fillId="2" borderId="24" xfId="0" applyFont="1" applyFill="1" applyBorder="1" applyAlignment="1">
      <alignment horizontal="right"/>
    </xf>
    <xf numFmtId="0" fontId="0" fillId="0" borderId="17" xfId="0" applyBorder="1"/>
    <xf numFmtId="0" fontId="5" fillId="2" borderId="25" xfId="0" applyFont="1" applyFill="1" applyBorder="1" applyAlignment="1">
      <alignment horizontal="right"/>
    </xf>
    <xf numFmtId="0" fontId="0" fillId="0" borderId="17" xfId="0" applyBorder="1" applyAlignment="1">
      <alignment horizontal="left"/>
    </xf>
    <xf numFmtId="0" fontId="2" fillId="0" borderId="22" xfId="0" applyFont="1" applyBorder="1"/>
    <xf numFmtId="0" fontId="0" fillId="0" borderId="0" xfId="0" applyBorder="1"/>
    <xf numFmtId="10" fontId="5" fillId="2" borderId="6" xfId="2" applyNumberFormat="1" applyFont="1" applyFill="1" applyBorder="1" applyAlignment="1">
      <alignment horizontal="left" vertical="center"/>
    </xf>
    <xf numFmtId="0" fontId="0" fillId="0" borderId="14" xfId="0" applyFill="1" applyBorder="1" applyAlignment="1">
      <alignment vertical="top" wrapText="1"/>
    </xf>
    <xf numFmtId="0" fontId="0" fillId="0" borderId="14" xfId="0" applyFill="1" applyBorder="1" applyAlignment="1">
      <alignment vertical="top"/>
    </xf>
    <xf numFmtId="10" fontId="5" fillId="3" borderId="20" xfId="2" applyNumberFormat="1" applyFont="1" applyFill="1" applyBorder="1" applyAlignment="1">
      <alignment horizontal="right"/>
    </xf>
    <xf numFmtId="10" fontId="5" fillId="3" borderId="21" xfId="2" applyNumberFormat="1" applyFont="1" applyFill="1" applyBorder="1" applyAlignment="1">
      <alignment horizontal="right"/>
    </xf>
    <xf numFmtId="10" fontId="5" fillId="3" borderId="22" xfId="2" applyNumberFormat="1" applyFont="1" applyFill="1" applyBorder="1" applyAlignment="1">
      <alignment horizontal="right"/>
    </xf>
    <xf numFmtId="0" fontId="7" fillId="0" borderId="14" xfId="0" applyFont="1" applyBorder="1" applyAlignment="1">
      <alignment horizontal="right" wrapText="1"/>
    </xf>
    <xf numFmtId="0" fontId="0" fillId="2" borderId="14" xfId="0" applyFill="1" applyBorder="1" applyAlignment="1">
      <alignment horizontal="left" vertical="top"/>
    </xf>
    <xf numFmtId="0" fontId="2" fillId="0" borderId="0" xfId="0" applyFont="1" applyBorder="1" applyAlignment="1">
      <alignment horizontal="left" vertical="top" wrapText="1"/>
    </xf>
    <xf numFmtId="0" fontId="1" fillId="6" borderId="14" xfId="0" applyFont="1" applyFill="1" applyBorder="1" applyAlignment="1">
      <alignment wrapText="1"/>
    </xf>
    <xf numFmtId="0" fontId="1" fillId="6" borderId="14" xfId="0" applyFont="1" applyFill="1" applyBorder="1" applyAlignment="1">
      <alignment horizontal="center" vertical="top" wrapText="1"/>
    </xf>
    <xf numFmtId="0" fontId="1" fillId="6" borderId="14" xfId="0" applyFont="1" applyFill="1" applyBorder="1" applyAlignment="1">
      <alignment horizontal="left" wrapText="1"/>
    </xf>
    <xf numFmtId="0" fontId="1" fillId="6" borderId="14" xfId="0" applyFont="1" applyFill="1" applyBorder="1" applyAlignment="1">
      <alignment horizontal="center" wrapText="1"/>
    </xf>
    <xf numFmtId="0" fontId="1" fillId="6" borderId="14" xfId="0" applyFont="1" applyFill="1" applyBorder="1"/>
    <xf numFmtId="0" fontId="4" fillId="6" borderId="20" xfId="0" applyFont="1" applyFill="1" applyBorder="1" applyAlignment="1">
      <alignment horizontal="right"/>
    </xf>
    <xf numFmtId="0" fontId="1" fillId="6" borderId="6" xfId="0" applyFont="1" applyFill="1" applyBorder="1" applyAlignment="1">
      <alignment wrapText="1"/>
    </xf>
    <xf numFmtId="0" fontId="12" fillId="6" borderId="14" xfId="0" applyFont="1" applyFill="1" applyBorder="1" applyAlignment="1">
      <alignment wrapText="1"/>
    </xf>
    <xf numFmtId="0" fontId="4" fillId="6" borderId="19" xfId="0" applyFont="1" applyFill="1" applyBorder="1" applyAlignment="1">
      <alignment horizontal="right"/>
    </xf>
    <xf numFmtId="0" fontId="1" fillId="6" borderId="14" xfId="0" applyFont="1" applyFill="1" applyBorder="1" applyAlignment="1">
      <alignment horizontal="left" wrapText="1"/>
    </xf>
    <xf numFmtId="0" fontId="5" fillId="3" borderId="24" xfId="0" applyFont="1" applyFill="1" applyBorder="1" applyAlignment="1">
      <alignment horizontal="right"/>
    </xf>
    <xf numFmtId="9" fontId="14" fillId="0" borderId="28" xfId="0" applyNumberFormat="1" applyFont="1" applyBorder="1" applyAlignment="1">
      <alignment horizontal="left" vertical="center" wrapText="1"/>
    </xf>
    <xf numFmtId="0" fontId="0" fillId="0" borderId="14" xfId="0" applyFill="1" applyBorder="1" applyAlignment="1">
      <alignment horizontal="left" vertical="top" wrapText="1"/>
    </xf>
    <xf numFmtId="0" fontId="0" fillId="0" borderId="28" xfId="0" applyFill="1" applyBorder="1" applyAlignment="1">
      <alignment horizontal="left" vertical="top" wrapText="1"/>
    </xf>
    <xf numFmtId="0" fontId="0" fillId="0" borderId="28" xfId="0" applyBorder="1" applyAlignment="1">
      <alignment vertical="top"/>
    </xf>
    <xf numFmtId="0" fontId="0" fillId="0" borderId="28" xfId="0" applyBorder="1" applyAlignment="1">
      <alignment vertical="top" wrapText="1"/>
    </xf>
    <xf numFmtId="0" fontId="0" fillId="2" borderId="28" xfId="0" applyFill="1" applyBorder="1" applyAlignment="1">
      <alignment horizontal="left" vertical="center" wrapText="1"/>
    </xf>
    <xf numFmtId="0" fontId="0" fillId="2" borderId="28" xfId="0" applyFill="1" applyBorder="1" applyAlignment="1">
      <alignment horizontal="left" vertical="top" wrapText="1"/>
    </xf>
    <xf numFmtId="0" fontId="0" fillId="0" borderId="0" xfId="0" applyAlignment="1">
      <alignment horizontal="left"/>
    </xf>
    <xf numFmtId="0" fontId="0" fillId="0" borderId="14" xfId="0" applyBorder="1" applyAlignment="1">
      <alignment horizontal="left" vertical="top" wrapText="1"/>
    </xf>
    <xf numFmtId="0" fontId="0" fillId="5" borderId="15" xfId="0" applyFill="1" applyBorder="1" applyAlignment="1">
      <alignment horizontal="center" vertical="top" wrapText="1"/>
    </xf>
    <xf numFmtId="0" fontId="0" fillId="5" borderId="6" xfId="0" applyFill="1" applyBorder="1" applyAlignment="1">
      <alignment horizontal="center" vertical="top" wrapText="1"/>
    </xf>
    <xf numFmtId="0" fontId="0" fillId="5" borderId="16" xfId="0" applyFill="1" applyBorder="1" applyAlignment="1">
      <alignment horizontal="center" vertical="top" wrapText="1"/>
    </xf>
    <xf numFmtId="0" fontId="9" fillId="0" borderId="0" xfId="0" applyFont="1" applyAlignment="1">
      <alignment horizontal="left" vertical="top" wrapText="1"/>
    </xf>
    <xf numFmtId="0" fontId="0" fillId="7" borderId="1" xfId="0" applyFill="1" applyBorder="1" applyAlignment="1">
      <alignment horizontal="left"/>
    </xf>
    <xf numFmtId="0" fontId="1" fillId="6" borderId="14" xfId="0" applyFont="1" applyFill="1" applyBorder="1" applyAlignment="1">
      <alignment horizontal="center" vertical="top" wrapText="1"/>
    </xf>
    <xf numFmtId="0" fontId="0" fillId="0" borderId="1" xfId="0" applyBorder="1" applyAlignment="1">
      <alignment horizontal="left"/>
    </xf>
    <xf numFmtId="0" fontId="0" fillId="2" borderId="14" xfId="0" applyFill="1" applyBorder="1" applyAlignment="1">
      <alignment horizontal="left" vertical="top"/>
    </xf>
    <xf numFmtId="0" fontId="16" fillId="2" borderId="15" xfId="0" applyFont="1" applyFill="1" applyBorder="1" applyAlignment="1">
      <alignment horizontal="left" vertical="center"/>
    </xf>
    <xf numFmtId="0" fontId="16" fillId="2" borderId="16" xfId="0" applyFont="1" applyFill="1" applyBorder="1" applyAlignment="1">
      <alignment horizontal="left" vertical="center"/>
    </xf>
    <xf numFmtId="0" fontId="0" fillId="4" borderId="14" xfId="0" applyFill="1" applyBorder="1" applyAlignment="1">
      <alignment horizontal="left" vertical="top"/>
    </xf>
    <xf numFmtId="0" fontId="1" fillId="6" borderId="14" xfId="0" applyFont="1" applyFill="1" applyBorder="1" applyAlignment="1">
      <alignment horizontal="left" wrapText="1"/>
    </xf>
    <xf numFmtId="0" fontId="18" fillId="6" borderId="7" xfId="0" applyFont="1" applyFill="1" applyBorder="1" applyAlignment="1">
      <alignment horizontal="left"/>
    </xf>
    <xf numFmtId="0" fontId="18" fillId="6" borderId="9" xfId="0" applyFont="1" applyFill="1" applyBorder="1" applyAlignment="1">
      <alignment horizontal="left"/>
    </xf>
    <xf numFmtId="0" fontId="0" fillId="0" borderId="7" xfId="0" applyFont="1" applyBorder="1" applyAlignment="1">
      <alignment horizontal="center" vertical="center" textRotation="90" wrapText="1"/>
    </xf>
    <xf numFmtId="0" fontId="0" fillId="0" borderId="10" xfId="0" applyFont="1" applyBorder="1" applyAlignment="1">
      <alignment horizontal="center" vertical="center" textRotation="90" wrapText="1"/>
    </xf>
    <xf numFmtId="0" fontId="0" fillId="0" borderId="12" xfId="0" applyFont="1" applyBorder="1" applyAlignment="1">
      <alignment horizontal="center" vertical="center" textRotation="90" wrapText="1"/>
    </xf>
    <xf numFmtId="0" fontId="0" fillId="0" borderId="7" xfId="0" applyBorder="1" applyAlignment="1">
      <alignment horizontal="center" vertical="center" textRotation="90" wrapText="1"/>
    </xf>
    <xf numFmtId="0" fontId="0" fillId="0" borderId="10" xfId="0" applyBorder="1" applyAlignment="1">
      <alignment horizontal="center" vertical="center" textRotation="90" wrapText="1"/>
    </xf>
    <xf numFmtId="0" fontId="0" fillId="0" borderId="12" xfId="0" applyBorder="1" applyAlignment="1">
      <alignment horizontal="center" vertical="center" textRotation="90" wrapText="1"/>
    </xf>
    <xf numFmtId="0" fontId="0" fillId="0" borderId="7" xfId="0" applyBorder="1" applyAlignment="1">
      <alignment horizontal="center" vertical="center" textRotation="90"/>
    </xf>
    <xf numFmtId="0" fontId="0" fillId="0" borderId="10" xfId="0" applyBorder="1" applyAlignment="1">
      <alignment horizontal="center" vertical="center" textRotation="90"/>
    </xf>
    <xf numFmtId="0" fontId="0" fillId="0" borderId="12" xfId="0" applyBorder="1" applyAlignment="1">
      <alignment horizontal="center" vertical="center" textRotation="90"/>
    </xf>
    <xf numFmtId="0" fontId="10" fillId="0" borderId="10" xfId="0" applyFont="1" applyBorder="1" applyAlignment="1">
      <alignment horizontal="left"/>
    </xf>
    <xf numFmtId="0" fontId="10" fillId="0" borderId="11" xfId="0" applyFont="1" applyBorder="1" applyAlignment="1">
      <alignment horizontal="left"/>
    </xf>
    <xf numFmtId="0" fontId="8" fillId="0" borderId="10" xfId="0" applyFont="1" applyBorder="1" applyAlignment="1">
      <alignment horizontal="center" vertical="center" textRotation="90" wrapText="1"/>
    </xf>
    <xf numFmtId="0" fontId="0" fillId="0" borderId="0" xfId="0" applyAlignment="1">
      <alignment horizontal="left" vertical="top" wrapText="1"/>
    </xf>
    <xf numFmtId="0" fontId="18" fillId="6" borderId="2" xfId="0" applyFont="1" applyFill="1" applyBorder="1" applyAlignment="1">
      <alignment horizontal="left"/>
    </xf>
    <xf numFmtId="0" fontId="18" fillId="6" borderId="4" xfId="0" applyFont="1" applyFill="1" applyBorder="1" applyAlignment="1">
      <alignment horizontal="left"/>
    </xf>
    <xf numFmtId="0" fontId="18" fillId="6" borderId="8" xfId="0" applyFont="1" applyFill="1" applyBorder="1" applyAlignment="1">
      <alignment horizontal="left"/>
    </xf>
    <xf numFmtId="0" fontId="20" fillId="0" borderId="7" xfId="0" applyFont="1" applyFill="1" applyBorder="1" applyAlignment="1">
      <alignment horizontal="left"/>
    </xf>
    <xf numFmtId="0" fontId="19" fillId="0" borderId="8" xfId="0" applyFont="1" applyFill="1" applyBorder="1" applyAlignment="1">
      <alignment horizontal="left"/>
    </xf>
    <xf numFmtId="0" fontId="19" fillId="0" borderId="9" xfId="0" applyFont="1" applyFill="1" applyBorder="1" applyAlignment="1">
      <alignment horizontal="left"/>
    </xf>
    <xf numFmtId="0" fontId="0" fillId="0" borderId="1" xfId="0" applyBorder="1" applyAlignment="1">
      <alignment horizontal="left" vertical="top"/>
    </xf>
    <xf numFmtId="0" fontId="2" fillId="0" borderId="0" xfId="0" applyFont="1" applyBorder="1" applyAlignment="1">
      <alignment horizontal="left" vertical="top" wrapText="1"/>
    </xf>
    <xf numFmtId="0" fontId="12" fillId="6" borderId="15" xfId="0" applyFont="1" applyFill="1" applyBorder="1" applyAlignment="1">
      <alignment horizontal="left" wrapText="1"/>
    </xf>
    <xf numFmtId="0" fontId="12" fillId="6" borderId="16" xfId="0" applyFont="1" applyFill="1" applyBorder="1" applyAlignment="1">
      <alignment horizontal="left" wrapText="1"/>
    </xf>
    <xf numFmtId="0" fontId="0" fillId="0" borderId="15" xfId="0" applyBorder="1" applyAlignment="1">
      <alignment vertical="top"/>
    </xf>
    <xf numFmtId="0" fontId="0" fillId="2" borderId="16" xfId="0" applyFill="1" applyBorder="1" applyAlignment="1">
      <alignment horizontal="center" vertical="center" wrapText="1"/>
    </xf>
    <xf numFmtId="0" fontId="0" fillId="2" borderId="14" xfId="0" applyFill="1" applyBorder="1" applyAlignment="1">
      <alignment horizontal="center" vertical="top" wrapText="1"/>
    </xf>
    <xf numFmtId="0" fontId="12" fillId="6" borderId="14" xfId="0" applyFont="1" applyFill="1" applyBorder="1" applyAlignment="1">
      <alignment horizontal="left" wrapText="1"/>
    </xf>
    <xf numFmtId="0" fontId="0" fillId="0" borderId="0" xfId="0" applyAlignment="1">
      <alignment horizontal="left" vertical="top"/>
    </xf>
  </cellXfs>
  <cellStyles count="4">
    <cellStyle name="Currency" xfId="1" builtinId="4"/>
    <cellStyle name="Normal" xfId="0" builtinId="0"/>
    <cellStyle name="Normal 2" xfId="3"/>
    <cellStyle name="Percent" xfId="2" builtinId="5"/>
  </cellStyles>
  <dxfs count="21">
    <dxf>
      <fill>
        <patternFill>
          <bgColor theme="1"/>
        </patternFill>
      </fill>
    </dxf>
    <dxf>
      <fill>
        <patternFill>
          <bgColor theme="1" tint="0.14996795556505021"/>
        </patternFill>
      </fill>
    </dxf>
    <dxf>
      <fill>
        <patternFill>
          <bgColor theme="1"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A8996E"/>
      <color rgb="FF00483A"/>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3"/>
  <sheetViews>
    <sheetView tabSelected="1" view="pageBreakPreview" topLeftCell="C1" zoomScale="85" zoomScaleNormal="100" zoomScaleSheetLayoutView="85" zoomScalePageLayoutView="75" workbookViewId="0">
      <selection activeCell="G7" sqref="G7"/>
    </sheetView>
  </sheetViews>
  <sheetFormatPr defaultRowHeight="15" x14ac:dyDescent="0.25"/>
  <cols>
    <col min="3" max="3" width="52.7109375" style="2" customWidth="1"/>
    <col min="4" max="4" width="23.42578125" style="2" customWidth="1"/>
    <col min="5" max="6" width="23.42578125" style="72" customWidth="1"/>
    <col min="7" max="7" width="16.85546875" style="2" customWidth="1"/>
    <col min="8" max="8" width="75.85546875" style="2" customWidth="1"/>
  </cols>
  <sheetData>
    <row r="1" spans="1:27" x14ac:dyDescent="0.25">
      <c r="AA1" t="s">
        <v>11</v>
      </c>
    </row>
    <row r="2" spans="1:27" x14ac:dyDescent="0.25">
      <c r="AA2" t="s">
        <v>13</v>
      </c>
    </row>
    <row r="3" spans="1:27" ht="21" x14ac:dyDescent="0.25">
      <c r="C3" s="139" t="s">
        <v>0</v>
      </c>
      <c r="D3" s="139"/>
      <c r="E3" s="139"/>
      <c r="F3" s="139"/>
      <c r="G3" s="139"/>
      <c r="H3" s="139"/>
      <c r="AA3" t="s">
        <v>12</v>
      </c>
    </row>
    <row r="4" spans="1:27" x14ac:dyDescent="0.25">
      <c r="C4" s="140" t="s">
        <v>537</v>
      </c>
      <c r="D4" s="140"/>
      <c r="E4" s="140"/>
      <c r="F4" s="140"/>
      <c r="G4" s="140"/>
      <c r="H4" s="140"/>
    </row>
    <row r="6" spans="1:27" s="5" customFormat="1" ht="60.75" customHeight="1" x14ac:dyDescent="0.25">
      <c r="C6" s="141"/>
      <c r="D6" s="141"/>
      <c r="E6" s="117"/>
      <c r="F6" s="117"/>
      <c r="G6" s="125" t="s">
        <v>525</v>
      </c>
      <c r="H6" s="118" t="s">
        <v>15</v>
      </c>
    </row>
    <row r="7" spans="1:27" s="5" customFormat="1" ht="30.75" customHeight="1" x14ac:dyDescent="0.25">
      <c r="C7" s="135" t="str">
        <f>"What is the total value of the fees at risk for "&amp;C4</f>
        <v xml:space="preserve">What is the total value of the fees at risk for Anderson County </v>
      </c>
      <c r="D7" s="135"/>
      <c r="E7" s="73"/>
      <c r="F7" s="73"/>
      <c r="G7" s="61">
        <v>0</v>
      </c>
      <c r="H7" s="61"/>
    </row>
    <row r="8" spans="1:27" s="80" customFormat="1" ht="50.25" customHeight="1" x14ac:dyDescent="0.25">
      <c r="C8" s="135" t="str">
        <f>"Vendor agrees to track and reconcile all performance guarantees on "&amp;C4&amp;" data and not the vendor's book of business as a whole"</f>
        <v>Vendor agrees to track and reconcile all performance guarantees on Anderson County  data and not the vendor's book of business as a whole</v>
      </c>
      <c r="D8" s="135"/>
      <c r="E8" s="83"/>
      <c r="F8" s="83"/>
      <c r="G8" s="87"/>
      <c r="H8" s="86"/>
      <c r="J8" s="84"/>
    </row>
    <row r="9" spans="1:27" s="84" customFormat="1" ht="30.75" customHeight="1" x14ac:dyDescent="0.25">
      <c r="C9" s="135" t="s">
        <v>433</v>
      </c>
      <c r="D9" s="135"/>
      <c r="E9" s="85"/>
      <c r="F9" s="85"/>
      <c r="G9" s="87"/>
      <c r="H9" s="86"/>
    </row>
    <row r="10" spans="1:27" x14ac:dyDescent="0.25">
      <c r="C10" s="135" t="str">
        <f>C4&amp;" may reallocate fees at risk annually"</f>
        <v>Anderson County  may reallocate fees at risk annually</v>
      </c>
      <c r="D10" s="135"/>
      <c r="E10" s="73"/>
      <c r="F10" s="73"/>
      <c r="G10" s="87"/>
      <c r="H10" s="86"/>
    </row>
    <row r="11" spans="1:27" ht="45.75" customHeight="1" x14ac:dyDescent="0.25">
      <c r="C11" s="135" t="str">
        <f>"Performance guarantees will be settled on an annual basis and shortfall penalties will be paid to "&amp;C4&amp;" within the first quarter after the contract year"</f>
        <v>Performance guarantees will be settled on an annual basis and shortfall penalties will be paid to Anderson County  within the first quarter after the contract year</v>
      </c>
      <c r="D11" s="135"/>
      <c r="E11" s="73"/>
      <c r="F11" s="73"/>
      <c r="G11" s="87"/>
      <c r="H11" s="86"/>
      <c r="J11" s="78"/>
    </row>
    <row r="12" spans="1:27" ht="45.75" customHeight="1" x14ac:dyDescent="0.25">
      <c r="C12" s="135" t="s">
        <v>365</v>
      </c>
      <c r="D12" s="135"/>
      <c r="E12" s="73"/>
      <c r="F12" s="73"/>
      <c r="G12" s="87"/>
      <c r="H12" s="86"/>
    </row>
    <row r="13" spans="1:27" x14ac:dyDescent="0.25">
      <c r="C13" s="136"/>
      <c r="D13" s="137"/>
      <c r="E13" s="137"/>
      <c r="F13" s="137"/>
      <c r="G13" s="137"/>
      <c r="H13" s="138"/>
    </row>
    <row r="14" spans="1:27" ht="30" x14ac:dyDescent="0.25">
      <c r="C14" s="118" t="s">
        <v>17</v>
      </c>
      <c r="D14" s="118" t="s">
        <v>18</v>
      </c>
      <c r="E14" s="119" t="s">
        <v>366</v>
      </c>
      <c r="F14" s="118" t="s">
        <v>367</v>
      </c>
      <c r="G14" s="118" t="s">
        <v>16</v>
      </c>
      <c r="H14" s="118" t="s">
        <v>15</v>
      </c>
    </row>
    <row r="15" spans="1:27" x14ac:dyDescent="0.25">
      <c r="C15" s="74" t="s">
        <v>391</v>
      </c>
      <c r="D15" s="10"/>
      <c r="E15" s="9"/>
      <c r="F15" s="9"/>
      <c r="G15" s="7"/>
      <c r="H15" s="12"/>
    </row>
    <row r="16" spans="1:27" ht="60" x14ac:dyDescent="0.25">
      <c r="A16" s="78"/>
      <c r="C16" s="128" t="s">
        <v>392</v>
      </c>
      <c r="D16" s="9" t="s">
        <v>19</v>
      </c>
      <c r="E16" s="9" t="s">
        <v>394</v>
      </c>
      <c r="F16" s="9" t="s">
        <v>519</v>
      </c>
      <c r="G16" s="7"/>
      <c r="H16" s="12"/>
    </row>
    <row r="17" spans="3:8" ht="45" x14ac:dyDescent="0.25">
      <c r="C17" s="128" t="s">
        <v>521</v>
      </c>
      <c r="D17" s="10" t="s">
        <v>393</v>
      </c>
      <c r="E17" s="9" t="s">
        <v>394</v>
      </c>
      <c r="F17" s="9" t="s">
        <v>519</v>
      </c>
      <c r="G17" s="7"/>
      <c r="H17" s="12"/>
    </row>
    <row r="18" spans="3:8" ht="45" x14ac:dyDescent="0.25">
      <c r="C18" s="128" t="str">
        <f>"Vendor will test and confirm successful benefit set-up with "&amp;C4</f>
        <v xml:space="preserve">Vendor will test and confirm successful benefit set-up with Anderson County </v>
      </c>
      <c r="D18" s="10" t="s">
        <v>393</v>
      </c>
      <c r="E18" s="9" t="s">
        <v>394</v>
      </c>
      <c r="F18" s="9" t="s">
        <v>519</v>
      </c>
      <c r="G18" s="7"/>
      <c r="H18" s="12"/>
    </row>
    <row r="19" spans="3:8" ht="45" x14ac:dyDescent="0.25">
      <c r="C19" s="128" t="s">
        <v>395</v>
      </c>
      <c r="D19" s="10" t="s">
        <v>393</v>
      </c>
      <c r="E19" s="9" t="s">
        <v>394</v>
      </c>
      <c r="F19" s="9" t="s">
        <v>519</v>
      </c>
      <c r="G19" s="7"/>
      <c r="H19" s="12"/>
    </row>
    <row r="20" spans="3:8" ht="77.25" customHeight="1" x14ac:dyDescent="0.25">
      <c r="C20" s="128" t="s">
        <v>523</v>
      </c>
      <c r="D20" s="9" t="s">
        <v>522</v>
      </c>
      <c r="E20" s="9" t="s">
        <v>394</v>
      </c>
      <c r="F20" s="9" t="s">
        <v>519</v>
      </c>
      <c r="G20" s="7"/>
      <c r="H20" s="12"/>
    </row>
    <row r="21" spans="3:8" s="78" customFormat="1" ht="77.25" customHeight="1" x14ac:dyDescent="0.25">
      <c r="C21" s="128" t="s">
        <v>526</v>
      </c>
      <c r="D21" s="10" t="s">
        <v>393</v>
      </c>
      <c r="E21" s="9" t="s">
        <v>524</v>
      </c>
      <c r="F21" s="9" t="s">
        <v>519</v>
      </c>
      <c r="G21" s="82"/>
      <c r="H21" s="86"/>
    </row>
    <row r="22" spans="3:8" s="76" customFormat="1" x14ac:dyDescent="0.25">
      <c r="C22" s="136"/>
      <c r="D22" s="137"/>
      <c r="E22" s="137"/>
      <c r="F22" s="137"/>
      <c r="G22" s="137"/>
      <c r="H22" s="138"/>
    </row>
    <row r="23" spans="3:8" x14ac:dyDescent="0.25">
      <c r="C23" s="74" t="s">
        <v>396</v>
      </c>
      <c r="D23" s="9"/>
      <c r="E23" s="9"/>
      <c r="F23" s="9"/>
      <c r="G23" s="7"/>
      <c r="H23" s="12"/>
    </row>
    <row r="24" spans="3:8" ht="45" x14ac:dyDescent="0.25">
      <c r="C24" s="128" t="s">
        <v>512</v>
      </c>
      <c r="D24" s="10">
        <v>1</v>
      </c>
      <c r="E24" s="10" t="s">
        <v>374</v>
      </c>
      <c r="F24" s="10" t="s">
        <v>373</v>
      </c>
      <c r="G24" s="7"/>
      <c r="H24" s="12"/>
    </row>
    <row r="25" spans="3:8" s="76" customFormat="1" x14ac:dyDescent="0.25">
      <c r="C25" s="136"/>
      <c r="D25" s="137"/>
      <c r="E25" s="137"/>
      <c r="F25" s="137"/>
      <c r="G25" s="137"/>
      <c r="H25" s="138"/>
    </row>
    <row r="26" spans="3:8" x14ac:dyDescent="0.25">
      <c r="C26" s="74" t="s">
        <v>369</v>
      </c>
      <c r="D26" s="10"/>
      <c r="E26" s="10"/>
      <c r="F26" s="10"/>
      <c r="G26" s="7"/>
      <c r="H26" s="12"/>
    </row>
    <row r="27" spans="3:8" ht="60" x14ac:dyDescent="0.25">
      <c r="C27" s="128" t="s">
        <v>371</v>
      </c>
      <c r="D27" s="9" t="s">
        <v>21</v>
      </c>
      <c r="E27" s="9" t="s">
        <v>372</v>
      </c>
      <c r="F27" s="9" t="s">
        <v>373</v>
      </c>
      <c r="G27" s="7"/>
      <c r="H27" s="12"/>
    </row>
    <row r="28" spans="3:8" ht="30" x14ac:dyDescent="0.25">
      <c r="C28" s="128" t="str">
        <f>"Percent of retail network pharmacies utilized by "&amp;C4&amp;"  which are audited annually"</f>
        <v>Percent of retail network pharmacies utilized by Anderson County   which are audited annually</v>
      </c>
      <c r="D28" s="10">
        <v>0.02</v>
      </c>
      <c r="E28" s="9" t="s">
        <v>372</v>
      </c>
      <c r="F28" s="9" t="s">
        <v>373</v>
      </c>
      <c r="G28" s="7"/>
      <c r="H28" s="12"/>
    </row>
    <row r="29" spans="3:8" ht="30" x14ac:dyDescent="0.25">
      <c r="C29" s="73" t="str">
        <f>"Percent of mail and specialty pharmacies utilized by "&amp;C4&amp;"  which are audited annually"</f>
        <v>Percent of mail and specialty pharmacies utilized by Anderson County   which are audited annually</v>
      </c>
      <c r="D29" s="10">
        <v>1</v>
      </c>
      <c r="E29" s="9" t="s">
        <v>372</v>
      </c>
      <c r="F29" s="9" t="s">
        <v>373</v>
      </c>
      <c r="G29" s="7"/>
      <c r="H29" s="12"/>
    </row>
    <row r="30" spans="3:8" ht="30" x14ac:dyDescent="0.25">
      <c r="C30" s="128" t="s">
        <v>370</v>
      </c>
      <c r="D30" s="9" t="s">
        <v>20</v>
      </c>
      <c r="E30" s="9" t="s">
        <v>372</v>
      </c>
      <c r="F30" s="9" t="s">
        <v>373</v>
      </c>
      <c r="G30" s="7"/>
      <c r="H30" s="12"/>
    </row>
    <row r="31" spans="3:8" ht="30" x14ac:dyDescent="0.25">
      <c r="C31" s="128" t="s">
        <v>511</v>
      </c>
      <c r="D31" s="10" t="s">
        <v>368</v>
      </c>
      <c r="E31" s="9" t="s">
        <v>372</v>
      </c>
      <c r="F31" s="9" t="s">
        <v>373</v>
      </c>
      <c r="G31" s="7"/>
      <c r="H31" s="12"/>
    </row>
    <row r="32" spans="3:8" s="76" customFormat="1" x14ac:dyDescent="0.25">
      <c r="C32" s="136"/>
      <c r="D32" s="137"/>
      <c r="E32" s="137"/>
      <c r="F32" s="137"/>
      <c r="G32" s="137"/>
      <c r="H32" s="138"/>
    </row>
    <row r="33" spans="2:8" s="76" customFormat="1" ht="30" x14ac:dyDescent="0.25">
      <c r="C33" s="118" t="str">
        <f>C14</f>
        <v>PBM Service</v>
      </c>
      <c r="D33" s="118" t="str">
        <f t="shared" ref="D33:H33" si="0">D14</f>
        <v>Expectation</v>
      </c>
      <c r="E33" s="118" t="str">
        <f t="shared" si="0"/>
        <v>Frequency of reporting</v>
      </c>
      <c r="F33" s="118" t="str">
        <f t="shared" si="0"/>
        <v>Reconciliation period</v>
      </c>
      <c r="G33" s="118" t="str">
        <f t="shared" si="0"/>
        <v>Vendor Response
(drop down)</v>
      </c>
      <c r="H33" s="118" t="str">
        <f t="shared" si="0"/>
        <v xml:space="preserve">Please provide detail
(no response needed if blacked out)                                                                                           </v>
      </c>
    </row>
    <row r="34" spans="2:8" x14ac:dyDescent="0.25">
      <c r="C34" s="74" t="s">
        <v>380</v>
      </c>
      <c r="D34" s="9"/>
      <c r="E34" s="9"/>
      <c r="F34" s="9"/>
      <c r="G34" s="7"/>
      <c r="H34" s="12"/>
    </row>
    <row r="35" spans="2:8" ht="30" x14ac:dyDescent="0.25">
      <c r="C35" s="128" t="s">
        <v>515</v>
      </c>
      <c r="D35" s="10" t="s">
        <v>514</v>
      </c>
      <c r="E35" s="9" t="s">
        <v>372</v>
      </c>
      <c r="F35" s="9" t="s">
        <v>373</v>
      </c>
      <c r="G35" s="7"/>
      <c r="H35" s="12"/>
    </row>
    <row r="36" spans="2:8" ht="60" x14ac:dyDescent="0.25">
      <c r="C36" s="128" t="s">
        <v>381</v>
      </c>
      <c r="D36" s="10">
        <v>1</v>
      </c>
      <c r="E36" s="9" t="s">
        <v>372</v>
      </c>
      <c r="F36" s="9" t="s">
        <v>373</v>
      </c>
      <c r="G36" s="7"/>
      <c r="H36" s="12"/>
    </row>
    <row r="37" spans="2:8" ht="30" x14ac:dyDescent="0.25">
      <c r="B37" s="6"/>
      <c r="C37" s="73" t="s">
        <v>382</v>
      </c>
      <c r="D37" s="10">
        <v>1</v>
      </c>
      <c r="E37" s="9" t="s">
        <v>372</v>
      </c>
      <c r="F37" s="9" t="s">
        <v>373</v>
      </c>
      <c r="G37" s="7"/>
      <c r="H37" s="12"/>
    </row>
    <row r="38" spans="2:8" ht="30" x14ac:dyDescent="0.25">
      <c r="C38" s="128" t="s">
        <v>383</v>
      </c>
      <c r="D38" s="10" t="s">
        <v>22</v>
      </c>
      <c r="E38" s="9" t="s">
        <v>372</v>
      </c>
      <c r="F38" s="9" t="s">
        <v>373</v>
      </c>
      <c r="G38" s="7"/>
      <c r="H38" s="12"/>
    </row>
    <row r="39" spans="2:8" ht="45" x14ac:dyDescent="0.25">
      <c r="C39" s="128" t="s">
        <v>384</v>
      </c>
      <c r="D39" s="10">
        <v>0.9</v>
      </c>
      <c r="E39" s="9" t="s">
        <v>372</v>
      </c>
      <c r="F39" s="9" t="s">
        <v>373</v>
      </c>
      <c r="G39" s="7"/>
      <c r="H39" s="12"/>
    </row>
    <row r="40" spans="2:8" s="78" customFormat="1" ht="60" x14ac:dyDescent="0.25">
      <c r="C40" s="128" t="s">
        <v>520</v>
      </c>
      <c r="D40" s="9" t="s">
        <v>518</v>
      </c>
      <c r="E40" s="9" t="s">
        <v>373</v>
      </c>
      <c r="F40" s="9" t="s">
        <v>519</v>
      </c>
      <c r="G40" s="82"/>
      <c r="H40" s="86"/>
    </row>
    <row r="41" spans="2:8" ht="30" x14ac:dyDescent="0.25">
      <c r="C41" s="128" t="s">
        <v>385</v>
      </c>
      <c r="D41" s="10">
        <v>0.95</v>
      </c>
      <c r="E41" s="9" t="s">
        <v>372</v>
      </c>
      <c r="F41" s="9" t="s">
        <v>373</v>
      </c>
      <c r="G41" s="7"/>
      <c r="H41" s="12"/>
    </row>
    <row r="42" spans="2:8" s="76" customFormat="1" x14ac:dyDescent="0.25">
      <c r="C42" s="136"/>
      <c r="D42" s="137"/>
      <c r="E42" s="137"/>
      <c r="F42" s="137"/>
      <c r="G42" s="137"/>
      <c r="H42" s="138"/>
    </row>
    <row r="43" spans="2:8" x14ac:dyDescent="0.25">
      <c r="C43" s="74" t="s">
        <v>388</v>
      </c>
      <c r="D43" s="10"/>
      <c r="E43" s="9"/>
      <c r="F43" s="9"/>
      <c r="G43" s="7"/>
      <c r="H43" s="12"/>
    </row>
    <row r="44" spans="2:8" ht="45" x14ac:dyDescent="0.25">
      <c r="C44" s="128" t="s">
        <v>387</v>
      </c>
      <c r="D44" s="10" t="s">
        <v>386</v>
      </c>
      <c r="E44" s="9" t="s">
        <v>373</v>
      </c>
      <c r="F44" s="9" t="s">
        <v>373</v>
      </c>
      <c r="G44" s="7"/>
      <c r="H44" s="12"/>
    </row>
    <row r="45" spans="2:8" ht="30" x14ac:dyDescent="0.25">
      <c r="C45" s="118" t="str">
        <f>C14</f>
        <v>PBM Service</v>
      </c>
      <c r="D45" s="118" t="str">
        <f t="shared" ref="D45:H45" si="1">D14</f>
        <v>Expectation</v>
      </c>
      <c r="E45" s="118" t="str">
        <f t="shared" si="1"/>
        <v>Frequency of reporting</v>
      </c>
      <c r="F45" s="118" t="str">
        <f t="shared" si="1"/>
        <v>Reconciliation period</v>
      </c>
      <c r="G45" s="118" t="str">
        <f t="shared" si="1"/>
        <v>Vendor Response
(drop down)</v>
      </c>
      <c r="H45" s="118" t="str">
        <f t="shared" si="1"/>
        <v xml:space="preserve">Please provide detail
(no response needed if blacked out)                                                                                           </v>
      </c>
    </row>
    <row r="46" spans="2:8" x14ac:dyDescent="0.25">
      <c r="C46" s="74" t="s">
        <v>389</v>
      </c>
      <c r="D46" s="10"/>
      <c r="E46" s="10"/>
      <c r="F46" s="10"/>
      <c r="G46" s="7"/>
      <c r="H46" s="12"/>
    </row>
    <row r="47" spans="2:8" x14ac:dyDescent="0.25">
      <c r="C47" s="128" t="s">
        <v>390</v>
      </c>
      <c r="D47" s="10">
        <v>0.95</v>
      </c>
      <c r="E47" s="9" t="s">
        <v>372</v>
      </c>
      <c r="F47" s="9" t="s">
        <v>373</v>
      </c>
      <c r="G47" s="7"/>
      <c r="H47" s="12"/>
    </row>
    <row r="48" spans="2:8" ht="30" x14ac:dyDescent="0.25">
      <c r="C48" s="128" t="s">
        <v>516</v>
      </c>
      <c r="D48" s="10" t="s">
        <v>386</v>
      </c>
      <c r="E48" s="9" t="s">
        <v>372</v>
      </c>
      <c r="F48" s="9" t="s">
        <v>373</v>
      </c>
      <c r="G48" s="7"/>
      <c r="H48" s="12"/>
    </row>
    <row r="49" spans="3:8" s="78" customFormat="1" ht="110.25" customHeight="1" x14ac:dyDescent="0.25">
      <c r="C49" s="128" t="str">
        <f>"Average client satisfaction score from "&amp;C4&amp;". Subjectively graded by benefits administrative staff using the following criteria; 1 - Fails to meet service expectations, 2 - Dissatisfied, 3 - Satisfied, 4 - Very satisfied, 5 - Consistently exceeds expectation"</f>
        <v>Average client satisfaction score from Anderson County . Subjectively graded by benefits administrative staff using the following criteria; 1 - Fails to meet service expectations, 2 - Dissatisfied, 3 - Satisfied, 4 - Very satisfied, 5 - Consistently exceeds expectation</v>
      </c>
      <c r="D49" s="10" t="s">
        <v>507</v>
      </c>
      <c r="E49" s="9" t="s">
        <v>372</v>
      </c>
      <c r="F49" s="9" t="s">
        <v>373</v>
      </c>
      <c r="G49" s="82"/>
      <c r="H49" s="86"/>
    </row>
    <row r="50" spans="3:8" s="76" customFormat="1" x14ac:dyDescent="0.25">
      <c r="C50" s="136"/>
      <c r="D50" s="137"/>
      <c r="E50" s="137"/>
      <c r="F50" s="137"/>
      <c r="G50" s="137"/>
      <c r="H50" s="138"/>
    </row>
    <row r="51" spans="3:8" x14ac:dyDescent="0.25">
      <c r="C51" s="74" t="s">
        <v>376</v>
      </c>
      <c r="D51" s="10"/>
      <c r="E51" s="10"/>
      <c r="F51" s="10"/>
      <c r="G51" s="7"/>
      <c r="H51" s="12"/>
    </row>
    <row r="52" spans="3:8" ht="45" x14ac:dyDescent="0.25">
      <c r="C52" s="128" t="s">
        <v>375</v>
      </c>
      <c r="D52" s="13">
        <v>0.995</v>
      </c>
      <c r="E52" s="9" t="s">
        <v>372</v>
      </c>
      <c r="F52" s="9" t="s">
        <v>373</v>
      </c>
      <c r="G52" s="7"/>
      <c r="H52" s="12"/>
    </row>
    <row r="53" spans="3:8" ht="30" x14ac:dyDescent="0.25">
      <c r="C53" s="128" t="s">
        <v>377</v>
      </c>
      <c r="D53" s="10">
        <v>0.9</v>
      </c>
      <c r="E53" s="9" t="s">
        <v>372</v>
      </c>
      <c r="F53" s="9" t="s">
        <v>373</v>
      </c>
      <c r="G53" s="7"/>
      <c r="H53" s="12"/>
    </row>
    <row r="54" spans="3:8" ht="30" x14ac:dyDescent="0.25">
      <c r="C54" s="73" t="s">
        <v>397</v>
      </c>
      <c r="D54" s="10">
        <v>1</v>
      </c>
      <c r="E54" s="9" t="s">
        <v>372</v>
      </c>
      <c r="F54" s="9" t="s">
        <v>373</v>
      </c>
      <c r="G54" s="7"/>
      <c r="H54" s="12"/>
    </row>
    <row r="55" spans="3:8" s="76" customFormat="1" x14ac:dyDescent="0.25">
      <c r="C55" s="136"/>
      <c r="D55" s="137"/>
      <c r="E55" s="137"/>
      <c r="F55" s="137"/>
      <c r="G55" s="137"/>
      <c r="H55" s="138"/>
    </row>
    <row r="56" spans="3:8" x14ac:dyDescent="0.25">
      <c r="C56" s="74" t="s">
        <v>231</v>
      </c>
      <c r="D56" s="10"/>
      <c r="E56" s="10"/>
      <c r="F56" s="10"/>
      <c r="G56" s="7"/>
      <c r="H56" s="12"/>
    </row>
    <row r="57" spans="3:8" ht="60" x14ac:dyDescent="0.25">
      <c r="C57" s="128" t="s">
        <v>378</v>
      </c>
      <c r="D57" s="14">
        <v>0.99990000000000001</v>
      </c>
      <c r="E57" s="9" t="s">
        <v>372</v>
      </c>
      <c r="F57" s="9" t="s">
        <v>373</v>
      </c>
      <c r="G57" s="7"/>
      <c r="H57" s="12"/>
    </row>
    <row r="58" spans="3:8" ht="45" x14ac:dyDescent="0.25">
      <c r="C58" s="128" t="s">
        <v>449</v>
      </c>
      <c r="D58" s="75" t="s">
        <v>379</v>
      </c>
      <c r="E58" s="9" t="s">
        <v>372</v>
      </c>
      <c r="F58" s="9" t="s">
        <v>373</v>
      </c>
      <c r="G58" s="7"/>
      <c r="H58" s="12"/>
    </row>
    <row r="59" spans="3:8" ht="105" x14ac:dyDescent="0.25">
      <c r="C59" s="128" t="s">
        <v>450</v>
      </c>
      <c r="D59" s="75" t="s">
        <v>513</v>
      </c>
      <c r="E59" s="9" t="s">
        <v>372</v>
      </c>
      <c r="F59" s="9" t="s">
        <v>373</v>
      </c>
      <c r="G59" s="7"/>
      <c r="H59" s="12"/>
    </row>
    <row r="60" spans="3:8" s="78" customFormat="1" ht="45" x14ac:dyDescent="0.25">
      <c r="C60" s="129" t="s">
        <v>527</v>
      </c>
      <c r="D60" s="127">
        <v>0.97</v>
      </c>
      <c r="E60" s="9" t="s">
        <v>372</v>
      </c>
      <c r="F60" s="9" t="s">
        <v>373</v>
      </c>
      <c r="G60" s="82"/>
      <c r="H60" s="86"/>
    </row>
    <row r="61" spans="3:8" s="76" customFormat="1" ht="30" x14ac:dyDescent="0.25">
      <c r="C61" s="118" t="str">
        <f>C45</f>
        <v>PBM Service</v>
      </c>
      <c r="D61" s="118" t="str">
        <f t="shared" ref="D61:H61" si="2">D45</f>
        <v>Expectation</v>
      </c>
      <c r="E61" s="118" t="str">
        <f t="shared" si="2"/>
        <v>Frequency of reporting</v>
      </c>
      <c r="F61" s="118" t="str">
        <f t="shared" si="2"/>
        <v>Reconciliation period</v>
      </c>
      <c r="G61" s="118" t="str">
        <f t="shared" si="2"/>
        <v>Vendor Response
(drop down)</v>
      </c>
      <c r="H61" s="118" t="str">
        <f t="shared" si="2"/>
        <v xml:space="preserve">Please provide detail
(no response needed if blacked out)                                                                                           </v>
      </c>
    </row>
    <row r="62" spans="3:8" x14ac:dyDescent="0.25">
      <c r="C62" s="74" t="s">
        <v>398</v>
      </c>
      <c r="D62" s="75"/>
      <c r="E62" s="9"/>
      <c r="F62" s="9"/>
      <c r="G62" s="7"/>
      <c r="H62" s="12"/>
    </row>
    <row r="63" spans="3:8" ht="75" x14ac:dyDescent="0.25">
      <c r="C63" s="128" t="s">
        <v>517</v>
      </c>
      <c r="D63" s="10">
        <v>1</v>
      </c>
      <c r="E63" s="9" t="s">
        <v>372</v>
      </c>
      <c r="F63" s="9" t="s">
        <v>373</v>
      </c>
      <c r="G63" s="7"/>
      <c r="H63" s="12"/>
    </row>
  </sheetData>
  <mergeCells count="16">
    <mergeCell ref="C55:H55"/>
    <mergeCell ref="C22:H22"/>
    <mergeCell ref="C25:H25"/>
    <mergeCell ref="C32:H32"/>
    <mergeCell ref="C42:H42"/>
    <mergeCell ref="C10:D10"/>
    <mergeCell ref="C11:D11"/>
    <mergeCell ref="C12:D12"/>
    <mergeCell ref="C50:H50"/>
    <mergeCell ref="C3:H3"/>
    <mergeCell ref="C4:H4"/>
    <mergeCell ref="C7:D7"/>
    <mergeCell ref="C6:D6"/>
    <mergeCell ref="C13:H13"/>
    <mergeCell ref="C8:D8"/>
    <mergeCell ref="C9:D9"/>
  </mergeCells>
  <conditionalFormatting sqref="H10:H12 H23:H24 H26:H31 H43:H44 H51:H54 H62:H63 H46:H49 H56:H60 H34:H41 H15:H21">
    <cfRule type="expression" dxfId="20" priority="29">
      <formula>OR($G10=$AA$2,$G10=$AA$3)</formula>
    </cfRule>
  </conditionalFormatting>
  <conditionalFormatting sqref="G7:G12">
    <cfRule type="expression" dxfId="19" priority="11">
      <formula>OR(#REF!=$AA$2,#REF!=$AA$3)</formula>
    </cfRule>
  </conditionalFormatting>
  <conditionalFormatting sqref="H7:H12">
    <cfRule type="expression" dxfId="18" priority="10">
      <formula>OR(#REF!=$AA$2,#REF!=$AA$3)</formula>
    </cfRule>
  </conditionalFormatting>
  <conditionalFormatting sqref="H8:H12">
    <cfRule type="expression" dxfId="17" priority="1">
      <formula>OR($G8=$AA$2,$G8=$AA$3)</formula>
    </cfRule>
  </conditionalFormatting>
  <dataValidations disablePrompts="1" count="1">
    <dataValidation type="list" allowBlank="1" showInputMessage="1" showErrorMessage="1" sqref="G62:G63 G15:G21 G56:G60 G46:G49 G26:G31 G23:G24 G34:G41 G8:G12 G51:G54 G43:G44">
      <formula1>$AA$1:$AA$3</formula1>
    </dataValidation>
  </dataValidations>
  <pageMargins left="0.7" right="0.7" top="0.75" bottom="0.75" header="0.3" footer="0.3"/>
  <pageSetup scale="47" fitToHeight="3" orientation="landscape" horizontalDpi="300" verticalDpi="300" r:id="rId1"/>
  <headerFooter scaleWithDoc="0">
    <oddHeader>&amp;LCBIZ Benefits &amp;&amp; Insurance Services&amp;CPharmacy Request for Proposal
&amp;A&amp;RConfidential</oddHeader>
    <oddFooter>&amp;L&amp;G&amp;CPage &amp;P of &amp;N&amp;R&amp;D</oddFooter>
  </headerFooter>
  <rowBreaks count="2" manualBreakCount="2">
    <brk id="32" min="2" max="7" man="1"/>
    <brk id="60" min="2" max="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P22"/>
  <sheetViews>
    <sheetView zoomScaleNormal="100" workbookViewId="0"/>
  </sheetViews>
  <sheetFormatPr defaultRowHeight="15" x14ac:dyDescent="0.25"/>
  <cols>
    <col min="3" max="3" width="46.85546875" customWidth="1"/>
    <col min="4" max="6" width="23.7109375" customWidth="1"/>
    <col min="7" max="7" width="9.7109375" bestFit="1" customWidth="1"/>
    <col min="16" max="16" width="119.85546875" customWidth="1"/>
  </cols>
  <sheetData>
    <row r="3" spans="3:6" ht="21" x14ac:dyDescent="0.25">
      <c r="C3" s="139" t="s">
        <v>24</v>
      </c>
      <c r="D3" s="139"/>
      <c r="E3" s="139"/>
      <c r="F3" s="139"/>
    </row>
    <row r="4" spans="3:6" x14ac:dyDescent="0.25">
      <c r="C4" s="142" t="str">
        <f>'Performance Guarantees'!C4</f>
        <v xml:space="preserve">Anderson County </v>
      </c>
      <c r="D4" s="142"/>
      <c r="E4" s="142"/>
      <c r="F4" s="142"/>
    </row>
    <row r="6" spans="3:6" x14ac:dyDescent="0.25">
      <c r="C6" t="s">
        <v>23</v>
      </c>
    </row>
    <row r="8" spans="3:6" x14ac:dyDescent="0.25">
      <c r="C8" s="120"/>
      <c r="D8" s="120" t="s">
        <v>434</v>
      </c>
      <c r="E8" s="120" t="s">
        <v>25</v>
      </c>
      <c r="F8" s="120" t="s">
        <v>26</v>
      </c>
    </row>
    <row r="9" spans="3:6" x14ac:dyDescent="0.25">
      <c r="C9" s="88" t="s">
        <v>435</v>
      </c>
      <c r="D9" s="89"/>
      <c r="E9" s="90"/>
      <c r="F9" s="90"/>
    </row>
    <row r="10" spans="3:6" s="78" customFormat="1" x14ac:dyDescent="0.25">
      <c r="C10" s="88" t="s">
        <v>506</v>
      </c>
      <c r="D10" s="89"/>
      <c r="E10" s="90"/>
      <c r="F10" s="90"/>
    </row>
    <row r="11" spans="3:6" x14ac:dyDescent="0.25">
      <c r="C11" s="88" t="s">
        <v>505</v>
      </c>
      <c r="D11" s="89"/>
      <c r="E11" s="89"/>
      <c r="F11" s="89"/>
    </row>
    <row r="12" spans="3:6" x14ac:dyDescent="0.25">
      <c r="C12" s="88" t="s">
        <v>364</v>
      </c>
      <c r="D12" s="89"/>
      <c r="E12" s="89"/>
      <c r="F12" s="89"/>
    </row>
    <row r="13" spans="3:6" x14ac:dyDescent="0.25">
      <c r="C13" s="88" t="s">
        <v>27</v>
      </c>
      <c r="D13" s="89"/>
      <c r="E13" s="89"/>
      <c r="F13" s="89"/>
    </row>
    <row r="14" spans="3:6" x14ac:dyDescent="0.25">
      <c r="C14" s="32"/>
    </row>
    <row r="22" spans="16:16" x14ac:dyDescent="0.25">
      <c r="P22" s="6"/>
    </row>
  </sheetData>
  <mergeCells count="2">
    <mergeCell ref="C3:F3"/>
    <mergeCell ref="C4:F4"/>
  </mergeCells>
  <printOptions horizontalCentered="1"/>
  <pageMargins left="0.7" right="0.7" top="0.75" bottom="0.75" header="0.3" footer="0.3"/>
  <pageSetup scale="78" orientation="portrait" horizontalDpi="300" verticalDpi="300" r:id="rId1"/>
  <headerFooter scaleWithDoc="0">
    <oddHeader>&amp;LCBIZ Benefits &amp;&amp; Insurance Services&amp;CPharmacy Request for Proposal
&amp;A&amp;RConfidential</oddHeader>
    <oddFooter>&amp;L&amp;G&amp;CPage &amp;P of &amp;N&amp;R&amp;D</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86"/>
  <sheetViews>
    <sheetView view="pageBreakPreview" topLeftCell="A139" zoomScale="85" zoomScaleNormal="100" zoomScaleSheetLayoutView="85" workbookViewId="0"/>
  </sheetViews>
  <sheetFormatPr defaultRowHeight="15" x14ac:dyDescent="0.25"/>
  <cols>
    <col min="2" max="2" width="44.7109375" customWidth="1"/>
    <col min="3" max="4" width="39.85546875" customWidth="1"/>
    <col min="7" max="7" width="9.7109375" bestFit="1" customWidth="1"/>
    <col min="10" max="10" width="13.85546875" bestFit="1" customWidth="1"/>
  </cols>
  <sheetData>
    <row r="1" spans="2:14" x14ac:dyDescent="0.25">
      <c r="J1" t="s">
        <v>30</v>
      </c>
      <c r="K1" t="s">
        <v>59</v>
      </c>
      <c r="L1" t="s">
        <v>75</v>
      </c>
      <c r="M1">
        <v>1</v>
      </c>
      <c r="N1" t="s">
        <v>88</v>
      </c>
    </row>
    <row r="2" spans="2:14" ht="21" x14ac:dyDescent="0.25">
      <c r="B2" s="139" t="s">
        <v>333</v>
      </c>
      <c r="C2" s="139"/>
      <c r="D2" s="139"/>
      <c r="J2" t="s">
        <v>31</v>
      </c>
      <c r="K2" t="str">
        <f>J3</f>
        <v>Not offered</v>
      </c>
      <c r="L2" t="s">
        <v>76</v>
      </c>
      <c r="M2">
        <v>2</v>
      </c>
      <c r="N2" t="s">
        <v>89</v>
      </c>
    </row>
    <row r="3" spans="2:14" x14ac:dyDescent="0.25">
      <c r="B3" s="142" t="str">
        <f>'Credits-Allowances'!C4</f>
        <v xml:space="preserve">Anderson County </v>
      </c>
      <c r="C3" s="142"/>
      <c r="D3" s="142"/>
      <c r="J3" t="s">
        <v>32</v>
      </c>
      <c r="L3" t="s">
        <v>77</v>
      </c>
      <c r="M3">
        <v>3</v>
      </c>
      <c r="N3" t="s">
        <v>90</v>
      </c>
    </row>
    <row r="4" spans="2:14" x14ac:dyDescent="0.25">
      <c r="M4">
        <v>4</v>
      </c>
      <c r="N4" t="s">
        <v>91</v>
      </c>
    </row>
    <row r="5" spans="2:14" ht="30" customHeight="1" x14ac:dyDescent="0.25">
      <c r="B5" s="120" t="s">
        <v>170</v>
      </c>
      <c r="C5" s="147" t="s">
        <v>14</v>
      </c>
      <c r="D5" s="147"/>
      <c r="M5">
        <v>5</v>
      </c>
    </row>
    <row r="6" spans="2:14" x14ac:dyDescent="0.25">
      <c r="B6" s="91" t="s">
        <v>171</v>
      </c>
      <c r="C6" s="143"/>
      <c r="D6" s="143"/>
      <c r="M6" t="s">
        <v>80</v>
      </c>
    </row>
    <row r="7" spans="2:14" x14ac:dyDescent="0.25">
      <c r="B7" s="91" t="s">
        <v>172</v>
      </c>
      <c r="C7" s="143"/>
      <c r="D7" s="143"/>
    </row>
    <row r="8" spans="2:14" x14ac:dyDescent="0.25">
      <c r="B8" s="91" t="s">
        <v>436</v>
      </c>
      <c r="C8" s="143"/>
      <c r="D8" s="143"/>
    </row>
    <row r="9" spans="2:14" x14ac:dyDescent="0.25">
      <c r="B9" s="91" t="s">
        <v>437</v>
      </c>
      <c r="C9" s="143"/>
      <c r="D9" s="143"/>
    </row>
    <row r="10" spans="2:14" x14ac:dyDescent="0.25">
      <c r="B10" s="91" t="s">
        <v>173</v>
      </c>
      <c r="C10" s="143"/>
      <c r="D10" s="143"/>
    </row>
    <row r="11" spans="2:14" x14ac:dyDescent="0.25">
      <c r="B11" s="91" t="s">
        <v>174</v>
      </c>
      <c r="C11" s="143"/>
      <c r="D11" s="143"/>
    </row>
    <row r="12" spans="2:14" x14ac:dyDescent="0.25">
      <c r="B12" s="92" t="s">
        <v>176</v>
      </c>
      <c r="C12" s="146"/>
      <c r="D12" s="146"/>
    </row>
    <row r="13" spans="2:14" s="78" customFormat="1" ht="30" x14ac:dyDescent="0.25">
      <c r="B13" s="91" t="s">
        <v>483</v>
      </c>
      <c r="C13" s="143"/>
      <c r="D13" s="143"/>
    </row>
    <row r="14" spans="2:14" s="78" customFormat="1" x14ac:dyDescent="0.25">
      <c r="B14" s="113" t="s">
        <v>210</v>
      </c>
      <c r="C14" s="143" t="s">
        <v>495</v>
      </c>
      <c r="D14" s="143"/>
    </row>
    <row r="15" spans="2:14" s="78" customFormat="1" x14ac:dyDescent="0.25">
      <c r="B15" s="113" t="s">
        <v>484</v>
      </c>
      <c r="C15" s="143" t="str">
        <f>C14</f>
        <v>Year 1:                        Year 2:                         Year 3:</v>
      </c>
      <c r="D15" s="143"/>
    </row>
    <row r="16" spans="2:14" s="78" customFormat="1" x14ac:dyDescent="0.25">
      <c r="B16" s="113" t="s">
        <v>2</v>
      </c>
      <c r="C16" s="143" t="str">
        <f>C14</f>
        <v>Year 1:                        Year 2:                         Year 3:</v>
      </c>
      <c r="D16" s="143"/>
    </row>
    <row r="17" spans="2:4" s="78" customFormat="1" ht="90" x14ac:dyDescent="0.25">
      <c r="B17" s="91" t="s">
        <v>502</v>
      </c>
      <c r="C17" s="144" t="s">
        <v>494</v>
      </c>
      <c r="D17" s="145"/>
    </row>
    <row r="18" spans="2:4" s="78" customFormat="1" x14ac:dyDescent="0.25">
      <c r="B18" s="113" t="s">
        <v>6</v>
      </c>
      <c r="C18" s="114" t="s">
        <v>492</v>
      </c>
      <c r="D18" s="114" t="s">
        <v>493</v>
      </c>
    </row>
    <row r="19" spans="2:4" s="78" customFormat="1" x14ac:dyDescent="0.25">
      <c r="B19" s="113" t="s">
        <v>231</v>
      </c>
      <c r="C19" s="114" t="s">
        <v>492</v>
      </c>
      <c r="D19" s="114" t="s">
        <v>493</v>
      </c>
    </row>
    <row r="20" spans="2:4" s="78" customFormat="1" x14ac:dyDescent="0.25">
      <c r="B20" s="113" t="s">
        <v>210</v>
      </c>
      <c r="C20" s="114" t="s">
        <v>492</v>
      </c>
      <c r="D20" s="114" t="s">
        <v>493</v>
      </c>
    </row>
    <row r="21" spans="2:4" x14ac:dyDescent="0.25">
      <c r="B21" s="91" t="s">
        <v>362</v>
      </c>
      <c r="C21" s="143"/>
      <c r="D21" s="143"/>
    </row>
    <row r="22" spans="2:4" x14ac:dyDescent="0.25">
      <c r="B22" s="91" t="s">
        <v>175</v>
      </c>
      <c r="C22" s="143"/>
      <c r="D22" s="143"/>
    </row>
    <row r="23" spans="2:4" ht="30" x14ac:dyDescent="0.25">
      <c r="B23" s="91" t="s">
        <v>363</v>
      </c>
      <c r="C23" s="143"/>
      <c r="D23" s="143"/>
    </row>
    <row r="24" spans="2:4" x14ac:dyDescent="0.25">
      <c r="B24" s="91" t="s">
        <v>177</v>
      </c>
      <c r="C24" s="143"/>
      <c r="D24" s="143"/>
    </row>
    <row r="25" spans="2:4" x14ac:dyDescent="0.25">
      <c r="B25" s="91" t="s">
        <v>179</v>
      </c>
      <c r="C25" s="143"/>
      <c r="D25" s="143"/>
    </row>
    <row r="26" spans="2:4" x14ac:dyDescent="0.25">
      <c r="B26" s="91" t="s">
        <v>178</v>
      </c>
      <c r="C26" s="143"/>
      <c r="D26" s="143"/>
    </row>
    <row r="27" spans="2:4" x14ac:dyDescent="0.25">
      <c r="B27" s="91" t="s">
        <v>180</v>
      </c>
      <c r="C27" s="143"/>
      <c r="D27" s="143"/>
    </row>
    <row r="28" spans="2:4" x14ac:dyDescent="0.25">
      <c r="B28" s="91" t="s">
        <v>361</v>
      </c>
      <c r="C28" s="143"/>
      <c r="D28" s="143"/>
    </row>
    <row r="29" spans="2:4" x14ac:dyDescent="0.25">
      <c r="B29" s="91" t="s">
        <v>181</v>
      </c>
      <c r="C29" s="143"/>
      <c r="D29" s="143"/>
    </row>
    <row r="30" spans="2:4" x14ac:dyDescent="0.25">
      <c r="B30" s="92" t="s">
        <v>188</v>
      </c>
      <c r="C30" s="146"/>
      <c r="D30" s="146"/>
    </row>
    <row r="31" spans="2:4" x14ac:dyDescent="0.25">
      <c r="B31" s="91" t="s">
        <v>182</v>
      </c>
      <c r="C31" s="143"/>
      <c r="D31" s="143"/>
    </row>
    <row r="32" spans="2:4" x14ac:dyDescent="0.25">
      <c r="B32" s="91" t="s">
        <v>183</v>
      </c>
      <c r="C32" s="143"/>
      <c r="D32" s="143"/>
    </row>
    <row r="33" spans="2:4" ht="30" x14ac:dyDescent="0.25">
      <c r="B33" s="91" t="s">
        <v>189</v>
      </c>
      <c r="C33" s="143"/>
      <c r="D33" s="143"/>
    </row>
    <row r="34" spans="2:4" x14ac:dyDescent="0.25">
      <c r="B34" s="91" t="s">
        <v>184</v>
      </c>
      <c r="C34" s="143"/>
      <c r="D34" s="143"/>
    </row>
    <row r="35" spans="2:4" x14ac:dyDescent="0.25">
      <c r="B35" s="91" t="s">
        <v>185</v>
      </c>
      <c r="C35" s="143"/>
      <c r="D35" s="143"/>
    </row>
    <row r="36" spans="2:4" x14ac:dyDescent="0.25">
      <c r="B36" s="91" t="s">
        <v>186</v>
      </c>
      <c r="C36" s="143"/>
      <c r="D36" s="143"/>
    </row>
    <row r="37" spans="2:4" x14ac:dyDescent="0.25">
      <c r="B37" s="22" t="s">
        <v>360</v>
      </c>
      <c r="C37" s="146"/>
      <c r="D37" s="146"/>
    </row>
    <row r="38" spans="2:4" x14ac:dyDescent="0.25">
      <c r="B38" s="19" t="s">
        <v>194</v>
      </c>
      <c r="C38" s="143"/>
      <c r="D38" s="143"/>
    </row>
    <row r="39" spans="2:4" x14ac:dyDescent="0.25">
      <c r="B39" s="19" t="s">
        <v>193</v>
      </c>
      <c r="C39" s="143"/>
      <c r="D39" s="143"/>
    </row>
    <row r="40" spans="2:4" x14ac:dyDescent="0.25">
      <c r="B40" s="19" t="s">
        <v>192</v>
      </c>
      <c r="C40" s="143"/>
      <c r="D40" s="143"/>
    </row>
    <row r="41" spans="2:4" x14ac:dyDescent="0.25">
      <c r="B41" s="19" t="s">
        <v>191</v>
      </c>
      <c r="C41" s="143"/>
      <c r="D41" s="143"/>
    </row>
    <row r="42" spans="2:4" x14ac:dyDescent="0.25">
      <c r="B42" s="19" t="s">
        <v>190</v>
      </c>
      <c r="C42" s="143"/>
      <c r="D42" s="143"/>
    </row>
    <row r="43" spans="2:4" x14ac:dyDescent="0.25">
      <c r="B43" s="19" t="s">
        <v>195</v>
      </c>
      <c r="C43" s="143"/>
      <c r="D43" s="143"/>
    </row>
    <row r="44" spans="2:4" x14ac:dyDescent="0.25">
      <c r="B44" s="19" t="s">
        <v>196</v>
      </c>
      <c r="C44" s="143"/>
      <c r="D44" s="143"/>
    </row>
    <row r="45" spans="2:4" x14ac:dyDescent="0.25">
      <c r="B45" s="19" t="s">
        <v>197</v>
      </c>
      <c r="C45" s="143"/>
      <c r="D45" s="143"/>
    </row>
    <row r="46" spans="2:4" ht="30" x14ac:dyDescent="0.25">
      <c r="B46" s="120" t="s">
        <v>28</v>
      </c>
      <c r="C46" s="116" t="s">
        <v>33</v>
      </c>
      <c r="D46" s="120" t="s">
        <v>29</v>
      </c>
    </row>
    <row r="47" spans="2:4" x14ac:dyDescent="0.25">
      <c r="B47" s="4" t="s">
        <v>34</v>
      </c>
      <c r="C47" s="15"/>
      <c r="D47" s="15"/>
    </row>
    <row r="48" spans="2:4" x14ac:dyDescent="0.25">
      <c r="B48" s="4" t="s">
        <v>35</v>
      </c>
      <c r="C48" s="15"/>
      <c r="D48" s="15"/>
    </row>
    <row r="49" spans="2:4" x14ac:dyDescent="0.25">
      <c r="B49" s="4" t="s">
        <v>126</v>
      </c>
      <c r="C49" s="15"/>
      <c r="D49" s="15"/>
    </row>
    <row r="50" spans="2:4" x14ac:dyDescent="0.25">
      <c r="B50" s="4" t="s">
        <v>127</v>
      </c>
      <c r="C50" s="15"/>
      <c r="D50" s="15"/>
    </row>
    <row r="51" spans="2:4" x14ac:dyDescent="0.25">
      <c r="B51" s="4" t="s">
        <v>36</v>
      </c>
      <c r="C51" s="15"/>
      <c r="D51" s="15"/>
    </row>
    <row r="52" spans="2:4" x14ac:dyDescent="0.25">
      <c r="B52" s="4" t="s">
        <v>37</v>
      </c>
      <c r="C52" s="15"/>
      <c r="D52" s="15"/>
    </row>
    <row r="53" spans="2:4" x14ac:dyDescent="0.25">
      <c r="B53" s="4" t="s">
        <v>40</v>
      </c>
      <c r="C53" s="15"/>
      <c r="D53" s="15"/>
    </row>
    <row r="54" spans="2:4" x14ac:dyDescent="0.25">
      <c r="B54" s="4" t="s">
        <v>39</v>
      </c>
      <c r="C54" s="15"/>
      <c r="D54" s="15"/>
    </row>
    <row r="55" spans="2:4" x14ac:dyDescent="0.25">
      <c r="B55" s="4" t="s">
        <v>41</v>
      </c>
      <c r="C55" s="15"/>
      <c r="D55" s="15"/>
    </row>
    <row r="56" spans="2:4" x14ac:dyDescent="0.25">
      <c r="B56" s="4" t="s">
        <v>42</v>
      </c>
      <c r="C56" s="15"/>
      <c r="D56" s="15"/>
    </row>
    <row r="57" spans="2:4" x14ac:dyDescent="0.25">
      <c r="B57" s="4" t="s">
        <v>44</v>
      </c>
      <c r="C57" s="15"/>
      <c r="D57" s="15"/>
    </row>
    <row r="58" spans="2:4" x14ac:dyDescent="0.25">
      <c r="B58" s="4" t="s">
        <v>43</v>
      </c>
      <c r="C58" s="15"/>
      <c r="D58" s="15"/>
    </row>
    <row r="59" spans="2:4" x14ac:dyDescent="0.25">
      <c r="B59" s="4" t="s">
        <v>323</v>
      </c>
      <c r="C59" s="15"/>
      <c r="D59" s="15"/>
    </row>
    <row r="60" spans="2:4" x14ac:dyDescent="0.25">
      <c r="B60" s="4" t="s">
        <v>324</v>
      </c>
      <c r="C60" s="15"/>
      <c r="D60" s="15"/>
    </row>
    <row r="61" spans="2:4" x14ac:dyDescent="0.25">
      <c r="B61" s="4" t="s">
        <v>45</v>
      </c>
      <c r="C61" s="15"/>
      <c r="D61" s="15"/>
    </row>
    <row r="62" spans="2:4" x14ac:dyDescent="0.25">
      <c r="B62" s="4" t="s">
        <v>48</v>
      </c>
      <c r="C62" s="15"/>
      <c r="D62" s="15"/>
    </row>
    <row r="63" spans="2:4" x14ac:dyDescent="0.25">
      <c r="B63" s="4" t="s">
        <v>46</v>
      </c>
      <c r="C63" s="15"/>
      <c r="D63" s="15"/>
    </row>
    <row r="64" spans="2:4" x14ac:dyDescent="0.25">
      <c r="B64" s="4" t="s">
        <v>47</v>
      </c>
      <c r="C64" s="15"/>
      <c r="D64" s="15"/>
    </row>
    <row r="65" spans="2:4" x14ac:dyDescent="0.25">
      <c r="B65" s="4" t="s">
        <v>49</v>
      </c>
      <c r="C65" s="15"/>
      <c r="D65" s="15"/>
    </row>
    <row r="66" spans="2:4" x14ac:dyDescent="0.25">
      <c r="B66" s="4" t="s">
        <v>50</v>
      </c>
      <c r="C66" s="15"/>
      <c r="D66" s="15"/>
    </row>
    <row r="67" spans="2:4" x14ac:dyDescent="0.25">
      <c r="B67" s="4" t="s">
        <v>51</v>
      </c>
      <c r="C67" s="15"/>
      <c r="D67" s="15"/>
    </row>
    <row r="68" spans="2:4" x14ac:dyDescent="0.25">
      <c r="B68" s="4" t="s">
        <v>52</v>
      </c>
      <c r="C68" s="15"/>
      <c r="D68" s="15"/>
    </row>
    <row r="69" spans="2:4" ht="30" x14ac:dyDescent="0.25">
      <c r="B69" s="120" t="s">
        <v>53</v>
      </c>
      <c r="C69" s="116" t="s">
        <v>33</v>
      </c>
      <c r="D69" s="120" t="s">
        <v>29</v>
      </c>
    </row>
    <row r="70" spans="2:4" x14ac:dyDescent="0.25">
      <c r="B70" s="18" t="s">
        <v>55</v>
      </c>
      <c r="C70" s="15"/>
      <c r="D70" s="15"/>
    </row>
    <row r="71" spans="2:4" x14ac:dyDescent="0.25">
      <c r="B71" s="18" t="s">
        <v>56</v>
      </c>
      <c r="C71" s="15"/>
      <c r="D71" s="15"/>
    </row>
    <row r="72" spans="2:4" x14ac:dyDescent="0.25">
      <c r="B72" s="18" t="s">
        <v>57</v>
      </c>
      <c r="C72" s="15"/>
      <c r="D72" s="15"/>
    </row>
    <row r="73" spans="2:4" x14ac:dyDescent="0.25">
      <c r="B73" s="18" t="s">
        <v>58</v>
      </c>
      <c r="C73" s="15"/>
      <c r="D73" s="15"/>
    </row>
    <row r="74" spans="2:4" ht="30" x14ac:dyDescent="0.25">
      <c r="B74" s="120" t="s">
        <v>54</v>
      </c>
      <c r="C74" s="116" t="s">
        <v>33</v>
      </c>
      <c r="D74" s="120" t="s">
        <v>29</v>
      </c>
    </row>
    <row r="75" spans="2:4" x14ac:dyDescent="0.25">
      <c r="B75" s="17" t="s">
        <v>60</v>
      </c>
      <c r="C75" s="15"/>
      <c r="D75" s="15"/>
    </row>
    <row r="76" spans="2:4" x14ac:dyDescent="0.25">
      <c r="B76" s="17" t="s">
        <v>62</v>
      </c>
      <c r="C76" s="15"/>
      <c r="D76" s="15"/>
    </row>
    <row r="77" spans="2:4" x14ac:dyDescent="0.25">
      <c r="B77" s="17" t="s">
        <v>63</v>
      </c>
      <c r="C77" s="15"/>
      <c r="D77" s="15"/>
    </row>
    <row r="78" spans="2:4" ht="45" x14ac:dyDescent="0.25">
      <c r="B78" s="17" t="s">
        <v>64</v>
      </c>
      <c r="C78" s="15"/>
      <c r="D78" s="15"/>
    </row>
    <row r="79" spans="2:4" x14ac:dyDescent="0.25">
      <c r="B79" s="19" t="s">
        <v>65</v>
      </c>
      <c r="C79" s="15"/>
      <c r="D79" s="15"/>
    </row>
    <row r="80" spans="2:4" ht="30" x14ac:dyDescent="0.25">
      <c r="B80" s="19" t="s">
        <v>66</v>
      </c>
      <c r="C80" s="15"/>
      <c r="D80" s="15"/>
    </row>
    <row r="81" spans="2:4" ht="30" x14ac:dyDescent="0.25">
      <c r="B81" s="19" t="s">
        <v>67</v>
      </c>
      <c r="C81" s="15"/>
      <c r="D81" s="15"/>
    </row>
    <row r="82" spans="2:4" ht="30" x14ac:dyDescent="0.25">
      <c r="B82" s="19" t="s">
        <v>68</v>
      </c>
      <c r="C82" s="15"/>
      <c r="D82" s="15"/>
    </row>
    <row r="83" spans="2:4" ht="30" x14ac:dyDescent="0.25">
      <c r="B83" s="19" t="s">
        <v>69</v>
      </c>
      <c r="C83" s="15"/>
      <c r="D83" s="15"/>
    </row>
    <row r="84" spans="2:4" x14ac:dyDescent="0.25">
      <c r="B84" s="19" t="s">
        <v>70</v>
      </c>
      <c r="C84" s="15"/>
      <c r="D84" s="15"/>
    </row>
    <row r="85" spans="2:4" ht="30" x14ac:dyDescent="0.25">
      <c r="B85" s="19" t="s">
        <v>71</v>
      </c>
      <c r="C85" s="15"/>
      <c r="D85" s="15"/>
    </row>
    <row r="86" spans="2:4" ht="30" x14ac:dyDescent="0.25">
      <c r="B86" s="19" t="s">
        <v>325</v>
      </c>
      <c r="C86" s="15"/>
      <c r="D86" s="15"/>
    </row>
    <row r="87" spans="2:4" x14ac:dyDescent="0.25">
      <c r="B87" s="19" t="s">
        <v>122</v>
      </c>
      <c r="C87" s="15"/>
      <c r="D87" s="15"/>
    </row>
    <row r="88" spans="2:4" x14ac:dyDescent="0.25">
      <c r="B88" s="19" t="s">
        <v>123</v>
      </c>
      <c r="C88" s="15"/>
      <c r="D88" s="15"/>
    </row>
    <row r="89" spans="2:4" x14ac:dyDescent="0.25">
      <c r="B89" s="19" t="s">
        <v>124</v>
      </c>
      <c r="C89" s="15"/>
      <c r="D89" s="15"/>
    </row>
    <row r="90" spans="2:4" x14ac:dyDescent="0.25">
      <c r="B90" s="19" t="s">
        <v>125</v>
      </c>
      <c r="C90" s="15"/>
      <c r="D90" s="15"/>
    </row>
    <row r="91" spans="2:4" ht="30" x14ac:dyDescent="0.25">
      <c r="B91" s="120" t="s">
        <v>72</v>
      </c>
      <c r="C91" s="116" t="s">
        <v>33</v>
      </c>
      <c r="D91" s="120" t="s">
        <v>29</v>
      </c>
    </row>
    <row r="92" spans="2:4" x14ac:dyDescent="0.25">
      <c r="B92" s="18" t="s">
        <v>61</v>
      </c>
      <c r="C92" s="15"/>
      <c r="D92" s="15"/>
    </row>
    <row r="93" spans="2:4" ht="30" x14ac:dyDescent="0.25">
      <c r="B93" s="19" t="s">
        <v>325</v>
      </c>
      <c r="C93" s="15"/>
      <c r="D93" s="15"/>
    </row>
    <row r="94" spans="2:4" ht="30" x14ac:dyDescent="0.25">
      <c r="B94" s="120" t="s">
        <v>86</v>
      </c>
      <c r="C94" s="116" t="s">
        <v>33</v>
      </c>
      <c r="D94" s="120" t="s">
        <v>79</v>
      </c>
    </row>
    <row r="95" spans="2:4" ht="45" x14ac:dyDescent="0.25">
      <c r="B95" s="17" t="s">
        <v>399</v>
      </c>
      <c r="C95" s="15"/>
      <c r="D95" s="16"/>
    </row>
    <row r="96" spans="2:4" ht="30" x14ac:dyDescent="0.25">
      <c r="B96" s="17" t="s">
        <v>73</v>
      </c>
      <c r="C96" s="15"/>
      <c r="D96" s="16"/>
    </row>
    <row r="97" spans="2:4" ht="30" x14ac:dyDescent="0.25">
      <c r="B97" s="17" t="s">
        <v>74</v>
      </c>
      <c r="C97" s="15"/>
      <c r="D97" s="16"/>
    </row>
    <row r="98" spans="2:4" ht="47.25" customHeight="1" x14ac:dyDescent="0.25">
      <c r="B98" s="17" t="s">
        <v>400</v>
      </c>
      <c r="C98" s="15"/>
      <c r="D98" s="16"/>
    </row>
    <row r="99" spans="2:4" ht="30" x14ac:dyDescent="0.25">
      <c r="B99" s="17" t="s">
        <v>78</v>
      </c>
      <c r="C99" s="15"/>
      <c r="D99" s="16"/>
    </row>
    <row r="100" spans="2:4" ht="30" x14ac:dyDescent="0.25">
      <c r="B100" s="19" t="s">
        <v>81</v>
      </c>
      <c r="C100" s="15"/>
      <c r="D100" s="15"/>
    </row>
    <row r="101" spans="2:4" ht="30" x14ac:dyDescent="0.25">
      <c r="B101" s="19" t="s">
        <v>82</v>
      </c>
      <c r="C101" s="15"/>
      <c r="D101" s="15"/>
    </row>
    <row r="102" spans="2:4" ht="45" x14ac:dyDescent="0.25">
      <c r="B102" s="19" t="s">
        <v>83</v>
      </c>
      <c r="C102" s="15"/>
      <c r="D102" s="15"/>
    </row>
    <row r="103" spans="2:4" ht="30" x14ac:dyDescent="0.25">
      <c r="B103" s="19" t="s">
        <v>84</v>
      </c>
      <c r="C103" s="15"/>
      <c r="D103" s="15"/>
    </row>
    <row r="104" spans="2:4" ht="60" x14ac:dyDescent="0.25">
      <c r="B104" s="19" t="s">
        <v>85</v>
      </c>
      <c r="C104" s="15"/>
      <c r="D104" s="15"/>
    </row>
    <row r="105" spans="2:4" ht="30" x14ac:dyDescent="0.25">
      <c r="B105" s="19" t="s">
        <v>87</v>
      </c>
      <c r="C105" s="15"/>
      <c r="D105" s="15"/>
    </row>
    <row r="106" spans="2:4" ht="30" x14ac:dyDescent="0.25">
      <c r="B106" s="19" t="s">
        <v>92</v>
      </c>
      <c r="C106" s="15"/>
      <c r="D106" s="15"/>
    </row>
    <row r="107" spans="2:4" ht="30" x14ac:dyDescent="0.25">
      <c r="B107" s="19" t="s">
        <v>93</v>
      </c>
      <c r="C107" s="15"/>
      <c r="D107" s="15"/>
    </row>
    <row r="108" spans="2:4" ht="30" x14ac:dyDescent="0.25">
      <c r="B108" s="120" t="s">
        <v>94</v>
      </c>
      <c r="C108" s="116" t="s">
        <v>33</v>
      </c>
      <c r="D108" s="120" t="s">
        <v>79</v>
      </c>
    </row>
    <row r="109" spans="2:4" x14ac:dyDescent="0.25">
      <c r="B109" s="19" t="s">
        <v>95</v>
      </c>
      <c r="C109" s="15"/>
      <c r="D109" s="15"/>
    </row>
    <row r="110" spans="2:4" x14ac:dyDescent="0.25">
      <c r="B110" s="19" t="s">
        <v>96</v>
      </c>
      <c r="C110" s="15"/>
      <c r="D110" s="15"/>
    </row>
    <row r="111" spans="2:4" ht="30" x14ac:dyDescent="0.25">
      <c r="B111" s="19" t="s">
        <v>97</v>
      </c>
      <c r="C111" s="15"/>
      <c r="D111" s="15"/>
    </row>
    <row r="112" spans="2:4" ht="30" x14ac:dyDescent="0.25">
      <c r="B112" s="19" t="s">
        <v>98</v>
      </c>
      <c r="C112" s="15"/>
      <c r="D112" s="15"/>
    </row>
    <row r="113" spans="2:4" x14ac:dyDescent="0.25">
      <c r="B113" s="19" t="s">
        <v>99</v>
      </c>
      <c r="C113" s="15"/>
      <c r="D113" s="15"/>
    </row>
    <row r="114" spans="2:4" ht="30" x14ac:dyDescent="0.25">
      <c r="B114" s="19" t="s">
        <v>100</v>
      </c>
      <c r="C114" s="15"/>
      <c r="D114" s="15"/>
    </row>
    <row r="115" spans="2:4" ht="30" x14ac:dyDescent="0.25">
      <c r="B115" s="19" t="s">
        <v>101</v>
      </c>
      <c r="C115" s="15"/>
      <c r="D115" s="15"/>
    </row>
    <row r="116" spans="2:4" ht="30" x14ac:dyDescent="0.25">
      <c r="B116" s="19" t="s">
        <v>102</v>
      </c>
      <c r="C116" s="15"/>
      <c r="D116" s="15"/>
    </row>
    <row r="117" spans="2:4" ht="30" x14ac:dyDescent="0.25">
      <c r="B117" s="19" t="s">
        <v>103</v>
      </c>
      <c r="C117" s="15"/>
      <c r="D117" s="15"/>
    </row>
    <row r="118" spans="2:4" ht="30" x14ac:dyDescent="0.25">
      <c r="B118" s="19" t="s">
        <v>104</v>
      </c>
      <c r="C118" s="15"/>
      <c r="D118" s="15"/>
    </row>
    <row r="119" spans="2:4" ht="45" x14ac:dyDescent="0.25">
      <c r="B119" s="19" t="s">
        <v>105</v>
      </c>
      <c r="C119" s="15"/>
      <c r="D119" s="15"/>
    </row>
    <row r="120" spans="2:4" ht="30" x14ac:dyDescent="0.25">
      <c r="B120" s="19" t="s">
        <v>106</v>
      </c>
      <c r="C120" s="15"/>
      <c r="D120" s="15"/>
    </row>
    <row r="121" spans="2:4" ht="45" x14ac:dyDescent="0.25">
      <c r="B121" s="19" t="s">
        <v>107</v>
      </c>
      <c r="C121" s="15"/>
      <c r="D121" s="15"/>
    </row>
    <row r="122" spans="2:4" ht="30" x14ac:dyDescent="0.25">
      <c r="B122" s="19" t="s">
        <v>108</v>
      </c>
      <c r="C122" s="15"/>
      <c r="D122" s="15"/>
    </row>
    <row r="123" spans="2:4" ht="60" x14ac:dyDescent="0.25">
      <c r="B123" s="19" t="s">
        <v>111</v>
      </c>
      <c r="C123" s="15"/>
      <c r="D123" s="15"/>
    </row>
    <row r="124" spans="2:4" ht="30" x14ac:dyDescent="0.25">
      <c r="B124" s="120" t="s">
        <v>109</v>
      </c>
      <c r="C124" s="116" t="s">
        <v>33</v>
      </c>
      <c r="D124" s="120" t="s">
        <v>79</v>
      </c>
    </row>
    <row r="125" spans="2:4" ht="75" x14ac:dyDescent="0.25">
      <c r="B125" s="19" t="s">
        <v>110</v>
      </c>
      <c r="C125" s="15"/>
      <c r="D125" s="15"/>
    </row>
    <row r="126" spans="2:4" x14ac:dyDescent="0.25">
      <c r="B126" s="17" t="s">
        <v>112</v>
      </c>
      <c r="C126" s="15"/>
      <c r="D126" s="15"/>
    </row>
    <row r="127" spans="2:4" ht="30" x14ac:dyDescent="0.25">
      <c r="B127" s="17" t="s">
        <v>113</v>
      </c>
      <c r="C127" s="15"/>
      <c r="D127" s="15"/>
    </row>
    <row r="128" spans="2:4" ht="45" x14ac:dyDescent="0.25">
      <c r="B128" s="17" t="s">
        <v>326</v>
      </c>
      <c r="C128" s="15"/>
      <c r="D128" s="15"/>
    </row>
    <row r="129" spans="2:4" ht="30" x14ac:dyDescent="0.25">
      <c r="B129" s="120" t="s">
        <v>121</v>
      </c>
      <c r="C129" s="116" t="s">
        <v>33</v>
      </c>
      <c r="D129" s="116" t="s">
        <v>114</v>
      </c>
    </row>
    <row r="130" spans="2:4" ht="30" x14ac:dyDescent="0.25">
      <c r="B130" s="22" t="s">
        <v>138</v>
      </c>
      <c r="C130" s="23"/>
      <c r="D130" s="24"/>
    </row>
    <row r="131" spans="2:4" x14ac:dyDescent="0.25">
      <c r="B131" s="20" t="s">
        <v>115</v>
      </c>
      <c r="C131" s="15"/>
      <c r="D131" s="11"/>
    </row>
    <row r="132" spans="2:4" x14ac:dyDescent="0.25">
      <c r="B132" s="20" t="s">
        <v>10</v>
      </c>
      <c r="C132" s="15"/>
      <c r="D132" s="11"/>
    </row>
    <row r="133" spans="2:4" x14ac:dyDescent="0.25">
      <c r="B133" s="20" t="s">
        <v>116</v>
      </c>
      <c r="C133" s="15"/>
      <c r="D133" s="11"/>
    </row>
    <row r="134" spans="2:4" x14ac:dyDescent="0.25">
      <c r="B134" s="20" t="s">
        <v>117</v>
      </c>
      <c r="C134" s="15"/>
      <c r="D134" s="11"/>
    </row>
    <row r="135" spans="2:4" x14ac:dyDescent="0.25">
      <c r="B135" s="20" t="s">
        <v>118</v>
      </c>
      <c r="C135" s="15"/>
      <c r="D135" s="11"/>
    </row>
    <row r="136" spans="2:4" x14ac:dyDescent="0.25">
      <c r="B136" s="20" t="s">
        <v>119</v>
      </c>
      <c r="C136" s="15"/>
      <c r="D136" s="11"/>
    </row>
    <row r="137" spans="2:4" x14ac:dyDescent="0.25">
      <c r="B137" s="20" t="s">
        <v>120</v>
      </c>
      <c r="C137" s="15"/>
      <c r="D137" s="11"/>
    </row>
    <row r="138" spans="2:4" ht="30" x14ac:dyDescent="0.25">
      <c r="B138" s="17" t="s">
        <v>327</v>
      </c>
      <c r="C138" s="15"/>
      <c r="D138" s="11"/>
    </row>
    <row r="139" spans="2:4" ht="30" x14ac:dyDescent="0.25">
      <c r="B139" s="120" t="s">
        <v>128</v>
      </c>
      <c r="C139" s="116" t="s">
        <v>155</v>
      </c>
      <c r="D139" s="116" t="s">
        <v>29</v>
      </c>
    </row>
    <row r="140" spans="2:4" ht="30" x14ac:dyDescent="0.25">
      <c r="B140" s="17" t="s">
        <v>328</v>
      </c>
      <c r="C140" s="11"/>
      <c r="D140" s="11"/>
    </row>
    <row r="141" spans="2:4" x14ac:dyDescent="0.25">
      <c r="B141" s="17" t="s">
        <v>137</v>
      </c>
      <c r="C141" s="11"/>
      <c r="D141" s="11"/>
    </row>
    <row r="142" spans="2:4" ht="30" x14ac:dyDescent="0.25">
      <c r="B142" s="17" t="s">
        <v>187</v>
      </c>
      <c r="C142" s="11"/>
      <c r="D142" s="11"/>
    </row>
    <row r="143" spans="2:4" ht="30" x14ac:dyDescent="0.25">
      <c r="B143" s="17" t="s">
        <v>129</v>
      </c>
      <c r="C143" s="11"/>
      <c r="D143" s="11"/>
    </row>
    <row r="144" spans="2:4" ht="30" x14ac:dyDescent="0.25">
      <c r="B144" s="17" t="s">
        <v>130</v>
      </c>
      <c r="C144" s="11"/>
      <c r="D144" s="11"/>
    </row>
    <row r="145" spans="2:4" ht="45" x14ac:dyDescent="0.25">
      <c r="B145" s="17" t="s">
        <v>131</v>
      </c>
      <c r="C145" s="11"/>
      <c r="D145" s="11"/>
    </row>
    <row r="146" spans="2:4" ht="60" x14ac:dyDescent="0.25">
      <c r="B146" s="17" t="s">
        <v>132</v>
      </c>
      <c r="C146" s="11"/>
      <c r="D146" s="11"/>
    </row>
    <row r="147" spans="2:4" x14ac:dyDescent="0.25">
      <c r="B147" s="17" t="s">
        <v>133</v>
      </c>
      <c r="C147" s="11"/>
      <c r="D147" s="11"/>
    </row>
    <row r="148" spans="2:4" x14ac:dyDescent="0.25">
      <c r="B148" s="17" t="s">
        <v>134</v>
      </c>
      <c r="C148" s="11"/>
      <c r="D148" s="11"/>
    </row>
    <row r="149" spans="2:4" x14ac:dyDescent="0.25">
      <c r="B149" s="17" t="s">
        <v>135</v>
      </c>
      <c r="C149" s="11"/>
      <c r="D149" s="11"/>
    </row>
    <row r="150" spans="2:4" ht="30" x14ac:dyDescent="0.25">
      <c r="B150" s="17" t="s">
        <v>136</v>
      </c>
      <c r="C150" s="11"/>
      <c r="D150" s="11"/>
    </row>
    <row r="151" spans="2:4" ht="45" x14ac:dyDescent="0.25">
      <c r="B151" s="17" t="s">
        <v>147</v>
      </c>
      <c r="C151" s="11"/>
      <c r="D151" s="11"/>
    </row>
    <row r="152" spans="2:4" ht="60" x14ac:dyDescent="0.25">
      <c r="B152" s="22" t="s">
        <v>329</v>
      </c>
      <c r="C152" s="25"/>
      <c r="D152" s="25"/>
    </row>
    <row r="153" spans="2:4" x14ac:dyDescent="0.25">
      <c r="B153" s="20" t="s">
        <v>164</v>
      </c>
      <c r="C153" s="15"/>
      <c r="D153" s="11"/>
    </row>
    <row r="154" spans="2:4" x14ac:dyDescent="0.25">
      <c r="B154" s="20" t="s">
        <v>163</v>
      </c>
      <c r="C154" s="15"/>
      <c r="D154" s="11"/>
    </row>
    <row r="155" spans="2:4" x14ac:dyDescent="0.25">
      <c r="B155" s="20" t="s">
        <v>165</v>
      </c>
      <c r="C155" s="15"/>
      <c r="D155" s="11"/>
    </row>
    <row r="156" spans="2:4" x14ac:dyDescent="0.25">
      <c r="B156" s="20" t="s">
        <v>166</v>
      </c>
      <c r="C156" s="15"/>
      <c r="D156" s="11"/>
    </row>
    <row r="157" spans="2:4" x14ac:dyDescent="0.25">
      <c r="B157" s="20" t="s">
        <v>167</v>
      </c>
      <c r="C157" s="15"/>
      <c r="D157" s="11"/>
    </row>
    <row r="158" spans="2:4" x14ac:dyDescent="0.25">
      <c r="B158" s="20" t="s">
        <v>168</v>
      </c>
      <c r="C158" s="16"/>
      <c r="D158" s="11"/>
    </row>
    <row r="159" spans="2:4" x14ac:dyDescent="0.25">
      <c r="B159" s="20" t="s">
        <v>169</v>
      </c>
      <c r="C159" s="16"/>
      <c r="D159" s="11"/>
    </row>
    <row r="160" spans="2:4" ht="32.25" customHeight="1" x14ac:dyDescent="0.25">
      <c r="B160" s="22" t="s">
        <v>148</v>
      </c>
      <c r="C160" s="25"/>
      <c r="D160" s="25"/>
    </row>
    <row r="161" spans="2:4" x14ac:dyDescent="0.25">
      <c r="B161" s="20" t="s">
        <v>38</v>
      </c>
      <c r="C161" s="15"/>
      <c r="D161" s="11"/>
    </row>
    <row r="162" spans="2:4" x14ac:dyDescent="0.25">
      <c r="B162" s="20" t="s">
        <v>139</v>
      </c>
      <c r="C162" s="15"/>
      <c r="D162" s="11"/>
    </row>
    <row r="163" spans="2:4" x14ac:dyDescent="0.25">
      <c r="B163" s="20" t="s">
        <v>140</v>
      </c>
      <c r="C163" s="15"/>
      <c r="D163" s="11"/>
    </row>
    <row r="164" spans="2:4" x14ac:dyDescent="0.25">
      <c r="B164" s="20" t="s">
        <v>141</v>
      </c>
      <c r="C164" s="15"/>
      <c r="D164" s="11"/>
    </row>
    <row r="165" spans="2:4" x14ac:dyDescent="0.25">
      <c r="B165" s="20" t="s">
        <v>142</v>
      </c>
      <c r="C165" s="15"/>
      <c r="D165" s="11"/>
    </row>
    <row r="166" spans="2:4" x14ac:dyDescent="0.25">
      <c r="B166" s="20" t="s">
        <v>143</v>
      </c>
      <c r="C166" s="15"/>
      <c r="D166" s="11"/>
    </row>
    <row r="167" spans="2:4" x14ac:dyDescent="0.25">
      <c r="B167" s="20" t="s">
        <v>144</v>
      </c>
      <c r="C167" s="15"/>
      <c r="D167" s="11"/>
    </row>
    <row r="168" spans="2:4" x14ac:dyDescent="0.25">
      <c r="B168" s="20" t="s">
        <v>145</v>
      </c>
      <c r="C168" s="15"/>
      <c r="D168" s="11"/>
    </row>
    <row r="169" spans="2:4" x14ac:dyDescent="0.25">
      <c r="B169" s="20" t="s">
        <v>57</v>
      </c>
      <c r="C169" s="15"/>
      <c r="D169" s="11"/>
    </row>
    <row r="170" spans="2:4" x14ac:dyDescent="0.25">
      <c r="B170" s="20" t="s">
        <v>146</v>
      </c>
      <c r="C170" s="15"/>
      <c r="D170" s="11"/>
    </row>
    <row r="171" spans="2:4" x14ac:dyDescent="0.25">
      <c r="B171" s="21" t="s">
        <v>149</v>
      </c>
      <c r="C171" s="11"/>
      <c r="D171" s="11"/>
    </row>
    <row r="172" spans="2:4" ht="30" x14ac:dyDescent="0.25">
      <c r="B172" s="21" t="s">
        <v>150</v>
      </c>
      <c r="C172" s="15"/>
      <c r="D172" s="11"/>
    </row>
    <row r="173" spans="2:4" ht="30" x14ac:dyDescent="0.25">
      <c r="B173" s="21" t="s">
        <v>151</v>
      </c>
      <c r="C173" s="15"/>
      <c r="D173" s="11"/>
    </row>
    <row r="174" spans="2:4" ht="60" x14ac:dyDescent="0.25">
      <c r="B174" s="22" t="s">
        <v>330</v>
      </c>
      <c r="C174" s="25"/>
      <c r="D174" s="25"/>
    </row>
    <row r="175" spans="2:4" x14ac:dyDescent="0.25">
      <c r="B175" s="20" t="s">
        <v>152</v>
      </c>
      <c r="C175" s="15"/>
      <c r="D175" s="11"/>
    </row>
    <row r="176" spans="2:4" x14ac:dyDescent="0.25">
      <c r="B176" s="20" t="s">
        <v>153</v>
      </c>
      <c r="C176" s="15"/>
      <c r="D176" s="11"/>
    </row>
    <row r="177" spans="2:4" x14ac:dyDescent="0.25">
      <c r="B177" s="20" t="s">
        <v>154</v>
      </c>
      <c r="C177" s="15"/>
      <c r="D177" s="11"/>
    </row>
    <row r="178" spans="2:4" x14ac:dyDescent="0.25">
      <c r="B178" s="22" t="s">
        <v>156</v>
      </c>
      <c r="C178" s="25"/>
      <c r="D178" s="25"/>
    </row>
    <row r="179" spans="2:4" x14ac:dyDescent="0.25">
      <c r="B179" s="20" t="s">
        <v>157</v>
      </c>
      <c r="C179" s="15"/>
      <c r="D179" s="11"/>
    </row>
    <row r="180" spans="2:4" x14ac:dyDescent="0.25">
      <c r="B180" s="20" t="s">
        <v>158</v>
      </c>
      <c r="C180" s="15"/>
      <c r="D180" s="11"/>
    </row>
    <row r="181" spans="2:4" x14ac:dyDescent="0.25">
      <c r="B181" s="20" t="s">
        <v>159</v>
      </c>
      <c r="C181" s="15"/>
      <c r="D181" s="11"/>
    </row>
    <row r="182" spans="2:4" x14ac:dyDescent="0.25">
      <c r="B182" s="20" t="s">
        <v>160</v>
      </c>
      <c r="C182" s="15"/>
      <c r="D182" s="11"/>
    </row>
    <row r="183" spans="2:4" x14ac:dyDescent="0.25">
      <c r="B183" s="20" t="s">
        <v>161</v>
      </c>
      <c r="C183" s="15"/>
      <c r="D183" s="11"/>
    </row>
    <row r="184" spans="2:4" x14ac:dyDescent="0.25">
      <c r="B184" s="20" t="s">
        <v>162</v>
      </c>
      <c r="C184" s="15"/>
      <c r="D184" s="11"/>
    </row>
    <row r="185" spans="2:4" x14ac:dyDescent="0.25">
      <c r="B185" s="20" t="s">
        <v>331</v>
      </c>
      <c r="C185" s="15"/>
      <c r="D185" s="11"/>
    </row>
    <row r="186" spans="2:4" x14ac:dyDescent="0.25">
      <c r="B186" s="20" t="s">
        <v>332</v>
      </c>
      <c r="C186" s="15"/>
      <c r="D186" s="11"/>
    </row>
  </sheetData>
  <mergeCells count="40">
    <mergeCell ref="C35:D35"/>
    <mergeCell ref="C36:D36"/>
    <mergeCell ref="C8:D8"/>
    <mergeCell ref="C5:D5"/>
    <mergeCell ref="C6:D6"/>
    <mergeCell ref="C7:D7"/>
    <mergeCell ref="C29:D29"/>
    <mergeCell ref="C9:D9"/>
    <mergeCell ref="C10:D10"/>
    <mergeCell ref="C11:D11"/>
    <mergeCell ref="C21:D21"/>
    <mergeCell ref="C22:D22"/>
    <mergeCell ref="C23:D23"/>
    <mergeCell ref="C12:D12"/>
    <mergeCell ref="C24:D24"/>
    <mergeCell ref="C25:D25"/>
    <mergeCell ref="C30:D30"/>
    <mergeCell ref="C31:D31"/>
    <mergeCell ref="C32:D32"/>
    <mergeCell ref="C33:D33"/>
    <mergeCell ref="C34:D34"/>
    <mergeCell ref="C45:D45"/>
    <mergeCell ref="C37:D37"/>
    <mergeCell ref="C38:D38"/>
    <mergeCell ref="C39:D39"/>
    <mergeCell ref="C40:D40"/>
    <mergeCell ref="C41:D41"/>
    <mergeCell ref="C42:D42"/>
    <mergeCell ref="C43:D43"/>
    <mergeCell ref="C44:D44"/>
    <mergeCell ref="B2:D2"/>
    <mergeCell ref="B3:D3"/>
    <mergeCell ref="C26:D26"/>
    <mergeCell ref="C27:D27"/>
    <mergeCell ref="C28:D28"/>
    <mergeCell ref="C13:D13"/>
    <mergeCell ref="C16:D16"/>
    <mergeCell ref="C15:D15"/>
    <mergeCell ref="C14:D14"/>
    <mergeCell ref="C17:D17"/>
  </mergeCells>
  <conditionalFormatting sqref="D95 D98">
    <cfRule type="expression" dxfId="16" priority="6">
      <formula>$C95=$L$1</formula>
    </cfRule>
  </conditionalFormatting>
  <conditionalFormatting sqref="D99">
    <cfRule type="expression" dxfId="15" priority="2">
      <formula>$C99=$L$2</formula>
    </cfRule>
  </conditionalFormatting>
  <conditionalFormatting sqref="D96">
    <cfRule type="expression" dxfId="14" priority="7">
      <formula>OR($C$96=$M$2,$C$96=$M$3,$C$96=$M$4,$C$96=$M$5,$C$96=$M$6)</formula>
    </cfRule>
  </conditionalFormatting>
  <conditionalFormatting sqref="D97:D98">
    <cfRule type="expression" dxfId="13" priority="8">
      <formula>OR($C$97=$M$2,$C$97=$M$3,$C$97=$M$4,$C$97=$M$5,$C$97=$M$6)</formula>
    </cfRule>
  </conditionalFormatting>
  <dataValidations count="6">
    <dataValidation type="list" allowBlank="1" showInputMessage="1" showErrorMessage="1" sqref="C161:C170 C125:C128 C100:C104 C109:C123 C131:C138 C153:C159 C179:C186 C175:C177 C172:C173">
      <formula1>$L$1:$L$2</formula1>
    </dataValidation>
    <dataValidation type="list" allowBlank="1" showInputMessage="1" showErrorMessage="1" sqref="C92:C93 C75:C90 C70:C73">
      <formula1>$K$1:$K$2</formula1>
    </dataValidation>
    <dataValidation type="list" allowBlank="1" showInputMessage="1" showErrorMessage="1" sqref="C95 C98:C99">
      <formula1>$L$1:$L$3</formula1>
    </dataValidation>
    <dataValidation type="list" allowBlank="1" showInputMessage="1" showErrorMessage="1" sqref="C105:C107">
      <formula1>$N$1:$N$4</formula1>
    </dataValidation>
    <dataValidation type="list" allowBlank="1" showInputMessage="1" showErrorMessage="1" sqref="C47:C68">
      <formula1>$J$1:$J$3</formula1>
    </dataValidation>
    <dataValidation type="list" allowBlank="1" showInputMessage="1" showErrorMessage="1" sqref="C96:C97">
      <formula1>$M$1:$M$6</formula1>
    </dataValidation>
  </dataValidations>
  <printOptions horizontalCentered="1"/>
  <pageMargins left="0.7" right="0.7" top="0.75" bottom="0.75" header="0.3" footer="0.3"/>
  <pageSetup scale="66" fitToHeight="5" orientation="portrait" horizontalDpi="300" verticalDpi="300" r:id="rId1"/>
  <headerFooter scaleWithDoc="0">
    <oddHeader>&amp;LCBIZ Benefits &amp;&amp; Insurance Services&amp;CPharmacy Request for Proposal
&amp;A&amp;RConfidential</oddHeader>
    <oddFooter>&amp;L&amp;G&amp;CPage &amp;P of &amp;N&amp;R&amp;D</oddFooter>
  </headerFooter>
  <rowBreaks count="4" manualBreakCount="4">
    <brk id="45" min="1" max="3" man="1"/>
    <brk id="90" min="1" max="3" man="1"/>
    <brk id="123" min="1" max="3" man="1"/>
    <brk id="138" min="1" max="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04"/>
  <sheetViews>
    <sheetView view="pageBreakPreview" zoomScaleNormal="100" zoomScaleSheetLayoutView="100" workbookViewId="0">
      <selection activeCell="D33" sqref="D33"/>
    </sheetView>
  </sheetViews>
  <sheetFormatPr defaultRowHeight="18" customHeight="1" x14ac:dyDescent="0.25"/>
  <cols>
    <col min="2" max="2" width="14.42578125" customWidth="1"/>
    <col min="3" max="3" width="70.42578125" customWidth="1"/>
    <col min="4" max="4" width="22.42578125" customWidth="1"/>
    <col min="5" max="5" width="149" customWidth="1"/>
    <col min="6" max="6" width="9.7109375" bestFit="1" customWidth="1"/>
    <col min="9" max="9" width="39" bestFit="1" customWidth="1"/>
  </cols>
  <sheetData>
    <row r="1" spans="2:9" ht="18" customHeight="1" x14ac:dyDescent="0.25">
      <c r="B1" s="139" t="s">
        <v>528</v>
      </c>
      <c r="C1" s="139"/>
      <c r="D1" s="139"/>
      <c r="I1" s="30" t="s">
        <v>233</v>
      </c>
    </row>
    <row r="2" spans="2:9" ht="18" customHeight="1" x14ac:dyDescent="0.25">
      <c r="B2" s="142" t="str">
        <f>Capabilitites!B3</f>
        <v xml:space="preserve">Anderson County </v>
      </c>
      <c r="C2" s="142"/>
      <c r="D2" s="142"/>
      <c r="I2" s="31" t="s">
        <v>234</v>
      </c>
    </row>
    <row r="3" spans="2:9" ht="11.25" customHeight="1" x14ac:dyDescent="0.25">
      <c r="I3" s="32" t="s">
        <v>199</v>
      </c>
    </row>
    <row r="4" spans="2:9" ht="28.5" customHeight="1" x14ac:dyDescent="0.25">
      <c r="B4" s="162" t="s">
        <v>345</v>
      </c>
      <c r="C4" s="162"/>
      <c r="D4" s="162"/>
      <c r="I4" s="32" t="s">
        <v>235</v>
      </c>
    </row>
    <row r="5" spans="2:9" ht="14.25" customHeight="1" x14ac:dyDescent="0.25">
      <c r="I5" s="32"/>
    </row>
    <row r="6" spans="2:9" ht="18" customHeight="1" x14ac:dyDescent="0.25">
      <c r="C6" s="1" t="s">
        <v>344</v>
      </c>
      <c r="D6" s="62" t="s">
        <v>348</v>
      </c>
      <c r="I6" s="32"/>
    </row>
    <row r="7" spans="2:9" s="78" customFormat="1" ht="18" customHeight="1" x14ac:dyDescent="0.25">
      <c r="C7" s="79" t="s">
        <v>499</v>
      </c>
      <c r="D7" s="62"/>
      <c r="I7" s="106"/>
    </row>
    <row r="8" spans="2:9" s="78" customFormat="1" ht="18" customHeight="1" x14ac:dyDescent="0.25">
      <c r="C8" s="79" t="s">
        <v>498</v>
      </c>
      <c r="D8" s="62"/>
      <c r="I8" s="106"/>
    </row>
    <row r="9" spans="2:9" ht="18" customHeight="1" thickBot="1" x14ac:dyDescent="0.3">
      <c r="I9" s="31" t="s">
        <v>236</v>
      </c>
    </row>
    <row r="10" spans="2:9" ht="18" customHeight="1" thickBot="1" x14ac:dyDescent="0.35">
      <c r="B10" s="163" t="s">
        <v>438</v>
      </c>
      <c r="C10" s="164"/>
      <c r="D10" s="124" t="s">
        <v>508</v>
      </c>
      <c r="I10" s="77" t="s">
        <v>478</v>
      </c>
    </row>
    <row r="11" spans="2:9" ht="18" customHeight="1" x14ac:dyDescent="0.25">
      <c r="B11" s="94"/>
      <c r="C11" s="100" t="s">
        <v>198</v>
      </c>
      <c r="D11" s="101" t="s">
        <v>199</v>
      </c>
      <c r="I11" s="77" t="s">
        <v>479</v>
      </c>
    </row>
    <row r="12" spans="2:9" ht="18" customHeight="1" x14ac:dyDescent="0.25">
      <c r="B12" s="94"/>
      <c r="C12" s="102" t="s">
        <v>109</v>
      </c>
      <c r="D12" s="103" t="s">
        <v>478</v>
      </c>
    </row>
    <row r="13" spans="2:9" s="78" customFormat="1" ht="18" customHeight="1" x14ac:dyDescent="0.25">
      <c r="B13" s="94"/>
      <c r="C13" s="102" t="s">
        <v>509</v>
      </c>
      <c r="D13" s="126"/>
    </row>
    <row r="14" spans="2:9" ht="18" customHeight="1" x14ac:dyDescent="0.25">
      <c r="B14" s="94"/>
      <c r="C14" s="95" t="s">
        <v>200</v>
      </c>
      <c r="D14" s="103" t="s">
        <v>201</v>
      </c>
      <c r="I14" s="32"/>
    </row>
    <row r="15" spans="2:9" ht="18" customHeight="1" x14ac:dyDescent="0.25">
      <c r="B15" s="94"/>
      <c r="C15" s="104" t="s">
        <v>202</v>
      </c>
      <c r="D15" s="103" t="s">
        <v>76</v>
      </c>
      <c r="I15" s="31" t="s">
        <v>237</v>
      </c>
    </row>
    <row r="16" spans="2:9" ht="18" customHeight="1" x14ac:dyDescent="0.25">
      <c r="B16" s="94"/>
      <c r="C16" s="102" t="s">
        <v>203</v>
      </c>
      <c r="D16" s="103" t="s">
        <v>76</v>
      </c>
      <c r="I16" s="32" t="s">
        <v>4</v>
      </c>
    </row>
    <row r="17" spans="2:9" ht="18" customHeight="1" x14ac:dyDescent="0.25">
      <c r="B17" s="94"/>
      <c r="C17" s="102" t="s">
        <v>204</v>
      </c>
      <c r="D17" s="103" t="s">
        <v>76</v>
      </c>
      <c r="I17" s="32" t="s">
        <v>3</v>
      </c>
    </row>
    <row r="18" spans="2:9" ht="18" customHeight="1" x14ac:dyDescent="0.25">
      <c r="B18" s="94"/>
      <c r="C18" s="102" t="s">
        <v>205</v>
      </c>
      <c r="D18" s="103"/>
      <c r="I18" s="33" t="s">
        <v>252</v>
      </c>
    </row>
    <row r="19" spans="2:9" ht="18" customHeight="1" x14ac:dyDescent="0.25">
      <c r="B19" s="94"/>
      <c r="C19" s="95"/>
      <c r="D19" s="98"/>
    </row>
    <row r="20" spans="2:9" ht="18" customHeight="1" thickBot="1" x14ac:dyDescent="0.3">
      <c r="B20" s="105" t="s">
        <v>206</v>
      </c>
      <c r="C20" s="96"/>
      <c r="D20" s="99"/>
      <c r="I20" s="32" t="s">
        <v>238</v>
      </c>
    </row>
    <row r="21" spans="2:9" ht="18" customHeight="1" x14ac:dyDescent="0.25">
      <c r="B21" s="150" t="s">
        <v>249</v>
      </c>
      <c r="C21" s="29" t="s">
        <v>207</v>
      </c>
      <c r="D21" s="34">
        <v>0</v>
      </c>
      <c r="I21" s="32" t="s">
        <v>212</v>
      </c>
    </row>
    <row r="22" spans="2:9" ht="18" customHeight="1" x14ac:dyDescent="0.25">
      <c r="B22" s="151"/>
      <c r="C22" s="27" t="s">
        <v>25</v>
      </c>
      <c r="D22" s="35">
        <v>0</v>
      </c>
      <c r="I22" s="32"/>
    </row>
    <row r="23" spans="2:9" ht="18" customHeight="1" thickBot="1" x14ac:dyDescent="0.3">
      <c r="B23" s="152"/>
      <c r="C23" s="28" t="s">
        <v>26</v>
      </c>
      <c r="D23" s="36">
        <v>0</v>
      </c>
      <c r="I23" s="31" t="s">
        <v>239</v>
      </c>
    </row>
    <row r="24" spans="2:9" ht="18" customHeight="1" x14ac:dyDescent="0.25">
      <c r="B24" s="153" t="s">
        <v>248</v>
      </c>
      <c r="C24" s="29" t="s">
        <v>207</v>
      </c>
      <c r="D24" s="34">
        <v>0</v>
      </c>
      <c r="I24" s="32" t="s">
        <v>75</v>
      </c>
    </row>
    <row r="25" spans="2:9" ht="18" customHeight="1" x14ac:dyDescent="0.25">
      <c r="B25" s="161"/>
      <c r="C25" s="27" t="s">
        <v>25</v>
      </c>
      <c r="D25" s="35">
        <v>0</v>
      </c>
      <c r="I25" s="32" t="s">
        <v>76</v>
      </c>
    </row>
    <row r="26" spans="2:9" ht="18" customHeight="1" thickBot="1" x14ac:dyDescent="0.3">
      <c r="B26" s="155"/>
      <c r="C26" s="28" t="s">
        <v>26</v>
      </c>
      <c r="D26" s="36">
        <v>0</v>
      </c>
      <c r="I26" s="32"/>
    </row>
    <row r="27" spans="2:9" ht="18" customHeight="1" x14ac:dyDescent="0.25">
      <c r="B27" s="153" t="s">
        <v>250</v>
      </c>
      <c r="C27" s="29" t="s">
        <v>207</v>
      </c>
      <c r="D27" s="34">
        <v>0</v>
      </c>
      <c r="I27" s="31" t="s">
        <v>240</v>
      </c>
    </row>
    <row r="28" spans="2:9" ht="18" customHeight="1" x14ac:dyDescent="0.25">
      <c r="B28" s="154"/>
      <c r="C28" s="27" t="s">
        <v>25</v>
      </c>
      <c r="D28" s="35">
        <v>0</v>
      </c>
      <c r="I28" s="32" t="s">
        <v>75</v>
      </c>
    </row>
    <row r="29" spans="2:9" ht="18" customHeight="1" thickBot="1" x14ac:dyDescent="0.3">
      <c r="B29" s="155"/>
      <c r="C29" s="28" t="s">
        <v>26</v>
      </c>
      <c r="D29" s="36">
        <v>0</v>
      </c>
      <c r="I29" s="32" t="s">
        <v>76</v>
      </c>
    </row>
    <row r="30" spans="2:9" ht="18" customHeight="1" x14ac:dyDescent="0.25">
      <c r="B30" s="153" t="s">
        <v>251</v>
      </c>
      <c r="C30" s="29" t="s">
        <v>207</v>
      </c>
      <c r="D30" s="34">
        <v>0</v>
      </c>
      <c r="I30" s="32"/>
    </row>
    <row r="31" spans="2:9" ht="18" customHeight="1" x14ac:dyDescent="0.25">
      <c r="B31" s="154"/>
      <c r="C31" s="27" t="s">
        <v>25</v>
      </c>
      <c r="D31" s="35">
        <v>0</v>
      </c>
      <c r="I31" s="31" t="s">
        <v>241</v>
      </c>
    </row>
    <row r="32" spans="2:9" ht="18" customHeight="1" thickBot="1" x14ac:dyDescent="0.3">
      <c r="B32" s="155"/>
      <c r="C32" s="28" t="s">
        <v>26</v>
      </c>
      <c r="D32" s="36">
        <v>0</v>
      </c>
      <c r="I32" s="32" t="s">
        <v>75</v>
      </c>
    </row>
    <row r="33" spans="2:9" ht="18" customHeight="1" x14ac:dyDescent="0.25">
      <c r="B33" s="153" t="s">
        <v>253</v>
      </c>
      <c r="C33" s="29" t="s">
        <v>207</v>
      </c>
      <c r="D33" s="110">
        <v>0</v>
      </c>
      <c r="I33" s="32" t="s">
        <v>76</v>
      </c>
    </row>
    <row r="34" spans="2:9" ht="18" customHeight="1" x14ac:dyDescent="0.25">
      <c r="B34" s="154"/>
      <c r="C34" s="27" t="s">
        <v>25</v>
      </c>
      <c r="D34" s="111">
        <v>0</v>
      </c>
      <c r="I34" s="32"/>
    </row>
    <row r="35" spans="2:9" ht="18" customHeight="1" thickBot="1" x14ac:dyDescent="0.3">
      <c r="B35" s="155"/>
      <c r="C35" s="28" t="s">
        <v>26</v>
      </c>
      <c r="D35" s="112">
        <v>0</v>
      </c>
      <c r="I35" s="31" t="s">
        <v>242</v>
      </c>
    </row>
    <row r="36" spans="2:9" ht="18" customHeight="1" thickBot="1" x14ac:dyDescent="0.3">
      <c r="B36" s="64" t="s">
        <v>208</v>
      </c>
      <c r="C36" s="30"/>
      <c r="D36" s="65"/>
      <c r="I36" s="32" t="s">
        <v>75</v>
      </c>
    </row>
    <row r="37" spans="2:9" ht="18" customHeight="1" x14ac:dyDescent="0.25">
      <c r="B37" s="153" t="s">
        <v>249</v>
      </c>
      <c r="C37" s="29" t="s">
        <v>207</v>
      </c>
      <c r="D37" s="34">
        <v>0</v>
      </c>
      <c r="I37" s="32" t="s">
        <v>76</v>
      </c>
    </row>
    <row r="38" spans="2:9" ht="18" customHeight="1" x14ac:dyDescent="0.25">
      <c r="B38" s="154"/>
      <c r="C38" s="27" t="s">
        <v>25</v>
      </c>
      <c r="D38" s="35">
        <v>0</v>
      </c>
      <c r="I38" s="32"/>
    </row>
    <row r="39" spans="2:9" ht="18" customHeight="1" thickBot="1" x14ac:dyDescent="0.3">
      <c r="B39" s="155"/>
      <c r="C39" s="28" t="s">
        <v>26</v>
      </c>
      <c r="D39" s="36">
        <v>0</v>
      </c>
      <c r="I39" s="31" t="s">
        <v>222</v>
      </c>
    </row>
    <row r="40" spans="2:9" ht="18" customHeight="1" x14ac:dyDescent="0.25">
      <c r="B40" s="153" t="s">
        <v>475</v>
      </c>
      <c r="C40" s="29" t="s">
        <v>207</v>
      </c>
      <c r="D40" s="34">
        <v>0</v>
      </c>
      <c r="I40" s="32" t="s">
        <v>421</v>
      </c>
    </row>
    <row r="41" spans="2:9" ht="18" customHeight="1" x14ac:dyDescent="0.25">
      <c r="B41" s="154"/>
      <c r="C41" s="27" t="s">
        <v>25</v>
      </c>
      <c r="D41" s="35">
        <v>0</v>
      </c>
      <c r="I41" s="32" t="s">
        <v>422</v>
      </c>
    </row>
    <row r="42" spans="2:9" ht="18" customHeight="1" thickBot="1" x14ac:dyDescent="0.3">
      <c r="B42" s="155"/>
      <c r="C42" s="28" t="s">
        <v>26</v>
      </c>
      <c r="D42" s="36">
        <v>0</v>
      </c>
      <c r="I42" s="32"/>
    </row>
    <row r="43" spans="2:9" ht="18" customHeight="1" thickBot="1" x14ac:dyDescent="0.3">
      <c r="B43" s="66" t="s">
        <v>209</v>
      </c>
      <c r="C43" s="67"/>
      <c r="D43" s="43"/>
      <c r="I43" s="32"/>
    </row>
    <row r="44" spans="2:9" ht="18" customHeight="1" x14ac:dyDescent="0.25">
      <c r="B44" s="156" t="s">
        <v>4</v>
      </c>
      <c r="C44" s="29" t="s">
        <v>207</v>
      </c>
      <c r="D44" s="37">
        <v>0</v>
      </c>
      <c r="I44" s="32"/>
    </row>
    <row r="45" spans="2:9" ht="18" customHeight="1" x14ac:dyDescent="0.25">
      <c r="B45" s="157"/>
      <c r="C45" s="27" t="s">
        <v>25</v>
      </c>
      <c r="D45" s="38">
        <v>0</v>
      </c>
      <c r="I45" s="31" t="s">
        <v>243</v>
      </c>
    </row>
    <row r="46" spans="2:9" ht="18" customHeight="1" thickBot="1" x14ac:dyDescent="0.3">
      <c r="B46" s="158"/>
      <c r="C46" s="28" t="s">
        <v>26</v>
      </c>
      <c r="D46" s="39">
        <v>0</v>
      </c>
      <c r="I46" s="32" t="s">
        <v>230</v>
      </c>
    </row>
    <row r="47" spans="2:9" ht="18" customHeight="1" x14ac:dyDescent="0.25">
      <c r="B47" s="156" t="s">
        <v>3</v>
      </c>
      <c r="C47" s="29" t="s">
        <v>207</v>
      </c>
      <c r="D47" s="37">
        <v>0</v>
      </c>
      <c r="I47" s="32" t="s">
        <v>244</v>
      </c>
    </row>
    <row r="48" spans="2:9" ht="18" customHeight="1" x14ac:dyDescent="0.25">
      <c r="B48" s="157"/>
      <c r="C48" s="27" t="s">
        <v>25</v>
      </c>
      <c r="D48" s="38">
        <v>0</v>
      </c>
      <c r="I48" s="32" t="s">
        <v>216</v>
      </c>
    </row>
    <row r="49" spans="2:9" ht="18" customHeight="1" thickBot="1" x14ac:dyDescent="0.3">
      <c r="B49" s="158"/>
      <c r="C49" s="28" t="s">
        <v>26</v>
      </c>
      <c r="D49" s="39">
        <v>0</v>
      </c>
      <c r="I49" s="32"/>
    </row>
    <row r="50" spans="2:9" ht="18" customHeight="1" x14ac:dyDescent="0.25">
      <c r="B50" s="156" t="s">
        <v>210</v>
      </c>
      <c r="C50" s="29" t="s">
        <v>207</v>
      </c>
      <c r="D50" s="37">
        <v>0</v>
      </c>
      <c r="I50" s="31" t="s">
        <v>245</v>
      </c>
    </row>
    <row r="51" spans="2:9" ht="18" customHeight="1" x14ac:dyDescent="0.25">
      <c r="B51" s="157"/>
      <c r="C51" s="27" t="s">
        <v>25</v>
      </c>
      <c r="D51" s="38">
        <v>0</v>
      </c>
      <c r="I51" s="32" t="s">
        <v>246</v>
      </c>
    </row>
    <row r="52" spans="2:9" ht="18" customHeight="1" thickBot="1" x14ac:dyDescent="0.3">
      <c r="B52" s="158"/>
      <c r="C52" s="28" t="s">
        <v>26</v>
      </c>
      <c r="D52" s="39">
        <v>0</v>
      </c>
      <c r="I52" s="32" t="s">
        <v>201</v>
      </c>
    </row>
    <row r="53" spans="2:9" ht="18" customHeight="1" thickBot="1" x14ac:dyDescent="0.3">
      <c r="B53" s="69"/>
      <c r="C53" s="63"/>
      <c r="D53" s="70"/>
      <c r="I53" s="32"/>
    </row>
    <row r="54" spans="2:9" s="78" customFormat="1" ht="18" customHeight="1" thickBot="1" x14ac:dyDescent="0.35">
      <c r="B54" s="148" t="s">
        <v>217</v>
      </c>
      <c r="C54" s="165"/>
      <c r="D54" s="149"/>
      <c r="I54" s="77" t="s">
        <v>5</v>
      </c>
    </row>
    <row r="55" spans="2:9" s="78" customFormat="1" ht="18" customHeight="1" x14ac:dyDescent="0.3">
      <c r="B55" s="166" t="s">
        <v>531</v>
      </c>
      <c r="C55" s="167"/>
      <c r="D55" s="168"/>
      <c r="I55" s="77"/>
    </row>
    <row r="56" spans="2:9" ht="18" customHeight="1" x14ac:dyDescent="0.25">
      <c r="B56" s="26"/>
      <c r="C56" s="49" t="s">
        <v>109</v>
      </c>
      <c r="D56" s="103"/>
      <c r="I56" s="32" t="s">
        <v>221</v>
      </c>
    </row>
    <row r="57" spans="2:9" s="78" customFormat="1" ht="18" customHeight="1" x14ac:dyDescent="0.25">
      <c r="B57" s="94"/>
      <c r="C57" s="102" t="s">
        <v>501</v>
      </c>
      <c r="D57" s="103"/>
      <c r="I57" s="106"/>
    </row>
    <row r="58" spans="2:9" ht="18" customHeight="1" x14ac:dyDescent="0.25">
      <c r="B58" s="26"/>
      <c r="C58" s="49" t="s">
        <v>200</v>
      </c>
      <c r="D58" s="103" t="s">
        <v>201</v>
      </c>
      <c r="I58" s="32" t="s">
        <v>247</v>
      </c>
    </row>
    <row r="59" spans="2:9" ht="18" customHeight="1" x14ac:dyDescent="0.25">
      <c r="B59" s="26"/>
      <c r="C59" s="51" t="s">
        <v>202</v>
      </c>
      <c r="D59" s="103" t="s">
        <v>76</v>
      </c>
    </row>
    <row r="60" spans="2:9" ht="18" customHeight="1" x14ac:dyDescent="0.25">
      <c r="B60" s="26"/>
      <c r="C60" s="49" t="s">
        <v>203</v>
      </c>
      <c r="D60" s="103" t="s">
        <v>76</v>
      </c>
      <c r="I60" s="31" t="s">
        <v>254</v>
      </c>
    </row>
    <row r="61" spans="2:9" ht="18" customHeight="1" x14ac:dyDescent="0.25">
      <c r="B61" s="26"/>
      <c r="C61" s="49" t="s">
        <v>204</v>
      </c>
      <c r="D61" s="103" t="s">
        <v>76</v>
      </c>
      <c r="I61" s="32" t="s">
        <v>75</v>
      </c>
    </row>
    <row r="62" spans="2:9" ht="18" customHeight="1" x14ac:dyDescent="0.25">
      <c r="B62" s="26"/>
      <c r="C62" s="49" t="s">
        <v>205</v>
      </c>
      <c r="D62" s="103"/>
      <c r="I62" s="32" t="s">
        <v>76</v>
      </c>
    </row>
    <row r="63" spans="2:9" ht="18" customHeight="1" x14ac:dyDescent="0.25">
      <c r="B63" s="26"/>
      <c r="C63" s="27"/>
      <c r="D63" s="40"/>
    </row>
    <row r="64" spans="2:9" ht="18" customHeight="1" thickBot="1" x14ac:dyDescent="0.3">
      <c r="B64" s="66" t="s">
        <v>206</v>
      </c>
      <c r="C64" s="32"/>
      <c r="D64" s="41"/>
      <c r="I64" s="31" t="s">
        <v>255</v>
      </c>
    </row>
    <row r="65" spans="2:9" ht="18" customHeight="1" x14ac:dyDescent="0.25">
      <c r="B65" s="150" t="s">
        <v>249</v>
      </c>
      <c r="C65" s="29" t="s">
        <v>207</v>
      </c>
      <c r="D65" s="34">
        <v>0</v>
      </c>
      <c r="I65" s="32" t="s">
        <v>75</v>
      </c>
    </row>
    <row r="66" spans="2:9" ht="18" customHeight="1" x14ac:dyDescent="0.25">
      <c r="B66" s="151"/>
      <c r="C66" s="27" t="s">
        <v>25</v>
      </c>
      <c r="D66" s="35">
        <v>0</v>
      </c>
      <c r="I66" s="32" t="s">
        <v>76</v>
      </c>
    </row>
    <row r="67" spans="2:9" ht="18" customHeight="1" thickBot="1" x14ac:dyDescent="0.3">
      <c r="B67" s="152"/>
      <c r="C67" s="28" t="s">
        <v>26</v>
      </c>
      <c r="D67" s="36">
        <v>0</v>
      </c>
    </row>
    <row r="68" spans="2:9" ht="18" customHeight="1" x14ac:dyDescent="0.25">
      <c r="B68" s="153" t="s">
        <v>248</v>
      </c>
      <c r="C68" s="29" t="s">
        <v>207</v>
      </c>
      <c r="D68" s="34">
        <v>0</v>
      </c>
      <c r="I68" s="31" t="s">
        <v>346</v>
      </c>
    </row>
    <row r="69" spans="2:9" ht="18" customHeight="1" x14ac:dyDescent="0.25">
      <c r="B69" s="154"/>
      <c r="C69" s="27" t="s">
        <v>25</v>
      </c>
      <c r="D69" s="35">
        <v>0</v>
      </c>
      <c r="I69" s="32" t="s">
        <v>347</v>
      </c>
    </row>
    <row r="70" spans="2:9" ht="18" customHeight="1" thickBot="1" x14ac:dyDescent="0.3">
      <c r="B70" s="155"/>
      <c r="C70" s="28" t="s">
        <v>26</v>
      </c>
      <c r="D70" s="36">
        <v>0</v>
      </c>
      <c r="I70" s="32" t="s">
        <v>348</v>
      </c>
    </row>
    <row r="71" spans="2:9" ht="18" customHeight="1" x14ac:dyDescent="0.25">
      <c r="B71" s="153" t="s">
        <v>250</v>
      </c>
      <c r="C71" s="29" t="s">
        <v>207</v>
      </c>
      <c r="D71" s="34">
        <v>0</v>
      </c>
      <c r="I71" s="33" t="s">
        <v>349</v>
      </c>
    </row>
    <row r="72" spans="2:9" ht="18" customHeight="1" x14ac:dyDescent="0.25">
      <c r="B72" s="154"/>
      <c r="C72" s="27" t="s">
        <v>25</v>
      </c>
      <c r="D72" s="35">
        <v>0</v>
      </c>
    </row>
    <row r="73" spans="2:9" ht="18" customHeight="1" thickBot="1" x14ac:dyDescent="0.3">
      <c r="B73" s="155"/>
      <c r="C73" s="28" t="s">
        <v>26</v>
      </c>
      <c r="D73" s="36">
        <v>0</v>
      </c>
      <c r="I73" s="31" t="s">
        <v>10</v>
      </c>
    </row>
    <row r="74" spans="2:9" ht="18" customHeight="1" x14ac:dyDescent="0.25">
      <c r="B74" s="153" t="s">
        <v>251</v>
      </c>
      <c r="C74" s="29" t="s">
        <v>207</v>
      </c>
      <c r="D74" s="34">
        <v>0</v>
      </c>
      <c r="I74" s="106" t="s">
        <v>496</v>
      </c>
    </row>
    <row r="75" spans="2:9" ht="18" customHeight="1" x14ac:dyDescent="0.25">
      <c r="B75" s="154"/>
      <c r="C75" s="27" t="s">
        <v>25</v>
      </c>
      <c r="D75" s="35">
        <v>0</v>
      </c>
      <c r="I75" s="106" t="s">
        <v>497</v>
      </c>
    </row>
    <row r="76" spans="2:9" ht="18" customHeight="1" thickBot="1" x14ac:dyDescent="0.3">
      <c r="B76" s="155"/>
      <c r="C76" s="28" t="s">
        <v>26</v>
      </c>
      <c r="D76" s="36">
        <v>0</v>
      </c>
      <c r="I76" s="77" t="s">
        <v>349</v>
      </c>
    </row>
    <row r="77" spans="2:9" ht="18" customHeight="1" x14ac:dyDescent="0.25">
      <c r="B77" s="153" t="s">
        <v>253</v>
      </c>
      <c r="C77" s="29" t="s">
        <v>207</v>
      </c>
      <c r="D77" s="110">
        <v>0</v>
      </c>
    </row>
    <row r="78" spans="2:9" ht="18" customHeight="1" x14ac:dyDescent="0.25">
      <c r="B78" s="154"/>
      <c r="C78" s="27" t="s">
        <v>25</v>
      </c>
      <c r="D78" s="111">
        <v>0</v>
      </c>
    </row>
    <row r="79" spans="2:9" ht="18" customHeight="1" thickBot="1" x14ac:dyDescent="0.3">
      <c r="B79" s="155"/>
      <c r="C79" s="28" t="s">
        <v>26</v>
      </c>
      <c r="D79" s="112">
        <v>0</v>
      </c>
    </row>
    <row r="80" spans="2:9" ht="18" customHeight="1" thickBot="1" x14ac:dyDescent="0.3">
      <c r="B80" s="71" t="s">
        <v>208</v>
      </c>
      <c r="C80" s="32"/>
      <c r="D80" s="42"/>
    </row>
    <row r="81" spans="2:4" ht="18" customHeight="1" x14ac:dyDescent="0.25">
      <c r="B81" s="153" t="s">
        <v>249</v>
      </c>
      <c r="C81" s="29" t="s">
        <v>207</v>
      </c>
      <c r="D81" s="34">
        <v>0</v>
      </c>
    </row>
    <row r="82" spans="2:4" ht="18" customHeight="1" x14ac:dyDescent="0.25">
      <c r="B82" s="154"/>
      <c r="C82" s="27" t="s">
        <v>25</v>
      </c>
      <c r="D82" s="35">
        <v>0</v>
      </c>
    </row>
    <row r="83" spans="2:4" ht="18" customHeight="1" thickBot="1" x14ac:dyDescent="0.3">
      <c r="B83" s="155"/>
      <c r="C83" s="28" t="s">
        <v>26</v>
      </c>
      <c r="D83" s="36">
        <v>0</v>
      </c>
    </row>
    <row r="84" spans="2:4" ht="18" customHeight="1" x14ac:dyDescent="0.25">
      <c r="B84" s="153" t="s">
        <v>475</v>
      </c>
      <c r="C84" s="29" t="s">
        <v>207</v>
      </c>
      <c r="D84" s="34">
        <v>0</v>
      </c>
    </row>
    <row r="85" spans="2:4" ht="18" customHeight="1" x14ac:dyDescent="0.25">
      <c r="B85" s="154"/>
      <c r="C85" s="27" t="s">
        <v>25</v>
      </c>
      <c r="D85" s="35">
        <v>0</v>
      </c>
    </row>
    <row r="86" spans="2:4" ht="18" customHeight="1" thickBot="1" x14ac:dyDescent="0.3">
      <c r="B86" s="155"/>
      <c r="C86" s="28" t="s">
        <v>26</v>
      </c>
      <c r="D86" s="36">
        <v>0</v>
      </c>
    </row>
    <row r="87" spans="2:4" ht="18" customHeight="1" thickBot="1" x14ac:dyDescent="0.3">
      <c r="B87" s="71" t="s">
        <v>209</v>
      </c>
      <c r="C87" s="32"/>
      <c r="D87" s="42"/>
    </row>
    <row r="88" spans="2:4" ht="18" customHeight="1" x14ac:dyDescent="0.25">
      <c r="B88" s="156" t="s">
        <v>4</v>
      </c>
      <c r="C88" s="29" t="s">
        <v>207</v>
      </c>
      <c r="D88" s="37">
        <v>0</v>
      </c>
    </row>
    <row r="89" spans="2:4" ht="18" customHeight="1" x14ac:dyDescent="0.25">
      <c r="B89" s="157"/>
      <c r="C89" s="27" t="s">
        <v>25</v>
      </c>
      <c r="D89" s="38">
        <v>0</v>
      </c>
    </row>
    <row r="90" spans="2:4" ht="18" customHeight="1" thickBot="1" x14ac:dyDescent="0.3">
      <c r="B90" s="158"/>
      <c r="C90" s="28" t="s">
        <v>26</v>
      </c>
      <c r="D90" s="39">
        <v>0</v>
      </c>
    </row>
    <row r="91" spans="2:4" ht="18" customHeight="1" x14ac:dyDescent="0.25">
      <c r="B91" s="156" t="s">
        <v>3</v>
      </c>
      <c r="C91" s="29" t="s">
        <v>207</v>
      </c>
      <c r="D91" s="37">
        <v>0</v>
      </c>
    </row>
    <row r="92" spans="2:4" ht="18" customHeight="1" x14ac:dyDescent="0.25">
      <c r="B92" s="157"/>
      <c r="C92" s="27" t="s">
        <v>25</v>
      </c>
      <c r="D92" s="38">
        <v>0</v>
      </c>
    </row>
    <row r="93" spans="2:4" ht="18" customHeight="1" thickBot="1" x14ac:dyDescent="0.3">
      <c r="B93" s="158"/>
      <c r="C93" s="28" t="s">
        <v>26</v>
      </c>
      <c r="D93" s="39">
        <v>0</v>
      </c>
    </row>
    <row r="94" spans="2:4" ht="18" customHeight="1" x14ac:dyDescent="0.25">
      <c r="B94" s="156" t="s">
        <v>210</v>
      </c>
      <c r="C94" s="29" t="s">
        <v>207</v>
      </c>
      <c r="D94" s="37">
        <v>0</v>
      </c>
    </row>
    <row r="95" spans="2:4" ht="18" customHeight="1" x14ac:dyDescent="0.25">
      <c r="B95" s="157"/>
      <c r="C95" s="27" t="s">
        <v>25</v>
      </c>
      <c r="D95" s="38">
        <v>0</v>
      </c>
    </row>
    <row r="96" spans="2:4" ht="18" customHeight="1" thickBot="1" x14ac:dyDescent="0.3">
      <c r="B96" s="158"/>
      <c r="C96" s="28" t="s">
        <v>26</v>
      </c>
      <c r="D96" s="39">
        <v>0</v>
      </c>
    </row>
    <row r="97" spans="2:9" ht="18" customHeight="1" thickBot="1" x14ac:dyDescent="0.3">
      <c r="B97" s="3"/>
      <c r="C97" s="3"/>
      <c r="D97" s="68"/>
    </row>
    <row r="98" spans="2:9" s="78" customFormat="1" ht="18" customHeight="1" x14ac:dyDescent="0.3">
      <c r="B98" s="148" t="s">
        <v>8</v>
      </c>
      <c r="C98" s="149"/>
      <c r="D98" s="121"/>
      <c r="I98" s="77"/>
    </row>
    <row r="99" spans="2:9" ht="18" customHeight="1" x14ac:dyDescent="0.25">
      <c r="B99" s="26"/>
      <c r="C99" s="47" t="s">
        <v>211</v>
      </c>
      <c r="D99" s="48"/>
    </row>
    <row r="100" spans="2:9" ht="18" customHeight="1" x14ac:dyDescent="0.25">
      <c r="B100" s="26"/>
      <c r="C100" s="49" t="s">
        <v>213</v>
      </c>
      <c r="D100" s="50"/>
    </row>
    <row r="101" spans="2:9" ht="18" customHeight="1" x14ac:dyDescent="0.25">
      <c r="B101" s="26"/>
      <c r="C101" s="51" t="s">
        <v>214</v>
      </c>
      <c r="D101" s="50"/>
    </row>
    <row r="102" spans="2:9" ht="18" customHeight="1" x14ac:dyDescent="0.25">
      <c r="B102" s="26"/>
      <c r="C102" s="49" t="s">
        <v>205</v>
      </c>
      <c r="D102" s="50"/>
    </row>
    <row r="103" spans="2:9" ht="18" customHeight="1" x14ac:dyDescent="0.25">
      <c r="B103" s="26"/>
      <c r="C103" s="27"/>
      <c r="D103" s="42"/>
    </row>
    <row r="104" spans="2:9" ht="18" customHeight="1" thickBot="1" x14ac:dyDescent="0.3">
      <c r="B104" s="71" t="s">
        <v>206</v>
      </c>
      <c r="C104" s="32"/>
      <c r="D104" s="40"/>
    </row>
    <row r="105" spans="2:9" ht="18" customHeight="1" x14ac:dyDescent="0.25">
      <c r="B105" s="150" t="s">
        <v>249</v>
      </c>
      <c r="C105" s="29" t="s">
        <v>207</v>
      </c>
      <c r="D105" s="34">
        <v>0</v>
      </c>
    </row>
    <row r="106" spans="2:9" ht="18" customHeight="1" x14ac:dyDescent="0.25">
      <c r="B106" s="151"/>
      <c r="C106" s="27" t="s">
        <v>25</v>
      </c>
      <c r="D106" s="35">
        <v>0</v>
      </c>
    </row>
    <row r="107" spans="2:9" ht="18" customHeight="1" thickBot="1" x14ac:dyDescent="0.3">
      <c r="B107" s="152"/>
      <c r="C107" s="28" t="s">
        <v>26</v>
      </c>
      <c r="D107" s="36">
        <v>0</v>
      </c>
    </row>
    <row r="108" spans="2:9" ht="18" customHeight="1" x14ac:dyDescent="0.25">
      <c r="B108" s="153" t="s">
        <v>248</v>
      </c>
      <c r="C108" s="29" t="s">
        <v>207</v>
      </c>
      <c r="D108" s="34">
        <v>0</v>
      </c>
    </row>
    <row r="109" spans="2:9" ht="18" customHeight="1" x14ac:dyDescent="0.25">
      <c r="B109" s="154"/>
      <c r="C109" s="27" t="s">
        <v>25</v>
      </c>
      <c r="D109" s="35">
        <v>0</v>
      </c>
    </row>
    <row r="110" spans="2:9" ht="18" customHeight="1" thickBot="1" x14ac:dyDescent="0.3">
      <c r="B110" s="155"/>
      <c r="C110" s="28" t="s">
        <v>26</v>
      </c>
      <c r="D110" s="36">
        <v>0</v>
      </c>
    </row>
    <row r="111" spans="2:9" ht="18" customHeight="1" x14ac:dyDescent="0.25">
      <c r="B111" s="153" t="s">
        <v>250</v>
      </c>
      <c r="C111" s="29" t="s">
        <v>207</v>
      </c>
      <c r="D111" s="34">
        <v>0</v>
      </c>
    </row>
    <row r="112" spans="2:9" ht="18" customHeight="1" x14ac:dyDescent="0.25">
      <c r="B112" s="154"/>
      <c r="C112" s="27" t="s">
        <v>25</v>
      </c>
      <c r="D112" s="35">
        <v>0</v>
      </c>
    </row>
    <row r="113" spans="2:9" ht="18" customHeight="1" thickBot="1" x14ac:dyDescent="0.3">
      <c r="B113" s="155"/>
      <c r="C113" s="28" t="s">
        <v>26</v>
      </c>
      <c r="D113" s="36">
        <v>0</v>
      </c>
    </row>
    <row r="114" spans="2:9" ht="18" customHeight="1" x14ac:dyDescent="0.25">
      <c r="B114" s="153" t="s">
        <v>251</v>
      </c>
      <c r="C114" s="29" t="s">
        <v>207</v>
      </c>
      <c r="D114" s="34">
        <v>0</v>
      </c>
    </row>
    <row r="115" spans="2:9" ht="18" customHeight="1" x14ac:dyDescent="0.25">
      <c r="B115" s="154"/>
      <c r="C115" s="27" t="s">
        <v>25</v>
      </c>
      <c r="D115" s="35">
        <v>0</v>
      </c>
    </row>
    <row r="116" spans="2:9" ht="18" customHeight="1" thickBot="1" x14ac:dyDescent="0.3">
      <c r="B116" s="155"/>
      <c r="C116" s="28" t="s">
        <v>26</v>
      </c>
      <c r="D116" s="36">
        <v>0</v>
      </c>
    </row>
    <row r="117" spans="2:9" ht="18" customHeight="1" x14ac:dyDescent="0.25">
      <c r="B117" s="153" t="s">
        <v>253</v>
      </c>
      <c r="C117" s="29" t="s">
        <v>207</v>
      </c>
      <c r="D117" s="110">
        <v>0</v>
      </c>
    </row>
    <row r="118" spans="2:9" ht="18" customHeight="1" x14ac:dyDescent="0.25">
      <c r="B118" s="154"/>
      <c r="C118" s="27" t="s">
        <v>25</v>
      </c>
      <c r="D118" s="111">
        <v>0</v>
      </c>
    </row>
    <row r="119" spans="2:9" ht="18" customHeight="1" thickBot="1" x14ac:dyDescent="0.3">
      <c r="B119" s="155"/>
      <c r="C119" s="28" t="s">
        <v>26</v>
      </c>
      <c r="D119" s="112">
        <v>0</v>
      </c>
    </row>
    <row r="120" spans="2:9" ht="18" customHeight="1" thickBot="1" x14ac:dyDescent="0.3">
      <c r="B120" s="71" t="s">
        <v>209</v>
      </c>
      <c r="C120" s="32"/>
      <c r="D120" s="42"/>
    </row>
    <row r="121" spans="2:9" ht="18" customHeight="1" x14ac:dyDescent="0.25">
      <c r="B121" s="153" t="s">
        <v>249</v>
      </c>
      <c r="C121" s="29" t="s">
        <v>207</v>
      </c>
      <c r="D121" s="37">
        <v>0</v>
      </c>
    </row>
    <row r="122" spans="2:9" ht="18" customHeight="1" x14ac:dyDescent="0.25">
      <c r="B122" s="154"/>
      <c r="C122" s="27" t="s">
        <v>25</v>
      </c>
      <c r="D122" s="38">
        <v>0</v>
      </c>
    </row>
    <row r="123" spans="2:9" ht="18" customHeight="1" thickBot="1" x14ac:dyDescent="0.3">
      <c r="B123" s="155"/>
      <c r="C123" s="28" t="s">
        <v>26</v>
      </c>
      <c r="D123" s="39">
        <v>0</v>
      </c>
    </row>
    <row r="124" spans="2:9" ht="18" customHeight="1" x14ac:dyDescent="0.25">
      <c r="B124" s="153" t="s">
        <v>475</v>
      </c>
      <c r="C124" s="29" t="s">
        <v>207</v>
      </c>
      <c r="D124" s="37">
        <v>0</v>
      </c>
    </row>
    <row r="125" spans="2:9" ht="18" customHeight="1" x14ac:dyDescent="0.25">
      <c r="B125" s="154"/>
      <c r="C125" s="27" t="s">
        <v>25</v>
      </c>
      <c r="D125" s="38">
        <v>0</v>
      </c>
    </row>
    <row r="126" spans="2:9" ht="18" customHeight="1" thickBot="1" x14ac:dyDescent="0.3">
      <c r="B126" s="155"/>
      <c r="C126" s="28" t="s">
        <v>26</v>
      </c>
      <c r="D126" s="39">
        <v>0</v>
      </c>
    </row>
    <row r="127" spans="2:9" ht="18" customHeight="1" thickBot="1" x14ac:dyDescent="0.3">
      <c r="B127" s="3"/>
      <c r="C127" s="3"/>
      <c r="D127" s="68"/>
    </row>
    <row r="128" spans="2:9" s="78" customFormat="1" ht="18" customHeight="1" x14ac:dyDescent="0.3">
      <c r="B128" s="148" t="s">
        <v>210</v>
      </c>
      <c r="C128" s="149"/>
      <c r="D128" s="121"/>
      <c r="I128" s="77"/>
    </row>
    <row r="129" spans="2:9" ht="18" customHeight="1" x14ac:dyDescent="0.25">
      <c r="B129" s="26"/>
      <c r="C129" s="100" t="s">
        <v>500</v>
      </c>
      <c r="D129" s="48"/>
    </row>
    <row r="130" spans="2:9" ht="18" customHeight="1" x14ac:dyDescent="0.25">
      <c r="B130" s="26"/>
      <c r="C130" s="27"/>
      <c r="D130" s="42"/>
    </row>
    <row r="131" spans="2:9" ht="18" customHeight="1" thickBot="1" x14ac:dyDescent="0.3">
      <c r="B131" s="71" t="s">
        <v>208</v>
      </c>
      <c r="C131" s="32"/>
      <c r="D131" s="40"/>
    </row>
    <row r="132" spans="2:9" ht="18" customHeight="1" x14ac:dyDescent="0.25">
      <c r="B132" s="153" t="s">
        <v>249</v>
      </c>
      <c r="C132" s="29" t="s">
        <v>207</v>
      </c>
      <c r="D132" s="34">
        <v>0</v>
      </c>
    </row>
    <row r="133" spans="2:9" ht="18" customHeight="1" x14ac:dyDescent="0.25">
      <c r="B133" s="154"/>
      <c r="C133" s="27" t="s">
        <v>25</v>
      </c>
      <c r="D133" s="35">
        <v>0</v>
      </c>
    </row>
    <row r="134" spans="2:9" ht="18" customHeight="1" thickBot="1" x14ac:dyDescent="0.3">
      <c r="B134" s="155"/>
      <c r="C134" s="28" t="s">
        <v>26</v>
      </c>
      <c r="D134" s="36">
        <v>0</v>
      </c>
    </row>
    <row r="135" spans="2:9" ht="18" customHeight="1" x14ac:dyDescent="0.25">
      <c r="B135" s="153" t="s">
        <v>475</v>
      </c>
      <c r="C135" s="29" t="s">
        <v>207</v>
      </c>
      <c r="D135" s="34">
        <v>0</v>
      </c>
    </row>
    <row r="136" spans="2:9" ht="18" customHeight="1" x14ac:dyDescent="0.25">
      <c r="B136" s="154"/>
      <c r="C136" s="27" t="s">
        <v>25</v>
      </c>
      <c r="D136" s="35">
        <v>0</v>
      </c>
    </row>
    <row r="137" spans="2:9" ht="18" customHeight="1" thickBot="1" x14ac:dyDescent="0.3">
      <c r="B137" s="155"/>
      <c r="C137" s="28" t="s">
        <v>26</v>
      </c>
      <c r="D137" s="36">
        <v>0</v>
      </c>
    </row>
    <row r="138" spans="2:9" ht="18" customHeight="1" thickBot="1" x14ac:dyDescent="0.3">
      <c r="B138" s="71" t="s">
        <v>215</v>
      </c>
      <c r="C138" s="32"/>
      <c r="D138" s="42"/>
    </row>
    <row r="139" spans="2:9" ht="18" customHeight="1" x14ac:dyDescent="0.25">
      <c r="B139" s="153" t="s">
        <v>257</v>
      </c>
      <c r="C139" s="29" t="s">
        <v>207</v>
      </c>
      <c r="D139" s="37">
        <v>0</v>
      </c>
    </row>
    <row r="140" spans="2:9" ht="18" customHeight="1" x14ac:dyDescent="0.25">
      <c r="B140" s="154"/>
      <c r="C140" s="27" t="s">
        <v>25</v>
      </c>
      <c r="D140" s="38">
        <v>0</v>
      </c>
    </row>
    <row r="141" spans="2:9" ht="18" customHeight="1" thickBot="1" x14ac:dyDescent="0.3">
      <c r="B141" s="155"/>
      <c r="C141" s="28" t="s">
        <v>26</v>
      </c>
      <c r="D141" s="39">
        <v>0</v>
      </c>
    </row>
    <row r="142" spans="2:9" ht="18" customHeight="1" thickBot="1" x14ac:dyDescent="0.3">
      <c r="B142" s="3"/>
      <c r="C142" s="3"/>
      <c r="D142" s="68"/>
    </row>
    <row r="143" spans="2:9" s="78" customFormat="1" ht="18" customHeight="1" x14ac:dyDescent="0.3">
      <c r="B143" s="148" t="s">
        <v>5</v>
      </c>
      <c r="C143" s="149"/>
      <c r="D143" s="121"/>
      <c r="I143" s="77"/>
    </row>
    <row r="144" spans="2:9" ht="18" customHeight="1" thickBot="1" x14ac:dyDescent="0.3">
      <c r="B144" s="26"/>
      <c r="C144" s="27"/>
      <c r="D144" s="42"/>
    </row>
    <row r="145" spans="2:9" ht="18" customHeight="1" x14ac:dyDescent="0.25">
      <c r="B145" s="156" t="s">
        <v>6</v>
      </c>
      <c r="C145" s="29" t="s">
        <v>207</v>
      </c>
      <c r="D145" s="37">
        <v>0</v>
      </c>
    </row>
    <row r="146" spans="2:9" ht="18" customHeight="1" x14ac:dyDescent="0.25">
      <c r="B146" s="157"/>
      <c r="C146" s="27" t="s">
        <v>25</v>
      </c>
      <c r="D146" s="38">
        <v>0</v>
      </c>
    </row>
    <row r="147" spans="2:9" ht="18" customHeight="1" thickBot="1" x14ac:dyDescent="0.3">
      <c r="B147" s="158"/>
      <c r="C147" s="28" t="s">
        <v>26</v>
      </c>
      <c r="D147" s="39">
        <v>0</v>
      </c>
    </row>
    <row r="148" spans="2:9" ht="18" customHeight="1" x14ac:dyDescent="0.25">
      <c r="B148" s="156" t="s">
        <v>218</v>
      </c>
      <c r="C148" s="29" t="s">
        <v>207</v>
      </c>
      <c r="D148" s="37">
        <v>0</v>
      </c>
    </row>
    <row r="149" spans="2:9" ht="18" customHeight="1" x14ac:dyDescent="0.25">
      <c r="B149" s="157"/>
      <c r="C149" s="27" t="s">
        <v>25</v>
      </c>
      <c r="D149" s="38">
        <v>0</v>
      </c>
    </row>
    <row r="150" spans="2:9" ht="18" customHeight="1" thickBot="1" x14ac:dyDescent="0.3">
      <c r="B150" s="158"/>
      <c r="C150" s="28" t="s">
        <v>26</v>
      </c>
      <c r="D150" s="39">
        <v>0</v>
      </c>
    </row>
    <row r="151" spans="2:9" ht="18" customHeight="1" x14ac:dyDescent="0.25">
      <c r="B151" s="153" t="s">
        <v>219</v>
      </c>
      <c r="C151" s="29" t="s">
        <v>207</v>
      </c>
      <c r="D151" s="37">
        <v>0</v>
      </c>
    </row>
    <row r="152" spans="2:9" ht="18" customHeight="1" x14ac:dyDescent="0.25">
      <c r="B152" s="154"/>
      <c r="C152" s="27" t="s">
        <v>25</v>
      </c>
      <c r="D152" s="38">
        <v>0</v>
      </c>
    </row>
    <row r="153" spans="2:9" ht="18" customHeight="1" thickBot="1" x14ac:dyDescent="0.3">
      <c r="B153" s="155"/>
      <c r="C153" s="28" t="s">
        <v>26</v>
      </c>
      <c r="D153" s="39">
        <v>0</v>
      </c>
    </row>
    <row r="154" spans="2:9" ht="18" customHeight="1" x14ac:dyDescent="0.25">
      <c r="B154" s="153" t="s">
        <v>220</v>
      </c>
      <c r="C154" s="29" t="s">
        <v>207</v>
      </c>
      <c r="D154" s="37">
        <v>0</v>
      </c>
    </row>
    <row r="155" spans="2:9" ht="18" customHeight="1" x14ac:dyDescent="0.25">
      <c r="B155" s="154"/>
      <c r="C155" s="27" t="s">
        <v>25</v>
      </c>
      <c r="D155" s="38">
        <v>0</v>
      </c>
    </row>
    <row r="156" spans="2:9" ht="18" customHeight="1" thickBot="1" x14ac:dyDescent="0.3">
      <c r="B156" s="155"/>
      <c r="C156" s="28" t="s">
        <v>26</v>
      </c>
      <c r="D156" s="39">
        <v>0</v>
      </c>
    </row>
    <row r="157" spans="2:9" ht="18" customHeight="1" thickBot="1" x14ac:dyDescent="0.3">
      <c r="B157" s="3"/>
      <c r="C157" s="3"/>
      <c r="D157" s="68"/>
    </row>
    <row r="158" spans="2:9" s="78" customFormat="1" ht="18" customHeight="1" x14ac:dyDescent="0.3">
      <c r="B158" s="148" t="s">
        <v>222</v>
      </c>
      <c r="C158" s="149"/>
      <c r="D158" s="121"/>
      <c r="I158" s="77"/>
    </row>
    <row r="159" spans="2:9" ht="18" customHeight="1" x14ac:dyDescent="0.25">
      <c r="B159" s="26"/>
      <c r="C159" s="47" t="s">
        <v>223</v>
      </c>
      <c r="D159" s="48"/>
    </row>
    <row r="160" spans="2:9" ht="18" customHeight="1" x14ac:dyDescent="0.25">
      <c r="B160" s="26"/>
      <c r="C160" s="49" t="s">
        <v>256</v>
      </c>
      <c r="D160" s="52"/>
    </row>
    <row r="161" spans="2:4" ht="18" customHeight="1" x14ac:dyDescent="0.25">
      <c r="B161" s="26"/>
      <c r="C161" s="27"/>
      <c r="D161" s="98"/>
    </row>
    <row r="162" spans="2:4" ht="18" customHeight="1" thickBot="1" x14ac:dyDescent="0.3">
      <c r="B162" s="159" t="s">
        <v>224</v>
      </c>
      <c r="C162" s="160"/>
      <c r="D162" s="42"/>
    </row>
    <row r="163" spans="2:4" ht="18" customHeight="1" x14ac:dyDescent="0.25">
      <c r="B163" s="153" t="s">
        <v>225</v>
      </c>
      <c r="C163" s="29" t="s">
        <v>207</v>
      </c>
      <c r="D163" s="45">
        <v>0</v>
      </c>
    </row>
    <row r="164" spans="2:4" ht="18" customHeight="1" x14ac:dyDescent="0.25">
      <c r="B164" s="154"/>
      <c r="C164" s="27" t="s">
        <v>25</v>
      </c>
      <c r="D164" s="44">
        <f>D163</f>
        <v>0</v>
      </c>
    </row>
    <row r="165" spans="2:4" ht="18" customHeight="1" thickBot="1" x14ac:dyDescent="0.3">
      <c r="B165" s="155"/>
      <c r="C165" s="28" t="s">
        <v>26</v>
      </c>
      <c r="D165" s="46">
        <f t="shared" ref="D165:D171" si="0">D164</f>
        <v>0</v>
      </c>
    </row>
    <row r="166" spans="2:4" ht="18" customHeight="1" x14ac:dyDescent="0.25">
      <c r="B166" s="153" t="s">
        <v>226</v>
      </c>
      <c r="C166" s="29" t="s">
        <v>207</v>
      </c>
      <c r="D166" s="45">
        <f t="shared" si="0"/>
        <v>0</v>
      </c>
    </row>
    <row r="167" spans="2:4" ht="18" customHeight="1" x14ac:dyDescent="0.25">
      <c r="B167" s="154"/>
      <c r="C167" s="27" t="s">
        <v>25</v>
      </c>
      <c r="D167" s="44">
        <f t="shared" si="0"/>
        <v>0</v>
      </c>
    </row>
    <row r="168" spans="2:4" ht="18" customHeight="1" thickBot="1" x14ac:dyDescent="0.3">
      <c r="B168" s="155"/>
      <c r="C168" s="28" t="s">
        <v>26</v>
      </c>
      <c r="D168" s="46">
        <f t="shared" si="0"/>
        <v>0</v>
      </c>
    </row>
    <row r="169" spans="2:4" ht="18" customHeight="1" x14ac:dyDescent="0.25">
      <c r="B169" s="153" t="s">
        <v>227</v>
      </c>
      <c r="C169" s="29" t="s">
        <v>207</v>
      </c>
      <c r="D169" s="45">
        <f t="shared" si="0"/>
        <v>0</v>
      </c>
    </row>
    <row r="170" spans="2:4" ht="18" customHeight="1" x14ac:dyDescent="0.25">
      <c r="B170" s="154"/>
      <c r="C170" s="27" t="s">
        <v>25</v>
      </c>
      <c r="D170" s="44">
        <f t="shared" si="0"/>
        <v>0</v>
      </c>
    </row>
    <row r="171" spans="2:4" ht="18" customHeight="1" thickBot="1" x14ac:dyDescent="0.3">
      <c r="B171" s="155"/>
      <c r="C171" s="28" t="s">
        <v>26</v>
      </c>
      <c r="D171" s="46">
        <f t="shared" si="0"/>
        <v>0</v>
      </c>
    </row>
    <row r="172" spans="2:4" ht="18" customHeight="1" thickBot="1" x14ac:dyDescent="0.3">
      <c r="B172" s="159" t="s">
        <v>228</v>
      </c>
      <c r="C172" s="160"/>
      <c r="D172" s="42"/>
    </row>
    <row r="173" spans="2:4" ht="18" customHeight="1" x14ac:dyDescent="0.25">
      <c r="B173" s="153" t="s">
        <v>229</v>
      </c>
      <c r="C173" s="29" t="s">
        <v>207</v>
      </c>
      <c r="D173" s="37">
        <v>0</v>
      </c>
    </row>
    <row r="174" spans="2:4" ht="18" customHeight="1" x14ac:dyDescent="0.25">
      <c r="B174" s="154"/>
      <c r="C174" s="27" t="s">
        <v>25</v>
      </c>
      <c r="D174" s="38">
        <v>0</v>
      </c>
    </row>
    <row r="175" spans="2:4" ht="18" customHeight="1" thickBot="1" x14ac:dyDescent="0.3">
      <c r="B175" s="155"/>
      <c r="C175" s="28" t="s">
        <v>26</v>
      </c>
      <c r="D175" s="39">
        <v>0</v>
      </c>
    </row>
    <row r="176" spans="2:4" ht="18" customHeight="1" x14ac:dyDescent="0.25">
      <c r="B176" s="153" t="s">
        <v>7</v>
      </c>
      <c r="C176" s="29" t="s">
        <v>207</v>
      </c>
      <c r="D176" s="37">
        <v>0</v>
      </c>
    </row>
    <row r="177" spans="2:9" ht="18" customHeight="1" x14ac:dyDescent="0.25">
      <c r="B177" s="154"/>
      <c r="C177" s="27" t="s">
        <v>25</v>
      </c>
      <c r="D177" s="38">
        <v>0</v>
      </c>
    </row>
    <row r="178" spans="2:9" ht="18" customHeight="1" thickBot="1" x14ac:dyDescent="0.3">
      <c r="B178" s="155"/>
      <c r="C178" s="28" t="s">
        <v>26</v>
      </c>
      <c r="D178" s="39">
        <v>0</v>
      </c>
    </row>
    <row r="179" spans="2:9" ht="18" customHeight="1" x14ac:dyDescent="0.25">
      <c r="B179" s="153" t="s">
        <v>217</v>
      </c>
      <c r="C179" s="29" t="s">
        <v>207</v>
      </c>
      <c r="D179" s="37">
        <v>0</v>
      </c>
    </row>
    <row r="180" spans="2:9" ht="18" customHeight="1" x14ac:dyDescent="0.25">
      <c r="B180" s="154"/>
      <c r="C180" s="27" t="s">
        <v>25</v>
      </c>
      <c r="D180" s="38">
        <v>0</v>
      </c>
    </row>
    <row r="181" spans="2:9" ht="18" customHeight="1" thickBot="1" x14ac:dyDescent="0.3">
      <c r="B181" s="155"/>
      <c r="C181" s="28" t="s">
        <v>26</v>
      </c>
      <c r="D181" s="39">
        <v>0</v>
      </c>
    </row>
    <row r="182" spans="2:9" ht="18" customHeight="1" x14ac:dyDescent="0.25">
      <c r="B182" s="153" t="s">
        <v>231</v>
      </c>
      <c r="C182" s="29" t="s">
        <v>207</v>
      </c>
      <c r="D182" s="37">
        <v>0</v>
      </c>
    </row>
    <row r="183" spans="2:9" ht="18" customHeight="1" x14ac:dyDescent="0.25">
      <c r="B183" s="154"/>
      <c r="C183" s="27" t="s">
        <v>25</v>
      </c>
      <c r="D183" s="38">
        <v>0</v>
      </c>
    </row>
    <row r="184" spans="2:9" ht="18" customHeight="1" thickBot="1" x14ac:dyDescent="0.3">
      <c r="B184" s="155"/>
      <c r="C184" s="28" t="s">
        <v>26</v>
      </c>
      <c r="D184" s="39">
        <v>0</v>
      </c>
    </row>
    <row r="185" spans="2:9" ht="18" customHeight="1" x14ac:dyDescent="0.25">
      <c r="B185" s="154" t="s">
        <v>210</v>
      </c>
      <c r="C185" s="27" t="s">
        <v>207</v>
      </c>
      <c r="D185" s="38">
        <v>0</v>
      </c>
    </row>
    <row r="186" spans="2:9" ht="18" customHeight="1" x14ac:dyDescent="0.25">
      <c r="B186" s="154"/>
      <c r="C186" s="27" t="s">
        <v>25</v>
      </c>
      <c r="D186" s="38">
        <v>0</v>
      </c>
    </row>
    <row r="187" spans="2:9" ht="18" customHeight="1" thickBot="1" x14ac:dyDescent="0.3">
      <c r="B187" s="155"/>
      <c r="C187" s="28" t="s">
        <v>26</v>
      </c>
      <c r="D187" s="39">
        <v>0</v>
      </c>
    </row>
    <row r="188" spans="2:9" s="78" customFormat="1" ht="18" customHeight="1" x14ac:dyDescent="0.3">
      <c r="B188" s="148" t="s">
        <v>222</v>
      </c>
      <c r="C188" s="149"/>
      <c r="D188" s="121"/>
      <c r="I188" s="77"/>
    </row>
    <row r="189" spans="2:9" ht="18" customHeight="1" thickBot="1" x14ac:dyDescent="0.3">
      <c r="B189" s="159" t="s">
        <v>232</v>
      </c>
      <c r="C189" s="160"/>
      <c r="D189" s="42"/>
    </row>
    <row r="190" spans="2:9" ht="18" customHeight="1" x14ac:dyDescent="0.25">
      <c r="B190" s="153" t="s">
        <v>229</v>
      </c>
      <c r="C190" s="29" t="s">
        <v>207</v>
      </c>
      <c r="D190" s="37">
        <v>0</v>
      </c>
    </row>
    <row r="191" spans="2:9" ht="18" customHeight="1" x14ac:dyDescent="0.25">
      <c r="B191" s="154"/>
      <c r="C191" s="27" t="s">
        <v>25</v>
      </c>
      <c r="D191" s="38">
        <v>0</v>
      </c>
    </row>
    <row r="192" spans="2:9" ht="18" customHeight="1" thickBot="1" x14ac:dyDescent="0.3">
      <c r="B192" s="155"/>
      <c r="C192" s="28" t="s">
        <v>26</v>
      </c>
      <c r="D192" s="39">
        <v>0</v>
      </c>
    </row>
    <row r="193" spans="2:4" ht="18" customHeight="1" x14ac:dyDescent="0.25">
      <c r="B193" s="153" t="s">
        <v>7</v>
      </c>
      <c r="C193" s="29" t="s">
        <v>207</v>
      </c>
      <c r="D193" s="37">
        <v>0</v>
      </c>
    </row>
    <row r="194" spans="2:4" ht="18" customHeight="1" x14ac:dyDescent="0.25">
      <c r="B194" s="154"/>
      <c r="C194" s="27" t="s">
        <v>25</v>
      </c>
      <c r="D194" s="38">
        <v>0</v>
      </c>
    </row>
    <row r="195" spans="2:4" ht="18" customHeight="1" thickBot="1" x14ac:dyDescent="0.3">
      <c r="B195" s="155"/>
      <c r="C195" s="28" t="s">
        <v>26</v>
      </c>
      <c r="D195" s="39">
        <v>0</v>
      </c>
    </row>
    <row r="196" spans="2:4" ht="18" customHeight="1" x14ac:dyDescent="0.25">
      <c r="B196" s="153" t="s">
        <v>217</v>
      </c>
      <c r="C196" s="29" t="s">
        <v>207</v>
      </c>
      <c r="D196" s="37">
        <v>0</v>
      </c>
    </row>
    <row r="197" spans="2:4" ht="18" customHeight="1" x14ac:dyDescent="0.25">
      <c r="B197" s="154"/>
      <c r="C197" s="27" t="s">
        <v>25</v>
      </c>
      <c r="D197" s="38">
        <v>0</v>
      </c>
    </row>
    <row r="198" spans="2:4" ht="18" customHeight="1" thickBot="1" x14ac:dyDescent="0.3">
      <c r="B198" s="155"/>
      <c r="C198" s="28" t="s">
        <v>26</v>
      </c>
      <c r="D198" s="39">
        <v>0</v>
      </c>
    </row>
    <row r="199" spans="2:4" ht="18" customHeight="1" x14ac:dyDescent="0.25">
      <c r="B199" s="153" t="s">
        <v>231</v>
      </c>
      <c r="C199" s="29" t="s">
        <v>207</v>
      </c>
      <c r="D199" s="37">
        <v>0</v>
      </c>
    </row>
    <row r="200" spans="2:4" ht="18" customHeight="1" x14ac:dyDescent="0.25">
      <c r="B200" s="154"/>
      <c r="C200" s="27" t="s">
        <v>25</v>
      </c>
      <c r="D200" s="38">
        <v>0</v>
      </c>
    </row>
    <row r="201" spans="2:4" ht="18" customHeight="1" thickBot="1" x14ac:dyDescent="0.3">
      <c r="B201" s="155"/>
      <c r="C201" s="28" t="s">
        <v>26</v>
      </c>
      <c r="D201" s="39">
        <v>0</v>
      </c>
    </row>
    <row r="202" spans="2:4" ht="18" customHeight="1" x14ac:dyDescent="0.25">
      <c r="B202" s="154" t="s">
        <v>210</v>
      </c>
      <c r="C202" s="27" t="s">
        <v>207</v>
      </c>
      <c r="D202" s="38">
        <v>0</v>
      </c>
    </row>
    <row r="203" spans="2:4" ht="18" customHeight="1" x14ac:dyDescent="0.25">
      <c r="B203" s="154"/>
      <c r="C203" s="27" t="s">
        <v>25</v>
      </c>
      <c r="D203" s="38">
        <v>0</v>
      </c>
    </row>
    <row r="204" spans="2:4" ht="18" customHeight="1" thickBot="1" x14ac:dyDescent="0.3">
      <c r="B204" s="155"/>
      <c r="C204" s="28" t="s">
        <v>26</v>
      </c>
      <c r="D204" s="39">
        <v>0</v>
      </c>
    </row>
  </sheetData>
  <mergeCells count="61">
    <mergeCell ref="B91:B93"/>
    <mergeCell ref="B1:D1"/>
    <mergeCell ref="B2:D2"/>
    <mergeCell ref="B4:D4"/>
    <mergeCell ref="B71:B73"/>
    <mergeCell ref="B74:B76"/>
    <mergeCell ref="B21:B23"/>
    <mergeCell ref="B10:C10"/>
    <mergeCell ref="B54:D54"/>
    <mergeCell ref="B55:D55"/>
    <mergeCell ref="B94:B96"/>
    <mergeCell ref="B27:B29"/>
    <mergeCell ref="B24:B26"/>
    <mergeCell ref="B33:B35"/>
    <mergeCell ref="B65:B67"/>
    <mergeCell ref="B68:B70"/>
    <mergeCell ref="B44:B46"/>
    <mergeCell ref="B47:B49"/>
    <mergeCell ref="B50:B52"/>
    <mergeCell ref="B30:B32"/>
    <mergeCell ref="B37:B39"/>
    <mergeCell ref="B40:B42"/>
    <mergeCell ref="B77:B79"/>
    <mergeCell ref="B81:B83"/>
    <mergeCell ref="B84:B86"/>
    <mergeCell ref="B88:B90"/>
    <mergeCell ref="B190:B192"/>
    <mergeCell ref="B193:B195"/>
    <mergeCell ref="B196:B198"/>
    <mergeCell ref="B199:B201"/>
    <mergeCell ref="B202:B204"/>
    <mergeCell ref="B176:B178"/>
    <mergeCell ref="B179:B181"/>
    <mergeCell ref="B182:B184"/>
    <mergeCell ref="B185:B187"/>
    <mergeCell ref="B189:C189"/>
    <mergeCell ref="B188:C188"/>
    <mergeCell ref="B173:B175"/>
    <mergeCell ref="B148:B150"/>
    <mergeCell ref="B151:B153"/>
    <mergeCell ref="B154:B156"/>
    <mergeCell ref="B158:C158"/>
    <mergeCell ref="B162:C162"/>
    <mergeCell ref="B163:B165"/>
    <mergeCell ref="B166:B168"/>
    <mergeCell ref="B169:B171"/>
    <mergeCell ref="B172:C172"/>
    <mergeCell ref="B128:C128"/>
    <mergeCell ref="B132:B134"/>
    <mergeCell ref="B135:B137"/>
    <mergeCell ref="B143:C143"/>
    <mergeCell ref="B145:B147"/>
    <mergeCell ref="B139:B141"/>
    <mergeCell ref="B98:C98"/>
    <mergeCell ref="B105:B107"/>
    <mergeCell ref="B121:B123"/>
    <mergeCell ref="B124:B126"/>
    <mergeCell ref="B108:B110"/>
    <mergeCell ref="B111:B113"/>
    <mergeCell ref="B114:B116"/>
    <mergeCell ref="B117:B119"/>
  </mergeCells>
  <conditionalFormatting sqref="D33:D35">
    <cfRule type="expression" dxfId="12" priority="19">
      <formula>$D$18="Separated out"</formula>
    </cfRule>
    <cfRule type="expression" dxfId="11" priority="24">
      <formula>$D$18="Separated out"</formula>
    </cfRule>
  </conditionalFormatting>
  <conditionalFormatting sqref="D117:D119">
    <cfRule type="expression" dxfId="10" priority="22">
      <formula>$D$102="Separated out"</formula>
    </cfRule>
  </conditionalFormatting>
  <conditionalFormatting sqref="D77:D79">
    <cfRule type="expression" dxfId="9" priority="8">
      <formula>$D$18="Separated out"</formula>
    </cfRule>
    <cfRule type="expression" dxfId="8" priority="9">
      <formula>$D$62="Separated out"</formula>
    </cfRule>
  </conditionalFormatting>
  <conditionalFormatting sqref="C111:D116">
    <cfRule type="expression" dxfId="7" priority="60">
      <formula>$D$100=$I$33</formula>
    </cfRule>
  </conditionalFormatting>
  <conditionalFormatting sqref="C33:C35">
    <cfRule type="expression" dxfId="6" priority="61">
      <formula>OR($D$19=$I$16,$D$19=$I$17)</formula>
    </cfRule>
    <cfRule type="expression" dxfId="5" priority="62">
      <formula>OR(#REF!=$I$16,#REF!=$I$17)</formula>
    </cfRule>
  </conditionalFormatting>
  <conditionalFormatting sqref="D117:D119">
    <cfRule type="expression" dxfId="4" priority="63">
      <formula>OR($D$102=$I$16,$D$102=$I$17)</formula>
    </cfRule>
  </conditionalFormatting>
  <dataValidations count="13">
    <dataValidation type="list" allowBlank="1" showInputMessage="1" showErrorMessage="1" sqref="D160">
      <formula1>$I$46:$I$48</formula1>
    </dataValidation>
    <dataValidation type="list" allowBlank="1" showInputMessage="1" showErrorMessage="1" sqref="D129">
      <formula1>$I$65:$I$66</formula1>
    </dataValidation>
    <dataValidation type="list" allowBlank="1" showInputMessage="1" showErrorMessage="1" sqref="D100">
      <formula1>$I$32:$I$33</formula1>
    </dataValidation>
    <dataValidation type="list" allowBlank="1" showInputMessage="1" showErrorMessage="1" sqref="D99">
      <formula1>$I$20:$I$21</formula1>
    </dataValidation>
    <dataValidation type="list" allowBlank="1" showInputMessage="1" showErrorMessage="1" sqref="D62 D18:D19 D102">
      <formula1>$I$16:$I$18</formula1>
    </dataValidation>
    <dataValidation type="list" allowBlank="1" showInputMessage="1" showErrorMessage="1" sqref="D159">
      <formula1>$I$40:$I$42</formula1>
    </dataValidation>
    <dataValidation type="list" allowBlank="1" showInputMessage="1" showErrorMessage="1" sqref="D59 D15">
      <formula1>$I$28:$I$29</formula1>
    </dataValidation>
    <dataValidation type="list" allowBlank="1" showInputMessage="1" showErrorMessage="1" sqref="D60:D61 D16:D17">
      <formula1>$I$24:$I$25</formula1>
    </dataValidation>
    <dataValidation type="list" allowBlank="1" showInputMessage="1" showErrorMessage="1" sqref="D58 D14">
      <formula1>$I$51:$I$52</formula1>
    </dataValidation>
    <dataValidation type="list" allowBlank="1" showInputMessage="1" showErrorMessage="1" sqref="D56 D12">
      <formula1>$I$10:$I$11</formula1>
    </dataValidation>
    <dataValidation type="list" allowBlank="1" showInputMessage="1" showErrorMessage="1" sqref="D11">
      <formula1>$I$3:$I$4</formula1>
    </dataValidation>
    <dataValidation type="list" allowBlank="1" showInputMessage="1" showErrorMessage="1" sqref="D6">
      <formula1>$I$69:$I$71</formula1>
    </dataValidation>
    <dataValidation type="list" allowBlank="1" showInputMessage="1" showErrorMessage="1" sqref="D8">
      <formula1>$I$74:$I$76</formula1>
    </dataValidation>
  </dataValidations>
  <printOptions horizontalCentered="1"/>
  <pageMargins left="0.7" right="0.7" top="0.75" bottom="0.75" header="0.3" footer="0.3"/>
  <pageSetup scale="59" fitToHeight="5" orientation="portrait" horizontalDpi="300" verticalDpi="300" r:id="rId1"/>
  <headerFooter scaleWithDoc="0">
    <oddHeader>&amp;LCBIZ Benefits &amp;&amp; Insurance Services&amp;CPharmacy Request for Proposal
&amp;A&amp;RConfidential</oddHeader>
    <oddFooter>&amp;L&amp;G&amp;CPage &amp;P of &amp;N&amp;R&amp;D</oddFooter>
  </headerFooter>
  <rowBreaks count="4" manualBreakCount="4">
    <brk id="53" min="1" max="3" man="1"/>
    <brk id="97" min="1" max="3" man="1"/>
    <brk id="142" min="1" max="3" man="1"/>
    <brk id="187" min="1" max="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F72"/>
  <sheetViews>
    <sheetView view="pageBreakPreview" zoomScaleNormal="100" zoomScaleSheetLayoutView="100" workbookViewId="0">
      <selection activeCell="D2" sqref="D2:F2"/>
    </sheetView>
  </sheetViews>
  <sheetFormatPr defaultRowHeight="15" x14ac:dyDescent="0.25"/>
  <cols>
    <col min="4" max="4" width="68.85546875" customWidth="1"/>
    <col min="5" max="6" width="13.42578125" customWidth="1"/>
    <col min="7" max="7" width="9.7109375" bestFit="1" customWidth="1"/>
  </cols>
  <sheetData>
    <row r="2" spans="4:6" ht="21" x14ac:dyDescent="0.25">
      <c r="D2" s="139" t="s">
        <v>359</v>
      </c>
      <c r="E2" s="139"/>
      <c r="F2" s="139"/>
    </row>
    <row r="3" spans="4:6" x14ac:dyDescent="0.25">
      <c r="D3" s="169" t="str">
        <f>'Financial - TRADITIONAL'!B2</f>
        <v xml:space="preserve">Anderson County </v>
      </c>
      <c r="E3" s="169"/>
      <c r="F3" s="169"/>
    </row>
    <row r="4" spans="4:6" s="97" customFormat="1" x14ac:dyDescent="0.25">
      <c r="D4" s="93"/>
      <c r="E4" s="93"/>
    </row>
    <row r="5" spans="4:6" s="106" customFormat="1" ht="30" customHeight="1" x14ac:dyDescent="0.25">
      <c r="D5" s="162" t="s">
        <v>442</v>
      </c>
      <c r="E5" s="162"/>
      <c r="F5" s="162"/>
    </row>
    <row r="6" spans="4:6" ht="15" customHeight="1" x14ac:dyDescent="0.25"/>
    <row r="7" spans="4:6" ht="45" x14ac:dyDescent="0.25">
      <c r="D7" s="122" t="s">
        <v>439</v>
      </c>
      <c r="E7" s="122" t="s">
        <v>440</v>
      </c>
      <c r="F7" s="122" t="s">
        <v>441</v>
      </c>
    </row>
    <row r="8" spans="4:6" s="60" customFormat="1" ht="18" customHeight="1" x14ac:dyDescent="0.25">
      <c r="D8" s="134"/>
      <c r="E8" s="107">
        <v>0</v>
      </c>
      <c r="F8" s="107">
        <v>0</v>
      </c>
    </row>
    <row r="9" spans="4:6" s="60" customFormat="1" ht="18" customHeight="1" x14ac:dyDescent="0.25">
      <c r="D9" s="134"/>
      <c r="E9" s="107">
        <v>0</v>
      </c>
      <c r="F9" s="107">
        <v>0</v>
      </c>
    </row>
    <row r="10" spans="4:6" s="60" customFormat="1" ht="18" customHeight="1" x14ac:dyDescent="0.25">
      <c r="D10" s="134"/>
      <c r="E10" s="107">
        <v>0</v>
      </c>
      <c r="F10" s="107">
        <v>0</v>
      </c>
    </row>
    <row r="11" spans="4:6" s="60" customFormat="1" ht="18" customHeight="1" x14ac:dyDescent="0.25">
      <c r="D11" s="134"/>
      <c r="E11" s="107">
        <v>0</v>
      </c>
      <c r="F11" s="107">
        <v>0</v>
      </c>
    </row>
    <row r="12" spans="4:6" s="60" customFormat="1" ht="18" customHeight="1" x14ac:dyDescent="0.25">
      <c r="D12" s="134"/>
      <c r="E12" s="107">
        <v>0</v>
      </c>
      <c r="F12" s="107">
        <v>0</v>
      </c>
    </row>
    <row r="13" spans="4:6" s="60" customFormat="1" ht="18" customHeight="1" x14ac:dyDescent="0.25">
      <c r="D13" s="134"/>
      <c r="E13" s="59">
        <v>0</v>
      </c>
      <c r="F13" s="59">
        <v>0</v>
      </c>
    </row>
    <row r="14" spans="4:6" s="60" customFormat="1" ht="18" customHeight="1" x14ac:dyDescent="0.25">
      <c r="D14" s="134"/>
      <c r="E14" s="59">
        <v>0</v>
      </c>
      <c r="F14" s="59">
        <v>0</v>
      </c>
    </row>
    <row r="15" spans="4:6" s="60" customFormat="1" ht="18" customHeight="1" x14ac:dyDescent="0.25">
      <c r="D15" s="134"/>
      <c r="E15" s="59">
        <v>0</v>
      </c>
      <c r="F15" s="59">
        <v>0</v>
      </c>
    </row>
    <row r="16" spans="4:6" s="60" customFormat="1" ht="18" customHeight="1" x14ac:dyDescent="0.25">
      <c r="D16" s="134"/>
      <c r="E16" s="59">
        <v>0</v>
      </c>
      <c r="F16" s="59">
        <v>0</v>
      </c>
    </row>
    <row r="17" spans="4:6" s="60" customFormat="1" ht="18" customHeight="1" x14ac:dyDescent="0.25">
      <c r="D17" s="134"/>
      <c r="E17" s="59">
        <v>0</v>
      </c>
      <c r="F17" s="59">
        <v>0</v>
      </c>
    </row>
    <row r="18" spans="4:6" s="60" customFormat="1" ht="18" customHeight="1" x14ac:dyDescent="0.25">
      <c r="D18" s="134"/>
      <c r="E18" s="59">
        <v>0</v>
      </c>
      <c r="F18" s="59">
        <v>0</v>
      </c>
    </row>
    <row r="19" spans="4:6" s="60" customFormat="1" ht="18" customHeight="1" x14ac:dyDescent="0.25">
      <c r="D19" s="134"/>
      <c r="E19" s="59">
        <v>0</v>
      </c>
      <c r="F19" s="59">
        <v>0</v>
      </c>
    </row>
    <row r="20" spans="4:6" s="60" customFormat="1" ht="18" customHeight="1" x14ac:dyDescent="0.25">
      <c r="D20" s="134"/>
      <c r="E20" s="59">
        <v>0</v>
      </c>
      <c r="F20" s="59">
        <v>0</v>
      </c>
    </row>
    <row r="21" spans="4:6" s="60" customFormat="1" ht="18" customHeight="1" x14ac:dyDescent="0.25">
      <c r="D21" s="134"/>
      <c r="E21" s="59">
        <v>0</v>
      </c>
      <c r="F21" s="59">
        <v>0</v>
      </c>
    </row>
    <row r="22" spans="4:6" s="60" customFormat="1" ht="18" customHeight="1" x14ac:dyDescent="0.25">
      <c r="D22" s="134"/>
      <c r="E22" s="59">
        <v>0</v>
      </c>
      <c r="F22" s="59">
        <v>0</v>
      </c>
    </row>
    <row r="23" spans="4:6" s="60" customFormat="1" ht="18" customHeight="1" x14ac:dyDescent="0.25">
      <c r="D23" s="134"/>
      <c r="E23" s="59">
        <v>0</v>
      </c>
      <c r="F23" s="59">
        <v>0</v>
      </c>
    </row>
    <row r="24" spans="4:6" s="60" customFormat="1" ht="18" customHeight="1" x14ac:dyDescent="0.25">
      <c r="D24" s="134"/>
      <c r="E24" s="59">
        <v>0</v>
      </c>
      <c r="F24" s="59">
        <v>0</v>
      </c>
    </row>
    <row r="25" spans="4:6" s="60" customFormat="1" ht="18" customHeight="1" x14ac:dyDescent="0.25">
      <c r="D25" s="134"/>
      <c r="E25" s="59">
        <v>0</v>
      </c>
      <c r="F25" s="59">
        <v>0</v>
      </c>
    </row>
    <row r="26" spans="4:6" s="60" customFormat="1" ht="18" customHeight="1" x14ac:dyDescent="0.25">
      <c r="D26" s="134"/>
      <c r="E26" s="59">
        <v>0</v>
      </c>
      <c r="F26" s="59">
        <v>0</v>
      </c>
    </row>
    <row r="27" spans="4:6" s="60" customFormat="1" ht="18" customHeight="1" x14ac:dyDescent="0.25">
      <c r="D27" s="134"/>
      <c r="E27" s="59">
        <v>0</v>
      </c>
      <c r="F27" s="59">
        <v>0</v>
      </c>
    </row>
    <row r="28" spans="4:6" s="60" customFormat="1" ht="18" customHeight="1" x14ac:dyDescent="0.25">
      <c r="D28" s="134"/>
      <c r="E28" s="59">
        <v>0</v>
      </c>
      <c r="F28" s="59">
        <v>0</v>
      </c>
    </row>
    <row r="29" spans="4:6" s="60" customFormat="1" ht="18" customHeight="1" x14ac:dyDescent="0.25">
      <c r="D29" s="134"/>
      <c r="E29" s="59">
        <v>0</v>
      </c>
      <c r="F29" s="59">
        <v>0</v>
      </c>
    </row>
    <row r="30" spans="4:6" s="60" customFormat="1" ht="18" customHeight="1" x14ac:dyDescent="0.25">
      <c r="D30" s="134"/>
      <c r="E30" s="59">
        <v>0</v>
      </c>
      <c r="F30" s="59">
        <v>0</v>
      </c>
    </row>
    <row r="31" spans="4:6" s="60" customFormat="1" ht="18" customHeight="1" x14ac:dyDescent="0.25">
      <c r="D31" s="134"/>
      <c r="E31" s="59">
        <v>0</v>
      </c>
      <c r="F31" s="59">
        <v>0</v>
      </c>
    </row>
    <row r="32" spans="4:6" s="60" customFormat="1" ht="18" customHeight="1" x14ac:dyDescent="0.25">
      <c r="D32" s="134"/>
      <c r="E32" s="107">
        <v>0</v>
      </c>
      <c r="F32" s="107">
        <v>0</v>
      </c>
    </row>
    <row r="33" spans="4:6" s="60" customFormat="1" ht="18" customHeight="1" x14ac:dyDescent="0.25">
      <c r="D33" s="134"/>
      <c r="E33" s="107">
        <v>0</v>
      </c>
      <c r="F33" s="107">
        <v>0</v>
      </c>
    </row>
    <row r="34" spans="4:6" s="60" customFormat="1" ht="18" customHeight="1" x14ac:dyDescent="0.25">
      <c r="D34" s="134"/>
      <c r="E34" s="107">
        <v>0</v>
      </c>
      <c r="F34" s="107">
        <v>0</v>
      </c>
    </row>
    <row r="35" spans="4:6" s="60" customFormat="1" ht="18" customHeight="1" x14ac:dyDescent="0.25">
      <c r="D35" s="134"/>
      <c r="E35" s="107">
        <v>0</v>
      </c>
      <c r="F35" s="107">
        <v>0</v>
      </c>
    </row>
    <row r="36" spans="4:6" s="60" customFormat="1" ht="18" customHeight="1" x14ac:dyDescent="0.25">
      <c r="D36" s="134"/>
      <c r="E36" s="107">
        <v>0</v>
      </c>
      <c r="F36" s="107">
        <v>0</v>
      </c>
    </row>
    <row r="37" spans="4:6" s="60" customFormat="1" ht="18" customHeight="1" x14ac:dyDescent="0.25">
      <c r="D37" s="134"/>
      <c r="E37" s="107">
        <v>0</v>
      </c>
      <c r="F37" s="107">
        <v>0</v>
      </c>
    </row>
    <row r="38" spans="4:6" s="60" customFormat="1" ht="18" customHeight="1" x14ac:dyDescent="0.25">
      <c r="D38" s="134"/>
      <c r="E38" s="107">
        <v>0</v>
      </c>
      <c r="F38" s="107">
        <v>0</v>
      </c>
    </row>
    <row r="39" spans="4:6" s="60" customFormat="1" ht="18" customHeight="1" x14ac:dyDescent="0.25">
      <c r="D39" s="134"/>
      <c r="E39" s="107">
        <v>0</v>
      </c>
      <c r="F39" s="107">
        <v>0</v>
      </c>
    </row>
    <row r="40" spans="4:6" s="60" customFormat="1" ht="18" customHeight="1" x14ac:dyDescent="0.25">
      <c r="D40" s="134"/>
      <c r="E40" s="107">
        <v>0</v>
      </c>
      <c r="F40" s="107">
        <v>0</v>
      </c>
    </row>
    <row r="41" spans="4:6" s="60" customFormat="1" ht="18" customHeight="1" x14ac:dyDescent="0.25">
      <c r="D41" s="134"/>
      <c r="E41" s="107">
        <v>0</v>
      </c>
      <c r="F41" s="107">
        <v>0</v>
      </c>
    </row>
    <row r="42" spans="4:6" s="60" customFormat="1" ht="18" customHeight="1" x14ac:dyDescent="0.25">
      <c r="D42" s="134"/>
      <c r="E42" s="107">
        <v>0</v>
      </c>
      <c r="F42" s="107">
        <v>0</v>
      </c>
    </row>
    <row r="43" spans="4:6" s="60" customFormat="1" ht="18" customHeight="1" x14ac:dyDescent="0.25">
      <c r="D43" s="134"/>
      <c r="E43" s="107">
        <v>0</v>
      </c>
      <c r="F43" s="107">
        <v>0</v>
      </c>
    </row>
    <row r="44" spans="4:6" s="60" customFormat="1" ht="18" customHeight="1" x14ac:dyDescent="0.25">
      <c r="D44" s="134"/>
      <c r="E44" s="107">
        <v>0</v>
      </c>
      <c r="F44" s="107">
        <v>0</v>
      </c>
    </row>
    <row r="45" spans="4:6" s="60" customFormat="1" ht="18" customHeight="1" x14ac:dyDescent="0.25">
      <c r="D45" s="134"/>
      <c r="E45" s="107">
        <v>0</v>
      </c>
      <c r="F45" s="107">
        <v>0</v>
      </c>
    </row>
    <row r="46" spans="4:6" s="60" customFormat="1" ht="18" customHeight="1" x14ac:dyDescent="0.25">
      <c r="D46" s="134"/>
      <c r="E46" s="107">
        <v>0</v>
      </c>
      <c r="F46" s="107">
        <v>0</v>
      </c>
    </row>
    <row r="47" spans="4:6" s="60" customFormat="1" ht="18" customHeight="1" x14ac:dyDescent="0.25">
      <c r="D47" s="134"/>
      <c r="E47" s="107">
        <v>0</v>
      </c>
      <c r="F47" s="107">
        <v>0</v>
      </c>
    </row>
    <row r="48" spans="4:6" s="60" customFormat="1" ht="18" customHeight="1" x14ac:dyDescent="0.25">
      <c r="D48" s="134"/>
      <c r="E48" s="107">
        <v>0</v>
      </c>
      <c r="F48" s="107">
        <v>0</v>
      </c>
    </row>
    <row r="49" spans="4:6" s="60" customFormat="1" ht="18" customHeight="1" x14ac:dyDescent="0.25">
      <c r="D49" s="134"/>
      <c r="E49" s="107">
        <v>0</v>
      </c>
      <c r="F49" s="107">
        <v>0</v>
      </c>
    </row>
    <row r="50" spans="4:6" s="60" customFormat="1" ht="18" customHeight="1" x14ac:dyDescent="0.25">
      <c r="D50" s="134"/>
      <c r="E50" s="107">
        <v>0</v>
      </c>
      <c r="F50" s="107">
        <v>0</v>
      </c>
    </row>
    <row r="51" spans="4:6" s="60" customFormat="1" ht="18" customHeight="1" x14ac:dyDescent="0.25">
      <c r="D51" s="134"/>
      <c r="E51" s="107">
        <v>0</v>
      </c>
      <c r="F51" s="107">
        <v>0</v>
      </c>
    </row>
    <row r="52" spans="4:6" s="60" customFormat="1" ht="18" customHeight="1" x14ac:dyDescent="0.25">
      <c r="D52" s="134"/>
      <c r="E52" s="107">
        <v>0</v>
      </c>
      <c r="F52" s="107">
        <v>0</v>
      </c>
    </row>
    <row r="53" spans="4:6" s="60" customFormat="1" ht="18" customHeight="1" x14ac:dyDescent="0.25">
      <c r="D53" s="134"/>
      <c r="E53" s="107">
        <v>0</v>
      </c>
      <c r="F53" s="107">
        <v>0</v>
      </c>
    </row>
    <row r="54" spans="4:6" s="60" customFormat="1" ht="18" customHeight="1" x14ac:dyDescent="0.25">
      <c r="D54" s="134"/>
      <c r="E54" s="107">
        <v>0</v>
      </c>
      <c r="F54" s="107">
        <v>0</v>
      </c>
    </row>
    <row r="55" spans="4:6" s="60" customFormat="1" ht="18" customHeight="1" x14ac:dyDescent="0.25">
      <c r="D55" s="134"/>
      <c r="E55" s="107">
        <v>0</v>
      </c>
      <c r="F55" s="107">
        <v>0</v>
      </c>
    </row>
    <row r="56" spans="4:6" s="60" customFormat="1" ht="18" customHeight="1" x14ac:dyDescent="0.25">
      <c r="D56" s="134"/>
      <c r="E56" s="107">
        <v>0</v>
      </c>
      <c r="F56" s="107">
        <v>0</v>
      </c>
    </row>
    <row r="57" spans="4:6" s="60" customFormat="1" ht="18" customHeight="1" x14ac:dyDescent="0.25">
      <c r="D57" s="134"/>
      <c r="E57" s="107">
        <v>0</v>
      </c>
      <c r="F57" s="107">
        <v>0</v>
      </c>
    </row>
    <row r="58" spans="4:6" s="60" customFormat="1" ht="18" customHeight="1" x14ac:dyDescent="0.25">
      <c r="D58" s="134"/>
      <c r="E58" s="107">
        <v>0</v>
      </c>
      <c r="F58" s="107">
        <v>0</v>
      </c>
    </row>
    <row r="59" spans="4:6" s="60" customFormat="1" ht="18" customHeight="1" x14ac:dyDescent="0.25">
      <c r="D59" s="134"/>
      <c r="E59" s="107">
        <v>0</v>
      </c>
      <c r="F59" s="107">
        <v>0</v>
      </c>
    </row>
    <row r="60" spans="4:6" s="60" customFormat="1" ht="18" customHeight="1" x14ac:dyDescent="0.25">
      <c r="D60" s="134"/>
      <c r="E60" s="107">
        <v>0</v>
      </c>
      <c r="F60" s="107">
        <v>0</v>
      </c>
    </row>
    <row r="61" spans="4:6" s="60" customFormat="1" ht="18" customHeight="1" x14ac:dyDescent="0.25">
      <c r="D61" s="134"/>
      <c r="E61" s="107">
        <v>0</v>
      </c>
      <c r="F61" s="107">
        <v>0</v>
      </c>
    </row>
    <row r="62" spans="4:6" s="60" customFormat="1" ht="18" customHeight="1" x14ac:dyDescent="0.25">
      <c r="D62" s="134"/>
      <c r="E62" s="107">
        <v>0</v>
      </c>
      <c r="F62" s="107">
        <v>0</v>
      </c>
    </row>
    <row r="63" spans="4:6" s="60" customFormat="1" ht="18" customHeight="1" x14ac:dyDescent="0.25">
      <c r="D63" s="134"/>
      <c r="E63" s="107">
        <v>0</v>
      </c>
      <c r="F63" s="107">
        <v>0</v>
      </c>
    </row>
    <row r="64" spans="4:6" s="60" customFormat="1" ht="18" customHeight="1" x14ac:dyDescent="0.25">
      <c r="D64" s="134"/>
      <c r="E64" s="107">
        <v>0</v>
      </c>
      <c r="F64" s="107">
        <v>0</v>
      </c>
    </row>
    <row r="65" spans="4:6" s="60" customFormat="1" ht="18" customHeight="1" x14ac:dyDescent="0.25">
      <c r="D65" s="134"/>
      <c r="E65" s="107">
        <v>0</v>
      </c>
      <c r="F65" s="107">
        <v>0</v>
      </c>
    </row>
    <row r="66" spans="4:6" s="60" customFormat="1" ht="18" customHeight="1" x14ac:dyDescent="0.25">
      <c r="D66" s="134"/>
      <c r="E66" s="107">
        <v>0</v>
      </c>
      <c r="F66" s="107">
        <v>0</v>
      </c>
    </row>
    <row r="67" spans="4:6" s="60" customFormat="1" ht="18" customHeight="1" x14ac:dyDescent="0.25">
      <c r="D67" s="134"/>
      <c r="E67" s="107">
        <v>0</v>
      </c>
      <c r="F67" s="107">
        <v>0</v>
      </c>
    </row>
    <row r="68" spans="4:6" s="60" customFormat="1" ht="18" customHeight="1" x14ac:dyDescent="0.25">
      <c r="D68" s="134"/>
      <c r="E68" s="107">
        <v>0</v>
      </c>
      <c r="F68" s="107">
        <v>0</v>
      </c>
    </row>
    <row r="69" spans="4:6" s="60" customFormat="1" ht="18" customHeight="1" x14ac:dyDescent="0.25">
      <c r="D69" s="134"/>
      <c r="E69" s="107">
        <v>0</v>
      </c>
      <c r="F69" s="107">
        <v>0</v>
      </c>
    </row>
    <row r="70" spans="4:6" s="60" customFormat="1" ht="18" customHeight="1" x14ac:dyDescent="0.25">
      <c r="D70" s="134"/>
      <c r="E70" s="107">
        <v>0</v>
      </c>
      <c r="F70" s="107">
        <v>0</v>
      </c>
    </row>
    <row r="71" spans="4:6" s="60" customFormat="1" ht="18" customHeight="1" x14ac:dyDescent="0.25">
      <c r="D71" s="134"/>
      <c r="E71" s="107">
        <v>0</v>
      </c>
      <c r="F71" s="107">
        <v>0</v>
      </c>
    </row>
    <row r="72" spans="4:6" s="60" customFormat="1" ht="18" customHeight="1" x14ac:dyDescent="0.25">
      <c r="D72" s="134"/>
      <c r="E72" s="107">
        <v>0</v>
      </c>
      <c r="F72" s="107">
        <v>0</v>
      </c>
    </row>
  </sheetData>
  <mergeCells count="3">
    <mergeCell ref="D2:F2"/>
    <mergeCell ref="D3:F3"/>
    <mergeCell ref="D5:F5"/>
  </mergeCells>
  <printOptions horizontalCentered="1" verticalCentered="1"/>
  <pageMargins left="0.7" right="0.7" top="0.75" bottom="0.75" header="0.3" footer="0.3"/>
  <pageSetup scale="85" orientation="portrait" horizontalDpi="300" verticalDpi="300" r:id="rId1"/>
  <headerFooter scaleWithDoc="0">
    <oddHeader>&amp;LCBIZ Benefits &amp;&amp; Insurance Services&amp;CPharmacy Request for Proposal
&amp;A&amp;RConfidential</oddHeader>
    <oddFooter>&amp;L&amp;G&amp;CPage &amp;P of &amp;N&amp;R&amp;D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32"/>
  <sheetViews>
    <sheetView view="pageBreakPreview" zoomScale="85" zoomScaleNormal="100" zoomScaleSheetLayoutView="85" workbookViewId="0">
      <selection activeCell="D9" sqref="D9"/>
    </sheetView>
  </sheetViews>
  <sheetFormatPr defaultRowHeight="15" x14ac:dyDescent="0.25"/>
  <cols>
    <col min="2" max="2" width="41.85546875" bestFit="1" customWidth="1"/>
    <col min="3" max="3" width="77.7109375" style="53" customWidth="1"/>
    <col min="4" max="4" width="13.5703125" customWidth="1"/>
    <col min="5" max="5" width="57.140625" customWidth="1"/>
  </cols>
  <sheetData>
    <row r="1" spans="2:13" x14ac:dyDescent="0.25">
      <c r="M1" t="s">
        <v>11</v>
      </c>
    </row>
    <row r="2" spans="2:13" x14ac:dyDescent="0.25">
      <c r="C2" s="8"/>
      <c r="M2" t="s">
        <v>13</v>
      </c>
    </row>
    <row r="3" spans="2:13" ht="21" x14ac:dyDescent="0.25">
      <c r="B3" s="139" t="s">
        <v>1</v>
      </c>
      <c r="C3" s="139"/>
      <c r="D3" s="139"/>
      <c r="E3" s="139"/>
      <c r="M3" t="s">
        <v>12</v>
      </c>
    </row>
    <row r="4" spans="2:13" x14ac:dyDescent="0.25">
      <c r="B4" s="169" t="str">
        <f>'Specialty Pharmacy'!D3</f>
        <v xml:space="preserve">Anderson County </v>
      </c>
      <c r="C4" s="169"/>
      <c r="D4" s="169"/>
      <c r="E4" s="169"/>
      <c r="M4" t="s">
        <v>77</v>
      </c>
    </row>
    <row r="5" spans="2:13" x14ac:dyDescent="0.25">
      <c r="C5" s="8"/>
    </row>
    <row r="6" spans="2:13" x14ac:dyDescent="0.25">
      <c r="C6" s="8"/>
    </row>
    <row r="7" spans="2:13" ht="45" customHeight="1" x14ac:dyDescent="0.25">
      <c r="B7" s="170" t="s">
        <v>530</v>
      </c>
      <c r="C7" s="170"/>
      <c r="D7" s="170"/>
      <c r="E7" s="170"/>
    </row>
    <row r="8" spans="2:13" s="78" customFormat="1" x14ac:dyDescent="0.25">
      <c r="B8" s="115"/>
      <c r="C8" s="115"/>
      <c r="D8" s="115"/>
      <c r="E8" s="115"/>
    </row>
    <row r="9" spans="2:13" ht="47.25" x14ac:dyDescent="0.25">
      <c r="B9" s="171" t="s">
        <v>300</v>
      </c>
      <c r="C9" s="172"/>
      <c r="D9" s="123" t="s">
        <v>299</v>
      </c>
      <c r="E9" s="123" t="s">
        <v>322</v>
      </c>
    </row>
    <row r="10" spans="2:13" ht="45" x14ac:dyDescent="0.25">
      <c r="B10" s="55" t="s">
        <v>486</v>
      </c>
      <c r="C10" s="55" t="s">
        <v>419</v>
      </c>
      <c r="D10" s="7"/>
      <c r="E10" s="11"/>
    </row>
    <row r="11" spans="2:13" ht="45" x14ac:dyDescent="0.25">
      <c r="B11" s="55" t="s">
        <v>487</v>
      </c>
      <c r="C11" s="55" t="s">
        <v>420</v>
      </c>
      <c r="D11" s="7"/>
      <c r="E11" s="11"/>
    </row>
    <row r="12" spans="2:13" ht="45" x14ac:dyDescent="0.25">
      <c r="B12" s="55" t="s">
        <v>503</v>
      </c>
      <c r="C12" s="55" t="s">
        <v>423</v>
      </c>
      <c r="D12" s="7"/>
      <c r="E12" s="11"/>
    </row>
    <row r="13" spans="2:13" ht="75" x14ac:dyDescent="0.25">
      <c r="B13" s="55" t="s">
        <v>488</v>
      </c>
      <c r="C13" s="55" t="s">
        <v>424</v>
      </c>
      <c r="D13" s="7"/>
      <c r="E13" s="11"/>
    </row>
    <row r="14" spans="2:13" ht="30" x14ac:dyDescent="0.25">
      <c r="B14" s="55" t="s">
        <v>488</v>
      </c>
      <c r="C14" s="55" t="s">
        <v>504</v>
      </c>
      <c r="D14" s="82"/>
      <c r="E14" s="11"/>
    </row>
    <row r="15" spans="2:13" ht="47.25" customHeight="1" x14ac:dyDescent="0.25">
      <c r="B15" s="55" t="s">
        <v>489</v>
      </c>
      <c r="C15" s="55" t="str">
        <f>"Vendor will share, at "&amp;B4&amp;"'s request, any network pharmacy's contracted discount, MAC reimbursement rates and/or dispensing fee at any time during the contract term."</f>
        <v>Vendor will share, at Anderson County 's request, any network pharmacy's contracted discount, MAC reimbursement rates and/or dispensing fee at any time during the contract term.</v>
      </c>
      <c r="D15" s="7"/>
      <c r="E15" s="11"/>
    </row>
    <row r="16" spans="2:13" s="78" customFormat="1" ht="36" customHeight="1" x14ac:dyDescent="0.25">
      <c r="B16" s="55" t="s">
        <v>489</v>
      </c>
      <c r="C16" s="55" t="str">
        <f>"Vendor will share, at "&amp;B4&amp;"'s request, any contracts with a specific, or chain of network pharmacies"</f>
        <v>Vendor will share, at Anderson County 's request, any contracts with a specific, or chain of network pharmacies</v>
      </c>
      <c r="D16" s="82"/>
      <c r="E16" s="11"/>
    </row>
    <row r="17" spans="2:8" ht="45" x14ac:dyDescent="0.25">
      <c r="B17" s="55" t="s">
        <v>490</v>
      </c>
      <c r="C17" s="55" t="s">
        <v>425</v>
      </c>
      <c r="D17" s="7"/>
      <c r="E17" s="11"/>
    </row>
    <row r="18" spans="2:8" s="78" customFormat="1" ht="45" x14ac:dyDescent="0.25">
      <c r="B18" s="108" t="s">
        <v>491</v>
      </c>
      <c r="C18" s="55" t="s">
        <v>426</v>
      </c>
      <c r="D18" s="7"/>
      <c r="E18" s="11"/>
    </row>
    <row r="19" spans="2:8" s="78" customFormat="1" ht="30" x14ac:dyDescent="0.25">
      <c r="B19" s="109" t="s">
        <v>468</v>
      </c>
      <c r="C19" s="55" t="s">
        <v>467</v>
      </c>
      <c r="D19" s="82"/>
      <c r="E19" s="11"/>
    </row>
    <row r="20" spans="2:8" ht="105" x14ac:dyDescent="0.25">
      <c r="B20" s="109" t="s">
        <v>469</v>
      </c>
      <c r="C20" s="55" t="s">
        <v>532</v>
      </c>
      <c r="D20" s="82"/>
      <c r="E20" s="11"/>
    </row>
    <row r="21" spans="2:8" ht="45" x14ac:dyDescent="0.25">
      <c r="B21" s="108" t="s">
        <v>427</v>
      </c>
      <c r="C21" s="55" t="s">
        <v>428</v>
      </c>
      <c r="D21" s="7"/>
      <c r="E21" s="11"/>
    </row>
    <row r="22" spans="2:8" ht="30" x14ac:dyDescent="0.25">
      <c r="B22" s="54" t="s">
        <v>447</v>
      </c>
      <c r="C22" s="55" t="s">
        <v>429</v>
      </c>
      <c r="D22" s="7"/>
      <c r="E22" s="11"/>
    </row>
    <row r="23" spans="2:8" ht="60" x14ac:dyDescent="0.25">
      <c r="B23" s="55" t="s">
        <v>448</v>
      </c>
      <c r="C23" s="55" t="s">
        <v>430</v>
      </c>
      <c r="D23" s="7"/>
      <c r="E23" s="11"/>
    </row>
    <row r="24" spans="2:8" ht="60" x14ac:dyDescent="0.25">
      <c r="B24" s="54" t="s">
        <v>431</v>
      </c>
      <c r="C24" s="55" t="str">
        <f>"Vendor will offer revised financial terms at 18 months into the executed contract based on current market conditions at that time. If "&amp;B4&amp;" determine these terms are not competitive, "&amp;B4&amp;" reserves the right to terminate the contract without penalty"</f>
        <v>Vendor will offer revised financial terms at 18 months into the executed contract based on current market conditions at that time. If Anderson County  determine these terms are not competitive, Anderson County  reserves the right to terminate the contract without penalty</v>
      </c>
      <c r="D24" s="7"/>
      <c r="E24" s="11"/>
      <c r="H24" s="78"/>
    </row>
    <row r="25" spans="2:8" ht="45" x14ac:dyDescent="0.25">
      <c r="B25" s="54" t="s">
        <v>454</v>
      </c>
      <c r="C25" s="55" t="str">
        <f>"Vendor agrees to offer improved financial terms if "&amp;B4&amp;"'s enrollment increases by 20% or more. Improvements will shall apply on the date enrollment increased to 120% or more."</f>
        <v>Vendor agrees to offer improved financial terms if Anderson County 's enrollment increases by 20% or more. Improvements will shall apply on the date enrollment increased to 120% or more.</v>
      </c>
      <c r="D25" s="7"/>
      <c r="E25" s="11"/>
      <c r="H25" s="78"/>
    </row>
    <row r="26" spans="2:8" ht="30" x14ac:dyDescent="0.25">
      <c r="B26" s="54" t="s">
        <v>455</v>
      </c>
      <c r="C26" s="55" t="s">
        <v>456</v>
      </c>
      <c r="D26" s="7"/>
      <c r="E26" s="11"/>
    </row>
    <row r="27" spans="2:8" ht="45" x14ac:dyDescent="0.25">
      <c r="B27" s="54" t="s">
        <v>457</v>
      </c>
      <c r="C27" s="55" t="s">
        <v>458</v>
      </c>
      <c r="D27" s="7"/>
      <c r="E27" s="11"/>
    </row>
    <row r="28" spans="2:8" ht="30" x14ac:dyDescent="0.25">
      <c r="B28" s="54" t="s">
        <v>461</v>
      </c>
      <c r="C28" s="55" t="s">
        <v>462</v>
      </c>
      <c r="D28" s="7"/>
      <c r="E28" s="11"/>
    </row>
    <row r="29" spans="2:8" ht="121.5" customHeight="1" x14ac:dyDescent="0.25">
      <c r="B29" s="54" t="s">
        <v>463</v>
      </c>
      <c r="C29" s="55" t="str">
        <f>"Should the vendor choose another basis (e.g. transition from AWP to WAC or AAC) of determining ingredient cost, "&amp;B4&amp;" will be given a minimum of 90 days notice and details surrounding the change. The vendor will also be responsible for providing an analysis illustrating the revised methodology will be in the favor of, or cost neutral to "&amp;B4</f>
        <v xml:space="preserve">Should the vendor choose another basis (e.g. transition from AWP to WAC or AAC) of determining ingredient cost, Anderson County  will be given a minimum of 90 days notice and details surrounding the change. The vendor will also be responsible for providing an analysis illustrating the revised methodology will be in the favor of, or cost neutral to Anderson County </v>
      </c>
      <c r="D29" s="7"/>
      <c r="E29" s="11"/>
    </row>
    <row r="30" spans="2:8" ht="120" x14ac:dyDescent="0.25">
      <c r="B30" s="54" t="s">
        <v>465</v>
      </c>
      <c r="C30" s="55" t="str">
        <f>"Vendor shall utilize a MAC reimbursement program for frequently utilized multisource products. These rates shall be the same used at mail and retail channels and the rates will be disclosed to "&amp;B4&amp;" upon request. These rates will be competitive with generic programs offered to cash paying guests at some retailers (e.g. Target, Wal-Mart $4 list)"&amp;" The MAC rates used to charge "&amp;B4&amp;" must have changes which correlate in magnitude to those rates which are used to reimburse pharmacies specifically instances when a generic product loses exclusivity."</f>
        <v>Vendor shall utilize a MAC reimbursement program for frequently utilized multisource products. These rates shall be the same used at mail and retail channels and the rates will be disclosed to Anderson County  upon request. These rates will be competitive with generic programs offered to cash paying guests at some retailers (e.g. Target, Wal-Mart $4 list) The MAC rates used to charge Anderson County  must have changes which correlate in magnitude to those rates which are used to reimburse pharmacies specifically instances when a generic product loses exclusivity.</v>
      </c>
      <c r="D30" s="7"/>
      <c r="E30" s="11"/>
      <c r="H30" s="78"/>
    </row>
    <row r="31" spans="2:8" ht="60" x14ac:dyDescent="0.25">
      <c r="B31" s="54" t="s">
        <v>258</v>
      </c>
      <c r="C31" s="55" t="s">
        <v>267</v>
      </c>
      <c r="D31" s="7"/>
      <c r="E31" s="11"/>
    </row>
    <row r="32" spans="2:8" ht="30" x14ac:dyDescent="0.25">
      <c r="B32" s="54" t="s">
        <v>259</v>
      </c>
      <c r="C32" s="55" t="s">
        <v>260</v>
      </c>
      <c r="D32" s="7"/>
      <c r="E32" s="11"/>
    </row>
    <row r="33" spans="2:5" ht="75" x14ac:dyDescent="0.25">
      <c r="B33" s="54" t="s">
        <v>276</v>
      </c>
      <c r="C33" s="55" t="s">
        <v>417</v>
      </c>
      <c r="D33" s="7"/>
      <c r="E33" s="11"/>
    </row>
    <row r="34" spans="2:5" ht="30" x14ac:dyDescent="0.25">
      <c r="B34" s="54" t="s">
        <v>263</v>
      </c>
      <c r="C34" s="55" t="s">
        <v>264</v>
      </c>
      <c r="D34" s="7"/>
      <c r="E34" s="11"/>
    </row>
    <row r="35" spans="2:5" ht="45" x14ac:dyDescent="0.25">
      <c r="B35" s="54" t="s">
        <v>262</v>
      </c>
      <c r="C35" s="55" t="s">
        <v>477</v>
      </c>
      <c r="D35" s="7"/>
      <c r="E35" s="11"/>
    </row>
    <row r="36" spans="2:5" ht="30" x14ac:dyDescent="0.25">
      <c r="B36" s="54" t="s">
        <v>265</v>
      </c>
      <c r="C36" s="55" t="s">
        <v>292</v>
      </c>
      <c r="D36" s="7"/>
      <c r="E36" s="11"/>
    </row>
    <row r="37" spans="2:5" ht="75" x14ac:dyDescent="0.25">
      <c r="B37" s="54" t="s">
        <v>343</v>
      </c>
      <c r="C37" s="55" t="s">
        <v>351</v>
      </c>
      <c r="D37" s="7"/>
      <c r="E37" s="11"/>
    </row>
    <row r="38" spans="2:5" ht="45" x14ac:dyDescent="0.25">
      <c r="B38" s="54" t="s">
        <v>266</v>
      </c>
      <c r="C38" s="55" t="s">
        <v>459</v>
      </c>
      <c r="D38" s="7"/>
      <c r="E38" s="11"/>
    </row>
    <row r="39" spans="2:5" s="78" customFormat="1" ht="60" x14ac:dyDescent="0.25">
      <c r="B39" s="54" t="s">
        <v>261</v>
      </c>
      <c r="C39" s="55" t="s">
        <v>460</v>
      </c>
      <c r="D39" s="7"/>
      <c r="E39" s="11"/>
    </row>
    <row r="40" spans="2:5" ht="30" x14ac:dyDescent="0.25">
      <c r="B40" s="54" t="s">
        <v>470</v>
      </c>
      <c r="C40" s="55" t="str">
        <f>B4&amp;" will have no financial responsibility on any claim paid 100% by the member including those at mail order."</f>
        <v>Anderson County  will have no financial responsibility on any claim paid 100% by the member including those at mail order.</v>
      </c>
      <c r="D40" s="82"/>
      <c r="E40" s="11"/>
    </row>
    <row r="41" spans="2:5" x14ac:dyDescent="0.25">
      <c r="B41" s="54" t="s">
        <v>268</v>
      </c>
      <c r="C41" s="55" t="s">
        <v>269</v>
      </c>
      <c r="D41" s="7"/>
      <c r="E41" s="11"/>
    </row>
    <row r="42" spans="2:5" ht="30" x14ac:dyDescent="0.25">
      <c r="B42" s="54" t="s">
        <v>270</v>
      </c>
      <c r="C42" s="55" t="s">
        <v>271</v>
      </c>
      <c r="D42" s="7"/>
      <c r="E42" s="11"/>
    </row>
    <row r="43" spans="2:5" ht="30" x14ac:dyDescent="0.25">
      <c r="B43" s="54" t="s">
        <v>272</v>
      </c>
      <c r="C43" s="55" t="s">
        <v>334</v>
      </c>
      <c r="D43" s="7"/>
      <c r="E43" s="11"/>
    </row>
    <row r="44" spans="2:5" ht="45" x14ac:dyDescent="0.25">
      <c r="B44" s="54" t="s">
        <v>273</v>
      </c>
      <c r="C44" s="55" t="s">
        <v>274</v>
      </c>
      <c r="D44" s="7"/>
      <c r="E44" s="11"/>
    </row>
    <row r="45" spans="2:5" ht="30" x14ac:dyDescent="0.25">
      <c r="B45" s="54" t="s">
        <v>350</v>
      </c>
      <c r="C45" s="55" t="s">
        <v>275</v>
      </c>
      <c r="D45" s="7"/>
      <c r="E45" s="11"/>
    </row>
    <row r="46" spans="2:5" s="78" customFormat="1" ht="30" x14ac:dyDescent="0.25">
      <c r="B46" s="54" t="s">
        <v>474</v>
      </c>
      <c r="C46" s="55" t="s">
        <v>277</v>
      </c>
      <c r="D46" s="7"/>
      <c r="E46" s="11"/>
    </row>
    <row r="47" spans="2:5" s="78" customFormat="1" ht="30" x14ac:dyDescent="0.25">
      <c r="B47" s="108" t="s">
        <v>472</v>
      </c>
      <c r="C47" s="55" t="s">
        <v>473</v>
      </c>
      <c r="D47" s="82"/>
      <c r="E47" s="11"/>
    </row>
    <row r="48" spans="2:5" ht="30" x14ac:dyDescent="0.25">
      <c r="B48" s="108" t="s">
        <v>471</v>
      </c>
      <c r="C48" s="55" t="str">
        <f>"Member cost share not collected by the mail or specialty pharmacy will not be charged to "&amp;B4</f>
        <v xml:space="preserve">Member cost share not collected by the mail or specialty pharmacy will not be charged to Anderson County </v>
      </c>
      <c r="D48" s="82"/>
      <c r="E48" s="11"/>
    </row>
    <row r="49" spans="2:5" ht="30" x14ac:dyDescent="0.25">
      <c r="B49" s="54" t="s">
        <v>278</v>
      </c>
      <c r="C49" s="55" t="s">
        <v>279</v>
      </c>
      <c r="D49" s="7"/>
      <c r="E49" s="11"/>
    </row>
    <row r="50" spans="2:5" ht="105" x14ac:dyDescent="0.25">
      <c r="B50" s="54" t="s">
        <v>289</v>
      </c>
      <c r="C50" s="55" t="s">
        <v>464</v>
      </c>
      <c r="D50" s="7"/>
      <c r="E50" s="11"/>
    </row>
    <row r="51" spans="2:5" ht="30" x14ac:dyDescent="0.25">
      <c r="B51" s="54" t="s">
        <v>290</v>
      </c>
      <c r="C51" s="55" t="s">
        <v>291</v>
      </c>
      <c r="D51" s="7"/>
      <c r="E51" s="11"/>
    </row>
    <row r="52" spans="2:5" ht="30" x14ac:dyDescent="0.25">
      <c r="B52" s="54" t="s">
        <v>293</v>
      </c>
      <c r="C52" s="55" t="s">
        <v>335</v>
      </c>
      <c r="D52" s="7"/>
      <c r="E52" s="11"/>
    </row>
    <row r="53" spans="2:5" ht="30" x14ac:dyDescent="0.25">
      <c r="B53" s="54" t="s">
        <v>294</v>
      </c>
      <c r="C53" s="55" t="s">
        <v>295</v>
      </c>
      <c r="D53" s="7"/>
      <c r="E53" s="11"/>
    </row>
    <row r="54" spans="2:5" ht="45" x14ac:dyDescent="0.25">
      <c r="B54" s="54" t="s">
        <v>296</v>
      </c>
      <c r="C54" s="55" t="s">
        <v>297</v>
      </c>
      <c r="D54" s="7"/>
      <c r="E54" s="11"/>
    </row>
    <row r="55" spans="2:5" s="78" customFormat="1" ht="45" x14ac:dyDescent="0.25">
      <c r="B55" s="54" t="s">
        <v>336</v>
      </c>
      <c r="C55" s="55" t="s">
        <v>418</v>
      </c>
      <c r="D55" s="7"/>
      <c r="E55" s="11"/>
    </row>
    <row r="56" spans="2:5" ht="45" x14ac:dyDescent="0.25">
      <c r="B56" s="54" t="s">
        <v>466</v>
      </c>
      <c r="C56" s="56" t="s">
        <v>529</v>
      </c>
      <c r="D56" s="82"/>
      <c r="E56" s="11"/>
    </row>
    <row r="57" spans="2:5" ht="90" x14ac:dyDescent="0.25">
      <c r="B57" s="54" t="s">
        <v>298</v>
      </c>
      <c r="C57" s="56" t="s">
        <v>337</v>
      </c>
      <c r="D57" s="7"/>
      <c r="E57" s="11"/>
    </row>
    <row r="58" spans="2:5" ht="30" x14ac:dyDescent="0.25">
      <c r="B58" s="173" t="s">
        <v>280</v>
      </c>
      <c r="C58" s="56" t="s">
        <v>288</v>
      </c>
      <c r="D58" s="174"/>
      <c r="E58" s="175"/>
    </row>
    <row r="59" spans="2:5" x14ac:dyDescent="0.25">
      <c r="B59" s="173"/>
      <c r="C59" s="57" t="s">
        <v>287</v>
      </c>
      <c r="D59" s="174"/>
      <c r="E59" s="175"/>
    </row>
    <row r="60" spans="2:5" x14ac:dyDescent="0.25">
      <c r="B60" s="173"/>
      <c r="C60" s="57" t="s">
        <v>281</v>
      </c>
      <c r="D60" s="174"/>
      <c r="E60" s="175"/>
    </row>
    <row r="61" spans="2:5" x14ac:dyDescent="0.25">
      <c r="B61" s="173"/>
      <c r="C61" s="57" t="s">
        <v>282</v>
      </c>
      <c r="D61" s="174"/>
      <c r="E61" s="175"/>
    </row>
    <row r="62" spans="2:5" x14ac:dyDescent="0.25">
      <c r="B62" s="173"/>
      <c r="C62" s="57" t="s">
        <v>283</v>
      </c>
      <c r="D62" s="174"/>
      <c r="E62" s="175"/>
    </row>
    <row r="63" spans="2:5" x14ac:dyDescent="0.25">
      <c r="B63" s="173"/>
      <c r="C63" s="57" t="s">
        <v>284</v>
      </c>
      <c r="D63" s="174"/>
      <c r="E63" s="175"/>
    </row>
    <row r="64" spans="2:5" x14ac:dyDescent="0.25">
      <c r="B64" s="173"/>
      <c r="C64" s="57" t="s">
        <v>285</v>
      </c>
      <c r="D64" s="174"/>
      <c r="E64" s="175"/>
    </row>
    <row r="65" spans="2:5" x14ac:dyDescent="0.25">
      <c r="B65" s="173"/>
      <c r="C65" s="58" t="s">
        <v>286</v>
      </c>
      <c r="D65" s="174"/>
      <c r="E65" s="175"/>
    </row>
    <row r="66" spans="2:5" x14ac:dyDescent="0.25">
      <c r="C66" s="8"/>
    </row>
    <row r="67" spans="2:5" x14ac:dyDescent="0.25">
      <c r="C67" s="8"/>
    </row>
    <row r="68" spans="2:5" x14ac:dyDescent="0.25">
      <c r="C68" s="8"/>
    </row>
    <row r="69" spans="2:5" x14ac:dyDescent="0.25">
      <c r="C69" s="8"/>
    </row>
    <row r="70" spans="2:5" x14ac:dyDescent="0.25">
      <c r="C70" s="8"/>
    </row>
    <row r="71" spans="2:5" x14ac:dyDescent="0.25">
      <c r="C71" s="8"/>
    </row>
    <row r="72" spans="2:5" x14ac:dyDescent="0.25">
      <c r="C72" s="8"/>
    </row>
    <row r="73" spans="2:5" x14ac:dyDescent="0.25">
      <c r="C73" s="8"/>
    </row>
    <row r="74" spans="2:5" x14ac:dyDescent="0.25">
      <c r="C74" s="8"/>
    </row>
    <row r="75" spans="2:5" x14ac:dyDescent="0.25">
      <c r="C75" s="8"/>
    </row>
    <row r="76" spans="2:5" x14ac:dyDescent="0.25">
      <c r="C76" s="8"/>
    </row>
    <row r="77" spans="2:5" x14ac:dyDescent="0.25">
      <c r="C77" s="8"/>
    </row>
    <row r="78" spans="2:5" x14ac:dyDescent="0.25">
      <c r="C78" s="8"/>
    </row>
    <row r="79" spans="2:5" x14ac:dyDescent="0.25">
      <c r="C79" s="8"/>
    </row>
    <row r="80" spans="2:5" x14ac:dyDescent="0.25">
      <c r="C80" s="8"/>
    </row>
    <row r="81" spans="3:3" x14ac:dyDescent="0.25">
      <c r="C81" s="8"/>
    </row>
    <row r="82" spans="3:3" x14ac:dyDescent="0.25">
      <c r="C82" s="8"/>
    </row>
    <row r="83" spans="3:3" x14ac:dyDescent="0.25">
      <c r="C83" s="8"/>
    </row>
    <row r="84" spans="3:3" x14ac:dyDescent="0.25">
      <c r="C84" s="8"/>
    </row>
    <row r="85" spans="3:3" x14ac:dyDescent="0.25">
      <c r="C85" s="8"/>
    </row>
    <row r="86" spans="3:3" x14ac:dyDescent="0.25">
      <c r="C86" s="8"/>
    </row>
    <row r="87" spans="3:3" x14ac:dyDescent="0.25">
      <c r="C87" s="8"/>
    </row>
    <row r="88" spans="3:3" x14ac:dyDescent="0.25">
      <c r="C88" s="8"/>
    </row>
    <row r="89" spans="3:3" x14ac:dyDescent="0.25">
      <c r="C89" s="8"/>
    </row>
    <row r="90" spans="3:3" x14ac:dyDescent="0.25">
      <c r="C90" s="8"/>
    </row>
    <row r="91" spans="3:3" x14ac:dyDescent="0.25">
      <c r="C91" s="8"/>
    </row>
    <row r="92" spans="3:3" x14ac:dyDescent="0.25">
      <c r="C92" s="8"/>
    </row>
    <row r="93" spans="3:3" x14ac:dyDescent="0.25">
      <c r="C93" s="8"/>
    </row>
    <row r="94" spans="3:3" x14ac:dyDescent="0.25">
      <c r="C94" s="8"/>
    </row>
    <row r="95" spans="3:3" x14ac:dyDescent="0.25">
      <c r="C95" s="8"/>
    </row>
    <row r="96" spans="3:3" x14ac:dyDescent="0.25">
      <c r="C96" s="8"/>
    </row>
    <row r="97" spans="3:3" x14ac:dyDescent="0.25">
      <c r="C97" s="8"/>
    </row>
    <row r="98" spans="3:3" x14ac:dyDescent="0.25">
      <c r="C98" s="8"/>
    </row>
    <row r="99" spans="3:3" x14ac:dyDescent="0.25">
      <c r="C99" s="8"/>
    </row>
    <row r="100" spans="3:3" x14ac:dyDescent="0.25">
      <c r="C100" s="8"/>
    </row>
    <row r="101" spans="3:3" x14ac:dyDescent="0.25">
      <c r="C101" s="8"/>
    </row>
    <row r="102" spans="3:3" x14ac:dyDescent="0.25">
      <c r="C102" s="8"/>
    </row>
    <row r="103" spans="3:3" x14ac:dyDescent="0.25">
      <c r="C103" s="8"/>
    </row>
    <row r="104" spans="3:3" x14ac:dyDescent="0.25">
      <c r="C104" s="8"/>
    </row>
    <row r="105" spans="3:3" x14ac:dyDescent="0.25">
      <c r="C105" s="8"/>
    </row>
    <row r="106" spans="3:3" x14ac:dyDescent="0.25">
      <c r="C106" s="8"/>
    </row>
    <row r="107" spans="3:3" x14ac:dyDescent="0.25">
      <c r="C107" s="8"/>
    </row>
    <row r="108" spans="3:3" x14ac:dyDescent="0.25">
      <c r="C108" s="8"/>
    </row>
    <row r="109" spans="3:3" x14ac:dyDescent="0.25">
      <c r="C109" s="8"/>
    </row>
    <row r="110" spans="3:3" x14ac:dyDescent="0.25">
      <c r="C110" s="8"/>
    </row>
    <row r="111" spans="3:3" x14ac:dyDescent="0.25">
      <c r="C111" s="8"/>
    </row>
    <row r="112" spans="3:3" x14ac:dyDescent="0.25">
      <c r="C112" s="8"/>
    </row>
    <row r="113" spans="3:3" x14ac:dyDescent="0.25">
      <c r="C113" s="8"/>
    </row>
    <row r="114" spans="3:3" x14ac:dyDescent="0.25">
      <c r="C114" s="8"/>
    </row>
    <row r="115" spans="3:3" x14ac:dyDescent="0.25">
      <c r="C115" s="8"/>
    </row>
    <row r="116" spans="3:3" x14ac:dyDescent="0.25">
      <c r="C116" s="8"/>
    </row>
    <row r="117" spans="3:3" x14ac:dyDescent="0.25">
      <c r="C117" s="8"/>
    </row>
    <row r="118" spans="3:3" x14ac:dyDescent="0.25">
      <c r="C118" s="8"/>
    </row>
    <row r="119" spans="3:3" x14ac:dyDescent="0.25">
      <c r="C119" s="8"/>
    </row>
    <row r="120" spans="3:3" x14ac:dyDescent="0.25">
      <c r="C120" s="8"/>
    </row>
    <row r="121" spans="3:3" x14ac:dyDescent="0.25">
      <c r="C121" s="8"/>
    </row>
    <row r="122" spans="3:3" x14ac:dyDescent="0.25">
      <c r="C122" s="8"/>
    </row>
    <row r="123" spans="3:3" x14ac:dyDescent="0.25">
      <c r="C123" s="8"/>
    </row>
    <row r="124" spans="3:3" x14ac:dyDescent="0.25">
      <c r="C124" s="8"/>
    </row>
    <row r="125" spans="3:3" x14ac:dyDescent="0.25">
      <c r="C125" s="8"/>
    </row>
    <row r="126" spans="3:3" x14ac:dyDescent="0.25">
      <c r="C126" s="8"/>
    </row>
    <row r="127" spans="3:3" x14ac:dyDescent="0.25">
      <c r="C127" s="8"/>
    </row>
    <row r="128" spans="3:3" x14ac:dyDescent="0.25">
      <c r="C128" s="8"/>
    </row>
    <row r="129" spans="3:3" x14ac:dyDescent="0.25">
      <c r="C129" s="8"/>
    </row>
    <row r="130" spans="3:3" x14ac:dyDescent="0.25">
      <c r="C130" s="8"/>
    </row>
    <row r="131" spans="3:3" x14ac:dyDescent="0.25">
      <c r="C131" s="8"/>
    </row>
    <row r="132" spans="3:3" x14ac:dyDescent="0.25">
      <c r="C132" s="8"/>
    </row>
  </sheetData>
  <mergeCells count="7">
    <mergeCell ref="B7:E7"/>
    <mergeCell ref="B3:E3"/>
    <mergeCell ref="B4:E4"/>
    <mergeCell ref="B9:C9"/>
    <mergeCell ref="B58:B65"/>
    <mergeCell ref="D58:D65"/>
    <mergeCell ref="E58:E65"/>
  </mergeCells>
  <conditionalFormatting sqref="E10:E58">
    <cfRule type="expression" dxfId="3" priority="22">
      <formula>OR($D10=$M$1,$D10=$M$4,$D10=$M$5)</formula>
    </cfRule>
  </conditionalFormatting>
  <conditionalFormatting sqref="B10:E11">
    <cfRule type="expression" dxfId="2" priority="24">
      <formula>#REF!=#REF!</formula>
    </cfRule>
  </conditionalFormatting>
  <conditionalFormatting sqref="B13:E18">
    <cfRule type="expression" dxfId="1" priority="25">
      <formula>#REF!=#REF!</formula>
    </cfRule>
  </conditionalFormatting>
  <dataValidations count="2">
    <dataValidation type="list" allowBlank="1" showInputMessage="1" showErrorMessage="1" sqref="D49:D58 D19:D46">
      <formula1>$M$1:$M$3</formula1>
    </dataValidation>
    <dataValidation type="list" allowBlank="1" showInputMessage="1" showErrorMessage="1" sqref="D47:D48 D10:D18">
      <formula1>$M$1:$M$4</formula1>
    </dataValidation>
  </dataValidations>
  <pageMargins left="0.7" right="0.7" top="0.75" bottom="0.75" header="0.3" footer="0.3"/>
  <pageSetup scale="47" fitToHeight="6" orientation="portrait" horizontalDpi="300" verticalDpi="300" r:id="rId1"/>
  <headerFooter scaleWithDoc="0">
    <oddHeader>&amp;LCBIZ Benefits &amp;&amp; Insurance Services&amp;CPharmacy Request for Proposal
&amp;A&amp;RConfidential</oddHeader>
    <oddFooter>&amp;L&amp;G&amp;CPage &amp;P of &amp;N&amp;R&amp;D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1"/>
  <sheetViews>
    <sheetView view="pageBreakPreview" zoomScale="85" zoomScaleNormal="100" zoomScaleSheetLayoutView="85" workbookViewId="0">
      <selection activeCell="A2" sqref="A2"/>
    </sheetView>
  </sheetViews>
  <sheetFormatPr defaultRowHeight="15" x14ac:dyDescent="0.25"/>
  <cols>
    <col min="2" max="2" width="41.85546875" bestFit="1" customWidth="1"/>
    <col min="3" max="3" width="77.7109375" style="53" customWidth="1"/>
    <col min="4" max="4" width="13.5703125" customWidth="1"/>
    <col min="5" max="5" width="57.140625" customWidth="1"/>
  </cols>
  <sheetData>
    <row r="1" spans="1:13" x14ac:dyDescent="0.25">
      <c r="A1" s="78" t="s">
        <v>536</v>
      </c>
      <c r="M1" t="s">
        <v>11</v>
      </c>
    </row>
    <row r="2" spans="1:13" x14ac:dyDescent="0.25">
      <c r="C2" s="8"/>
      <c r="M2" t="s">
        <v>13</v>
      </c>
    </row>
    <row r="3" spans="1:13" ht="21" x14ac:dyDescent="0.25">
      <c r="B3" s="139" t="s">
        <v>1</v>
      </c>
      <c r="C3" s="139"/>
      <c r="D3" s="139"/>
      <c r="E3" s="139"/>
      <c r="M3" t="s">
        <v>12</v>
      </c>
    </row>
    <row r="4" spans="1:13" x14ac:dyDescent="0.25">
      <c r="B4" s="169" t="str">
        <f>'Bid Specifications (financial)'!B4</f>
        <v xml:space="preserve">Anderson County </v>
      </c>
      <c r="C4" s="169"/>
      <c r="D4" s="169"/>
      <c r="E4" s="169"/>
    </row>
    <row r="5" spans="1:13" x14ac:dyDescent="0.25">
      <c r="C5" s="8"/>
    </row>
    <row r="6" spans="1:13" ht="47.25" x14ac:dyDescent="0.25">
      <c r="B6" s="176" t="s">
        <v>301</v>
      </c>
      <c r="C6" s="176"/>
      <c r="D6" s="123" t="s">
        <v>299</v>
      </c>
      <c r="E6" s="123" t="s">
        <v>322</v>
      </c>
    </row>
    <row r="7" spans="1:13" s="78" customFormat="1" ht="60" x14ac:dyDescent="0.25">
      <c r="B7" s="54" t="s">
        <v>485</v>
      </c>
      <c r="C7" s="55" t="str">
        <f>"Vendor must be capable of administering the pharmacy benefit in conjunction with "&amp;A1&amp;". Bi-directional data feeds for ACA compliance (e.g. deductible/max-out-of-pocket accumulators) must be operational and available to "&amp;B4&amp;" at no charge as this is a core requirement to administer PBM services under the ACA."</f>
        <v>Vendor must be capable of administering the pharmacy benefit in conjunction with Cigna. Bi-directional data feeds for ACA compliance (e.g. deductible/max-out-of-pocket accumulators) must be operational and available to Anderson County  at no charge as this is a core requirement to administer PBM services under the ACA.</v>
      </c>
      <c r="D7" s="82"/>
      <c r="E7" s="11"/>
    </row>
    <row r="8" spans="1:13" ht="90" x14ac:dyDescent="0.25">
      <c r="B8" s="54" t="s">
        <v>321</v>
      </c>
      <c r="C8" s="55" t="s">
        <v>406</v>
      </c>
      <c r="D8" s="7"/>
      <c r="E8" s="11"/>
    </row>
    <row r="9" spans="1:13" ht="45" x14ac:dyDescent="0.25">
      <c r="B9" s="54" t="s">
        <v>445</v>
      </c>
      <c r="C9" s="55" t="str">
        <f>"Vendor agrees their system will allow for "&amp;B4&amp;" input of claim overrides, restriction of members to specific drugs/pharmacies/prescribers, and allow for restriction of individual prescribers to specific drug classes if requested"</f>
        <v>Vendor agrees their system will allow for Anderson County  input of claim overrides, restriction of members to specific drugs/pharmacies/prescribers, and allow for restriction of individual prescribers to specific drug classes if requested</v>
      </c>
      <c r="D9" s="7"/>
      <c r="E9" s="11"/>
    </row>
    <row r="10" spans="1:13" ht="30" x14ac:dyDescent="0.25">
      <c r="B10" s="54" t="s">
        <v>357</v>
      </c>
      <c r="C10" s="55" t="s">
        <v>358</v>
      </c>
      <c r="D10" s="7"/>
      <c r="E10" s="11"/>
    </row>
    <row r="11" spans="1:13" ht="60" x14ac:dyDescent="0.25">
      <c r="B11" s="54" t="s">
        <v>38</v>
      </c>
      <c r="C11" s="55" t="str">
        <f>"While "&amp;B4&amp;" will determine procedures for enrollment and coverage cancellation, vendor accepts responsibility to validate and load all eligibility files upon receipt of a clean data file."&amp;" Vendor will accept and accurately process the prescription benefit for all eligible members of the plan"</f>
        <v>While Anderson County  will determine procedures for enrollment and coverage cancellation, vendor accepts responsibility to validate and load all eligibility files upon receipt of a clean data file. Vendor will accept and accurately process the prescription benefit for all eligible members of the plan</v>
      </c>
      <c r="D11" s="7"/>
      <c r="E11" s="11"/>
      <c r="H11" s="78"/>
    </row>
    <row r="12" spans="1:13" ht="240" customHeight="1" x14ac:dyDescent="0.25">
      <c r="B12" s="54" t="s">
        <v>302</v>
      </c>
      <c r="C12" s="55" t="s">
        <v>338</v>
      </c>
      <c r="D12" s="7"/>
      <c r="E12" s="11"/>
    </row>
    <row r="13" spans="1:13" s="78" customFormat="1" ht="30" x14ac:dyDescent="0.25">
      <c r="B13" s="54" t="s">
        <v>510</v>
      </c>
      <c r="C13" s="55" t="str">
        <f>"Vendor shall allow "&amp;B4&amp;" the option to have RX information printed on the members medical ID card"</f>
        <v>Vendor shall allow Anderson County  the option to have RX information printed on the members medical ID card</v>
      </c>
      <c r="D13" s="82"/>
      <c r="E13" s="11"/>
    </row>
    <row r="14" spans="1:13" ht="75" x14ac:dyDescent="0.25">
      <c r="B14" s="54" t="s">
        <v>303</v>
      </c>
      <c r="C14" s="131" t="s">
        <v>535</v>
      </c>
      <c r="D14" s="7"/>
      <c r="E14" s="11"/>
    </row>
    <row r="15" spans="1:13" ht="30" x14ac:dyDescent="0.25">
      <c r="B15" s="4" t="s">
        <v>307</v>
      </c>
      <c r="C15" s="55" t="s">
        <v>340</v>
      </c>
      <c r="D15" s="7"/>
      <c r="E15" s="11"/>
    </row>
    <row r="16" spans="1:13" ht="75" x14ac:dyDescent="0.25">
      <c r="B16" s="54" t="s">
        <v>310</v>
      </c>
      <c r="C16" s="55" t="s">
        <v>311</v>
      </c>
      <c r="D16" s="7"/>
      <c r="E16" s="11"/>
    </row>
    <row r="17" spans="2:5" ht="30" x14ac:dyDescent="0.25">
      <c r="B17" s="54" t="s">
        <v>312</v>
      </c>
      <c r="C17" s="55" t="s">
        <v>313</v>
      </c>
      <c r="D17" s="7"/>
      <c r="E17" s="11"/>
    </row>
    <row r="18" spans="2:5" ht="60" x14ac:dyDescent="0.25">
      <c r="B18" s="54" t="s">
        <v>314</v>
      </c>
      <c r="C18" s="55" t="s">
        <v>341</v>
      </c>
      <c r="D18" s="7"/>
      <c r="E18" s="11"/>
    </row>
    <row r="19" spans="2:5" ht="60" x14ac:dyDescent="0.25">
      <c r="B19" s="54" t="s">
        <v>317</v>
      </c>
      <c r="C19" s="55" t="s">
        <v>318</v>
      </c>
      <c r="D19" s="7"/>
      <c r="E19" s="11"/>
    </row>
    <row r="20" spans="2:5" ht="45" x14ac:dyDescent="0.25">
      <c r="B20" s="54" t="s">
        <v>408</v>
      </c>
      <c r="C20" s="55" t="s">
        <v>446</v>
      </c>
      <c r="D20" s="7"/>
      <c r="E20" s="11"/>
    </row>
    <row r="21" spans="2:5" ht="45" customHeight="1" x14ac:dyDescent="0.25">
      <c r="B21" s="54" t="s">
        <v>415</v>
      </c>
      <c r="C21" s="55" t="s">
        <v>416</v>
      </c>
      <c r="D21" s="7"/>
      <c r="E21" s="11"/>
    </row>
    <row r="22" spans="2:5" ht="36" customHeight="1" x14ac:dyDescent="0.25">
      <c r="B22" s="176" t="s">
        <v>401</v>
      </c>
      <c r="C22" s="176"/>
      <c r="D22" s="176" t="s">
        <v>299</v>
      </c>
      <c r="E22" s="176" t="s">
        <v>322</v>
      </c>
    </row>
    <row r="23" spans="2:5" ht="120" x14ac:dyDescent="0.25">
      <c r="B23" s="54" t="s">
        <v>10</v>
      </c>
      <c r="C23" s="55" t="s">
        <v>342</v>
      </c>
      <c r="D23" s="7"/>
      <c r="E23" s="11"/>
    </row>
    <row r="24" spans="2:5" ht="30" x14ac:dyDescent="0.25">
      <c r="B24" s="54" t="s">
        <v>315</v>
      </c>
      <c r="C24" s="55" t="s">
        <v>316</v>
      </c>
      <c r="D24" s="7"/>
      <c r="E24" s="11"/>
    </row>
    <row r="25" spans="2:5" ht="30" x14ac:dyDescent="0.25">
      <c r="B25" s="54" t="s">
        <v>319</v>
      </c>
      <c r="C25" s="55" t="s">
        <v>320</v>
      </c>
      <c r="D25" s="7"/>
      <c r="E25" s="11"/>
    </row>
    <row r="26" spans="2:5" ht="30" x14ac:dyDescent="0.25">
      <c r="B26" s="54" t="s">
        <v>304</v>
      </c>
      <c r="C26" s="55" t="s">
        <v>339</v>
      </c>
      <c r="D26" s="7"/>
      <c r="E26" s="11"/>
    </row>
    <row r="27" spans="2:5" ht="30" x14ac:dyDescent="0.25">
      <c r="B27" s="54" t="s">
        <v>409</v>
      </c>
      <c r="C27" s="55" t="s">
        <v>410</v>
      </c>
      <c r="D27" s="7"/>
      <c r="E27" s="11"/>
    </row>
    <row r="28" spans="2:5" ht="375" customHeight="1" x14ac:dyDescent="0.25">
      <c r="B28" s="54" t="s">
        <v>411</v>
      </c>
      <c r="C28" s="55" t="s">
        <v>443</v>
      </c>
      <c r="D28" s="7"/>
      <c r="E28" s="11"/>
    </row>
    <row r="29" spans="2:5" ht="45" x14ac:dyDescent="0.25">
      <c r="B29" s="54" t="s">
        <v>412</v>
      </c>
      <c r="C29" s="55" t="str">
        <f>"Should a medication be deemed unusable due to fulfillment/shipping delays or damage. The medication will be replaced by the vendor at no charge to the member or "&amp;B4</f>
        <v xml:space="preserve">Should a medication be deemed unusable due to fulfillment/shipping delays or damage. The medication will be replaced by the vendor at no charge to the member or Anderson County </v>
      </c>
      <c r="D29" s="7"/>
      <c r="E29" s="11"/>
    </row>
    <row r="30" spans="2:5" ht="60" x14ac:dyDescent="0.25">
      <c r="B30" s="54" t="s">
        <v>413</v>
      </c>
      <c r="C30" s="55" t="s">
        <v>444</v>
      </c>
      <c r="D30" s="7"/>
      <c r="E30" s="11"/>
    </row>
    <row r="31" spans="2:5" ht="90" x14ac:dyDescent="0.25">
      <c r="B31" s="54" t="s">
        <v>414</v>
      </c>
      <c r="C31" s="55" t="str">
        <f>"Vendor agrees to communicate new additions to vendor's specialty list within 30 days of FDA approval of that product. "&amp;B4&amp;" reserves the right to refuse addition to the specialty list during that notification period. "&amp;B4&amp;" reserves the right to review vendors proposed pricing (if available)."&amp;" Should "&amp;B4&amp;" believe, with reasonable evidence, the pricing is not market competitive, both parties agree to renegotiate terms in good faith."</f>
        <v>Vendor agrees to communicate new additions to vendor's specialty list within 30 days of FDA approval of that product. Anderson County  reserves the right to refuse addition to the specialty list during that notification period. Anderson County  reserves the right to review vendors proposed pricing (if available). Should Anderson County  believe, with reasonable evidence, the pricing is not market competitive, both parties agree to renegotiate terms in good faith.</v>
      </c>
      <c r="D31" s="7"/>
      <c r="E31" s="11"/>
    </row>
    <row r="32" spans="2:5" ht="255" customHeight="1" x14ac:dyDescent="0.25">
      <c r="B32" s="176" t="s">
        <v>402</v>
      </c>
      <c r="C32" s="176"/>
      <c r="D32" s="123" t="s">
        <v>299</v>
      </c>
      <c r="E32" s="123" t="s">
        <v>322</v>
      </c>
    </row>
    <row r="33" spans="2:5" ht="30" x14ac:dyDescent="0.25">
      <c r="B33" s="54" t="s">
        <v>405</v>
      </c>
      <c r="C33" s="55" t="str">
        <f>"Vendor agrees not to share "&amp;B4&amp;"'s data, in detail or in aggregate with out the written approval of "&amp;B4</f>
        <v xml:space="preserve">Vendor agrees not to share Anderson County 's data, in detail or in aggregate with out the written approval of Anderson County </v>
      </c>
      <c r="D33" s="7"/>
      <c r="E33" s="11"/>
    </row>
    <row r="34" spans="2:5" ht="75" x14ac:dyDescent="0.25">
      <c r="B34" s="54" t="s">
        <v>404</v>
      </c>
      <c r="C34" s="55" t="str">
        <f>"Vendor agrees to allow "&amp;B4&amp;" access to their pharmacy claims data. While it is understood industry and trade privileged information may not be shared, it will be expected that "&amp;B4&amp;" may have access to most clinical and financial fields including  but not limited to; NDC, date of service, quantity, day supply, ingredient cost, dispensing fee, undiscounted AWP"</f>
        <v>Vendor agrees to allow Anderson County  access to their pharmacy claims data. While it is understood industry and trade privileged information may not be shared, it will be expected that Anderson County  may have access to most clinical and financial fields including  but not limited to; NDC, date of service, quantity, day supply, ingredient cost, dispensing fee, undiscounted AWP</v>
      </c>
      <c r="D34" s="7"/>
      <c r="E34" s="11"/>
    </row>
    <row r="35" spans="2:5" ht="45" x14ac:dyDescent="0.25">
      <c r="B35" s="54" t="s">
        <v>403</v>
      </c>
      <c r="C35" s="55" t="str">
        <f>B4&amp;" reserves the right to carve out (unbundle) portions of their benefit which could include specific drug classes. Vendor agrees to cooperate with all data sharing, analytics and coordination of benefits on behalf of "&amp;B4</f>
        <v xml:space="preserve">Anderson County  reserves the right to carve out (unbundle) portions of their benefit which could include specific drug classes. Vendor agrees to cooperate with all data sharing, analytics and coordination of benefits on behalf of Anderson County </v>
      </c>
      <c r="D35" s="7"/>
      <c r="E35" s="11"/>
    </row>
    <row r="36" spans="2:5" ht="409.5" customHeight="1" x14ac:dyDescent="0.25">
      <c r="B36" s="54" t="s">
        <v>352</v>
      </c>
      <c r="C36" s="55" t="s">
        <v>353</v>
      </c>
      <c r="D36" s="7"/>
      <c r="E36" s="11"/>
    </row>
    <row r="37" spans="2:5" s="78" customFormat="1" ht="45" x14ac:dyDescent="0.25">
      <c r="B37" s="130" t="s">
        <v>533</v>
      </c>
      <c r="C37" s="131" t="str">
        <f>"Vendor will allow "&amp;B4&amp;"  to contract directly with retail pharmacy(s) and will agree to administer their client-specific pricing on a pass-through basis with no revenue to the PBM derived from spread."</f>
        <v>Vendor will allow Anderson County   to contract directly with retail pharmacy(s) and will agree to administer their client-specific pricing on a pass-through basis with no revenue to the PBM derived from spread.</v>
      </c>
      <c r="D37" s="132"/>
      <c r="E37" s="133"/>
    </row>
    <row r="38" spans="2:5" ht="45" x14ac:dyDescent="0.25">
      <c r="B38" s="54" t="s">
        <v>308</v>
      </c>
      <c r="C38" s="55" t="s">
        <v>309</v>
      </c>
      <c r="D38" s="7"/>
      <c r="E38" s="11"/>
    </row>
    <row r="39" spans="2:5" ht="30" x14ac:dyDescent="0.25">
      <c r="B39" s="54" t="s">
        <v>305</v>
      </c>
      <c r="C39" s="55" t="s">
        <v>306</v>
      </c>
      <c r="D39" s="7"/>
      <c r="E39" s="11"/>
    </row>
    <row r="40" spans="2:5" ht="75" x14ac:dyDescent="0.25">
      <c r="B40" s="54" t="s">
        <v>407</v>
      </c>
      <c r="C40" s="55" t="s">
        <v>482</v>
      </c>
      <c r="D40" s="7"/>
      <c r="E40" s="11"/>
    </row>
    <row r="41" spans="2:5" ht="75" x14ac:dyDescent="0.25">
      <c r="B41" s="54" t="s">
        <v>480</v>
      </c>
      <c r="C41" s="55" t="s">
        <v>481</v>
      </c>
      <c r="D41" s="82"/>
      <c r="E41" s="11"/>
    </row>
    <row r="42" spans="2:5" x14ac:dyDescent="0.25">
      <c r="C42" s="8"/>
    </row>
    <row r="43" spans="2:5" x14ac:dyDescent="0.25">
      <c r="C43" s="8"/>
    </row>
    <row r="44" spans="2:5" x14ac:dyDescent="0.25">
      <c r="C44" s="8"/>
    </row>
    <row r="45" spans="2:5" x14ac:dyDescent="0.25">
      <c r="C45" s="8"/>
    </row>
    <row r="46" spans="2:5" x14ac:dyDescent="0.25">
      <c r="C46" s="8"/>
    </row>
    <row r="47" spans="2:5" x14ac:dyDescent="0.25">
      <c r="C47" s="8"/>
    </row>
    <row r="48" spans="2:5" x14ac:dyDescent="0.25">
      <c r="C48" s="8"/>
    </row>
    <row r="49" spans="3:3" x14ac:dyDescent="0.25">
      <c r="C49" s="8"/>
    </row>
    <row r="50" spans="3:3" x14ac:dyDescent="0.25">
      <c r="C50" s="8"/>
    </row>
    <row r="51" spans="3:3" x14ac:dyDescent="0.25">
      <c r="C51" s="8"/>
    </row>
    <row r="52" spans="3:3" x14ac:dyDescent="0.25">
      <c r="C52" s="8"/>
    </row>
    <row r="53" spans="3:3" x14ac:dyDescent="0.25">
      <c r="C53" s="8"/>
    </row>
    <row r="54" spans="3:3" x14ac:dyDescent="0.25">
      <c r="C54" s="8"/>
    </row>
    <row r="55" spans="3:3" x14ac:dyDescent="0.25">
      <c r="C55" s="8"/>
    </row>
    <row r="56" spans="3:3" x14ac:dyDescent="0.25">
      <c r="C56" s="8"/>
    </row>
    <row r="57" spans="3:3" x14ac:dyDescent="0.25">
      <c r="C57" s="8"/>
    </row>
    <row r="58" spans="3:3" x14ac:dyDescent="0.25">
      <c r="C58" s="8"/>
    </row>
    <row r="59" spans="3:3" x14ac:dyDescent="0.25">
      <c r="C59" s="8"/>
    </row>
    <row r="60" spans="3:3" x14ac:dyDescent="0.25">
      <c r="C60" s="8"/>
    </row>
    <row r="61" spans="3:3" x14ac:dyDescent="0.25">
      <c r="C61" s="8"/>
    </row>
    <row r="62" spans="3:3" x14ac:dyDescent="0.25">
      <c r="C62" s="8"/>
    </row>
    <row r="63" spans="3:3" x14ac:dyDescent="0.25">
      <c r="C63" s="8"/>
    </row>
    <row r="64" spans="3:3" x14ac:dyDescent="0.25">
      <c r="C64" s="8"/>
    </row>
    <row r="65" spans="3:3" x14ac:dyDescent="0.25">
      <c r="C65" s="8"/>
    </row>
    <row r="66" spans="3:3" x14ac:dyDescent="0.25">
      <c r="C66" s="8"/>
    </row>
    <row r="67" spans="3:3" x14ac:dyDescent="0.25">
      <c r="C67" s="8"/>
    </row>
    <row r="68" spans="3:3" x14ac:dyDescent="0.25">
      <c r="C68" s="8"/>
    </row>
    <row r="69" spans="3:3" x14ac:dyDescent="0.25">
      <c r="C69" s="8"/>
    </row>
    <row r="70" spans="3:3" x14ac:dyDescent="0.25">
      <c r="C70" s="8"/>
    </row>
    <row r="71" spans="3:3" x14ac:dyDescent="0.25">
      <c r="C71" s="8"/>
    </row>
    <row r="72" spans="3:3" x14ac:dyDescent="0.25">
      <c r="C72" s="8"/>
    </row>
    <row r="73" spans="3:3" x14ac:dyDescent="0.25">
      <c r="C73" s="8"/>
    </row>
    <row r="74" spans="3:3" x14ac:dyDescent="0.25">
      <c r="C74" s="8"/>
    </row>
    <row r="75" spans="3:3" x14ac:dyDescent="0.25">
      <c r="C75" s="8"/>
    </row>
    <row r="76" spans="3:3" x14ac:dyDescent="0.25">
      <c r="C76" s="8"/>
    </row>
    <row r="77" spans="3:3" x14ac:dyDescent="0.25">
      <c r="C77" s="8"/>
    </row>
    <row r="78" spans="3:3" x14ac:dyDescent="0.25">
      <c r="C78" s="8"/>
    </row>
    <row r="79" spans="3:3" x14ac:dyDescent="0.25">
      <c r="C79" s="8"/>
    </row>
    <row r="80" spans="3:3" x14ac:dyDescent="0.25">
      <c r="C80" s="8"/>
    </row>
    <row r="81" spans="3:3" x14ac:dyDescent="0.25">
      <c r="C81" s="8"/>
    </row>
    <row r="82" spans="3:3" x14ac:dyDescent="0.25">
      <c r="C82" s="8"/>
    </row>
    <row r="83" spans="3:3" x14ac:dyDescent="0.25">
      <c r="C83" s="8"/>
    </row>
    <row r="84" spans="3:3" x14ac:dyDescent="0.25">
      <c r="C84" s="8"/>
    </row>
    <row r="85" spans="3:3" x14ac:dyDescent="0.25">
      <c r="C85" s="8"/>
    </row>
    <row r="86" spans="3:3" x14ac:dyDescent="0.25">
      <c r="C86" s="8"/>
    </row>
    <row r="87" spans="3:3" x14ac:dyDescent="0.25">
      <c r="C87" s="8"/>
    </row>
    <row r="88" spans="3:3" x14ac:dyDescent="0.25">
      <c r="C88" s="8"/>
    </row>
    <row r="89" spans="3:3" x14ac:dyDescent="0.25">
      <c r="C89" s="8"/>
    </row>
    <row r="90" spans="3:3" x14ac:dyDescent="0.25">
      <c r="C90" s="8"/>
    </row>
    <row r="91" spans="3:3" x14ac:dyDescent="0.25">
      <c r="C91" s="8"/>
    </row>
    <row r="92" spans="3:3" x14ac:dyDescent="0.25">
      <c r="C92" s="8"/>
    </row>
    <row r="93" spans="3:3" x14ac:dyDescent="0.25">
      <c r="C93" s="8"/>
    </row>
    <row r="94" spans="3:3" x14ac:dyDescent="0.25">
      <c r="C94" s="8"/>
    </row>
    <row r="95" spans="3:3" x14ac:dyDescent="0.25">
      <c r="C95" s="8"/>
    </row>
    <row r="96" spans="3:3" x14ac:dyDescent="0.25">
      <c r="C96" s="8"/>
    </row>
    <row r="97" spans="3:3" x14ac:dyDescent="0.25">
      <c r="C97" s="8"/>
    </row>
    <row r="98" spans="3:3" x14ac:dyDescent="0.25">
      <c r="C98" s="8"/>
    </row>
    <row r="99" spans="3:3" x14ac:dyDescent="0.25">
      <c r="C99" s="8"/>
    </row>
    <row r="100" spans="3:3" x14ac:dyDescent="0.25">
      <c r="C100" s="8"/>
    </row>
    <row r="101" spans="3:3" x14ac:dyDescent="0.25">
      <c r="C101" s="8"/>
    </row>
    <row r="102" spans="3:3" x14ac:dyDescent="0.25">
      <c r="C102" s="8"/>
    </row>
    <row r="103" spans="3:3" x14ac:dyDescent="0.25">
      <c r="C103" s="8"/>
    </row>
    <row r="104" spans="3:3" x14ac:dyDescent="0.25">
      <c r="C104" s="8"/>
    </row>
    <row r="105" spans="3:3" x14ac:dyDescent="0.25">
      <c r="C105" s="8"/>
    </row>
    <row r="106" spans="3:3" x14ac:dyDescent="0.25">
      <c r="C106" s="8"/>
    </row>
    <row r="107" spans="3:3" x14ac:dyDescent="0.25">
      <c r="C107" s="8"/>
    </row>
    <row r="108" spans="3:3" x14ac:dyDescent="0.25">
      <c r="C108" s="8"/>
    </row>
    <row r="109" spans="3:3" x14ac:dyDescent="0.25">
      <c r="C109" s="8"/>
    </row>
    <row r="110" spans="3:3" x14ac:dyDescent="0.25">
      <c r="C110" s="8"/>
    </row>
    <row r="111" spans="3:3" x14ac:dyDescent="0.25">
      <c r="C111" s="8"/>
    </row>
    <row r="112" spans="3:3" x14ac:dyDescent="0.25">
      <c r="C112" s="8"/>
    </row>
    <row r="113" spans="3:3" x14ac:dyDescent="0.25">
      <c r="C113" s="8"/>
    </row>
    <row r="114" spans="3:3" x14ac:dyDescent="0.25">
      <c r="C114" s="8"/>
    </row>
    <row r="115" spans="3:3" x14ac:dyDescent="0.25">
      <c r="C115" s="8"/>
    </row>
    <row r="116" spans="3:3" x14ac:dyDescent="0.25">
      <c r="C116" s="8"/>
    </row>
    <row r="117" spans="3:3" x14ac:dyDescent="0.25">
      <c r="C117" s="8"/>
    </row>
    <row r="118" spans="3:3" x14ac:dyDescent="0.25">
      <c r="C118" s="8"/>
    </row>
    <row r="119" spans="3:3" x14ac:dyDescent="0.25">
      <c r="C119" s="8"/>
    </row>
    <row r="120" spans="3:3" x14ac:dyDescent="0.25">
      <c r="C120" s="8"/>
    </row>
    <row r="121" spans="3:3" x14ac:dyDescent="0.25">
      <c r="C121" s="8"/>
    </row>
    <row r="122" spans="3:3" x14ac:dyDescent="0.25">
      <c r="C122" s="8"/>
    </row>
    <row r="123" spans="3:3" x14ac:dyDescent="0.25">
      <c r="C123" s="8"/>
    </row>
    <row r="124" spans="3:3" x14ac:dyDescent="0.25">
      <c r="C124" s="8"/>
    </row>
    <row r="125" spans="3:3" x14ac:dyDescent="0.25">
      <c r="C125" s="8"/>
    </row>
    <row r="126" spans="3:3" x14ac:dyDescent="0.25">
      <c r="C126" s="8"/>
    </row>
    <row r="127" spans="3:3" x14ac:dyDescent="0.25">
      <c r="C127" s="8"/>
    </row>
    <row r="128" spans="3:3" x14ac:dyDescent="0.25">
      <c r="C128" s="8"/>
    </row>
    <row r="129" spans="3:3" x14ac:dyDescent="0.25">
      <c r="C129" s="8"/>
    </row>
    <row r="130" spans="3:3" x14ac:dyDescent="0.25">
      <c r="C130" s="8"/>
    </row>
    <row r="131" spans="3:3" x14ac:dyDescent="0.25">
      <c r="C131" s="8"/>
    </row>
  </sheetData>
  <mergeCells count="6">
    <mergeCell ref="B22:C22"/>
    <mergeCell ref="B32:C32"/>
    <mergeCell ref="B6:C6"/>
    <mergeCell ref="B3:E3"/>
    <mergeCell ref="B4:E4"/>
    <mergeCell ref="D22:E22"/>
  </mergeCells>
  <conditionalFormatting sqref="E23:E31 E33:E41 E7:E21">
    <cfRule type="expression" dxfId="0" priority="24">
      <formula>OR($D7=$M$1,$D7=$M$4)</formula>
    </cfRule>
  </conditionalFormatting>
  <dataValidations count="1">
    <dataValidation type="list" allowBlank="1" showInputMessage="1" showErrorMessage="1" sqref="D33:D41 D23:D31 D7:D21">
      <formula1>$M$1:$M$3</formula1>
    </dataValidation>
  </dataValidations>
  <pageMargins left="0.7" right="0.7" top="0.75" bottom="0.75" header="0.3" footer="0.3"/>
  <pageSetup scale="47" fitToHeight="6" orientation="portrait" horizontalDpi="300" verticalDpi="300" r:id="rId1"/>
  <headerFooter scaleWithDoc="0">
    <oddHeader>&amp;LCBIZ Benefits &amp;&amp; Insurance Services&amp;CPharmacy Request for Proposal
&amp;A&amp;RConfidential</oddHeader>
    <oddFooter>&amp;L&amp;G&amp;CPage &amp;P of &amp;N&amp;R&amp;D</oddFooter>
  </headerFooter>
  <rowBreaks count="1" manualBreakCount="1">
    <brk id="31" min="1" max="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13"/>
  <sheetViews>
    <sheetView view="pageBreakPreview" zoomScale="115" zoomScaleNormal="100" zoomScaleSheetLayoutView="115" workbookViewId="0"/>
  </sheetViews>
  <sheetFormatPr defaultRowHeight="15" x14ac:dyDescent="0.25"/>
  <cols>
    <col min="1" max="1" width="9.140625" style="5"/>
    <col min="2" max="2" width="74.140625" style="5" customWidth="1"/>
    <col min="3" max="3" width="55" style="5" customWidth="1"/>
    <col min="4" max="6" width="9.140625" style="5"/>
    <col min="7" max="7" width="9.7109375" style="5" bestFit="1" customWidth="1"/>
    <col min="8" max="16384" width="9.140625" style="5"/>
  </cols>
  <sheetData>
    <row r="2" spans="2:3" ht="21" x14ac:dyDescent="0.25">
      <c r="B2" s="139" t="s">
        <v>354</v>
      </c>
      <c r="C2" s="139"/>
    </row>
    <row r="3" spans="2:3" x14ac:dyDescent="0.25">
      <c r="B3" s="142" t="str">
        <f>'Bid Specifications (Other)'!B4</f>
        <v xml:space="preserve">Anderson County </v>
      </c>
      <c r="C3" s="142"/>
    </row>
    <row r="5" spans="2:3" x14ac:dyDescent="0.25">
      <c r="B5" s="177" t="s">
        <v>451</v>
      </c>
      <c r="C5" s="177"/>
    </row>
    <row r="7" spans="2:3" x14ac:dyDescent="0.25">
      <c r="B7" s="116" t="s">
        <v>9</v>
      </c>
      <c r="C7" s="116" t="s">
        <v>452</v>
      </c>
    </row>
    <row r="8" spans="2:3" x14ac:dyDescent="0.25">
      <c r="B8" s="81" t="s">
        <v>432</v>
      </c>
      <c r="C8" s="82"/>
    </row>
    <row r="9" spans="2:3" x14ac:dyDescent="0.25">
      <c r="B9" s="81" t="s">
        <v>453</v>
      </c>
      <c r="C9" s="82"/>
    </row>
    <row r="10" spans="2:3" x14ac:dyDescent="0.25">
      <c r="B10" s="81" t="s">
        <v>355</v>
      </c>
      <c r="C10" s="82"/>
    </row>
    <row r="11" spans="2:3" x14ac:dyDescent="0.25">
      <c r="B11" s="81" t="s">
        <v>356</v>
      </c>
      <c r="C11" s="82"/>
    </row>
    <row r="12" spans="2:3" x14ac:dyDescent="0.25">
      <c r="B12" s="81" t="s">
        <v>534</v>
      </c>
      <c r="C12" s="82"/>
    </row>
    <row r="13" spans="2:3" x14ac:dyDescent="0.25">
      <c r="B13" s="81" t="s">
        <v>476</v>
      </c>
      <c r="C13" s="82"/>
    </row>
  </sheetData>
  <mergeCells count="3">
    <mergeCell ref="B2:C2"/>
    <mergeCell ref="B3:C3"/>
    <mergeCell ref="B5:C5"/>
  </mergeCells>
  <pageMargins left="0.7" right="0.7" top="0.75" bottom="0.75" header="0.3" footer="0.3"/>
  <pageSetup scale="71" orientation="portrait" horizontalDpi="300" verticalDpi="300" r:id="rId1"/>
  <headerFooter scaleWithDoc="0">
    <oddHeader>&amp;LCBIZ Benefits &amp;&amp; Insurance Services&amp;CPharmacy Request for Proposal
&amp;A&amp;RConfidential</oddHeader>
    <oddFooter>&amp;L&amp;G&amp;CPage &amp;P of &amp;N&amp;R&amp;D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Performance Guarantees</vt:lpstr>
      <vt:lpstr>Credits-Allowances</vt:lpstr>
      <vt:lpstr>Capabilitites</vt:lpstr>
      <vt:lpstr>Financial - TRADITIONAL</vt:lpstr>
      <vt:lpstr>Specialty Pharmacy</vt:lpstr>
      <vt:lpstr>Bid Specifications (financial)</vt:lpstr>
      <vt:lpstr>Bid Specifications (Other)</vt:lpstr>
      <vt:lpstr>Additional Requests</vt:lpstr>
      <vt:lpstr>'Additional Requests'!Print_Area</vt:lpstr>
      <vt:lpstr>'Bid Specifications (financial)'!Print_Area</vt:lpstr>
      <vt:lpstr>'Bid Specifications (Other)'!Print_Area</vt:lpstr>
      <vt:lpstr>Capabilitites!Print_Area</vt:lpstr>
      <vt:lpstr>'Credits-Allowances'!Print_Area</vt:lpstr>
      <vt:lpstr>'Financial - TRADITIONAL'!Print_Area</vt:lpstr>
      <vt:lpstr>'Performance Guarantees'!Print_Area</vt:lpstr>
      <vt:lpstr>'Specialty Pharmacy'!Print_Area</vt:lpstr>
      <vt:lpstr>'Additional Requests'!Print_Titles</vt:lpstr>
      <vt:lpstr>'Bid Specifications (financial)'!Print_Titles</vt:lpstr>
      <vt:lpstr>'Bid Specifications (Other)'!Print_Titles</vt:lpstr>
      <vt:lpstr>'Financial - TRADITIONAL'!Print_Titles</vt:lpstr>
      <vt:lpstr>'Performance Guarantees'!Print_Titles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mzucarelli0</dc:creator>
  <cp:lastModifiedBy>Katherine Ajmeri</cp:lastModifiedBy>
  <cp:lastPrinted>2020-02-12T16:06:49Z</cp:lastPrinted>
  <dcterms:created xsi:type="dcterms:W3CDTF">2013-10-24T20:39:19Z</dcterms:created>
  <dcterms:modified xsi:type="dcterms:W3CDTF">2020-02-12T16:06:57Z</dcterms:modified>
</cp:coreProperties>
</file>