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Y:\Shared drives\Procurement\Bids Board Action\2024-2025 SY\10725 - ELA REPLACEMENT TEXTS\"/>
    </mc:Choice>
  </mc:AlternateContent>
  <xr:revisionPtr revIDLastSave="0" documentId="13_ncr:1_{8EAD73C3-D77C-47A4-B5D6-6A07615B1DA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pring 25 Order" sheetId="2" r:id="rId1"/>
  </sheets>
  <calcPr calcId="191029"/>
</workbook>
</file>

<file path=xl/calcChain.xml><?xml version="1.0" encoding="utf-8"?>
<calcChain xmlns="http://schemas.openxmlformats.org/spreadsheetml/2006/main">
  <c r="O38" i="2" l="1"/>
  <c r="P36" i="2"/>
  <c r="O34" i="2"/>
  <c r="E34" i="2"/>
  <c r="O33" i="2"/>
  <c r="E33" i="2"/>
  <c r="O32" i="2"/>
  <c r="E32" i="2"/>
  <c r="O31" i="2"/>
  <c r="E31" i="2"/>
  <c r="O30" i="2"/>
  <c r="E30" i="2"/>
  <c r="O29" i="2"/>
  <c r="E29" i="2"/>
  <c r="O28" i="2"/>
  <c r="E28" i="2"/>
  <c r="O27" i="2"/>
  <c r="E27" i="2"/>
  <c r="O26" i="2"/>
  <c r="E26" i="2"/>
  <c r="O25" i="2"/>
  <c r="E25" i="2"/>
  <c r="O24" i="2"/>
  <c r="E24" i="2"/>
  <c r="O23" i="2"/>
  <c r="E23" i="2"/>
  <c r="O22" i="2"/>
  <c r="E22" i="2"/>
  <c r="O21" i="2"/>
  <c r="E21" i="2"/>
  <c r="O20" i="2"/>
  <c r="E20" i="2"/>
  <c r="O19" i="2"/>
  <c r="E19" i="2"/>
  <c r="O18" i="2"/>
  <c r="E18" i="2"/>
  <c r="O17" i="2"/>
  <c r="E17" i="2"/>
  <c r="O16" i="2"/>
  <c r="E16" i="2"/>
  <c r="O15" i="2"/>
  <c r="E15" i="2"/>
  <c r="O14" i="2"/>
  <c r="E14" i="2"/>
  <c r="O13" i="2"/>
  <c r="E13" i="2"/>
  <c r="O12" i="2"/>
  <c r="E12" i="2"/>
  <c r="O11" i="2"/>
  <c r="E11" i="2"/>
  <c r="O10" i="2"/>
  <c r="E10" i="2"/>
  <c r="O9" i="2"/>
  <c r="E9" i="2"/>
  <c r="O8" i="2"/>
  <c r="E8" i="2"/>
  <c r="O7" i="2"/>
  <c r="E7" i="2"/>
  <c r="O6" i="2"/>
  <c r="E6" i="2"/>
  <c r="O5" i="2"/>
  <c r="E5" i="2"/>
  <c r="O4" i="2"/>
  <c r="E4" i="2"/>
  <c r="O3" i="2"/>
  <c r="E3" i="2"/>
  <c r="O2" i="2"/>
  <c r="E2" i="2"/>
</calcChain>
</file>

<file path=xl/sharedStrings.xml><?xml version="1.0" encoding="utf-8"?>
<sst xmlns="http://schemas.openxmlformats.org/spreadsheetml/2006/main" count="149" uniqueCount="144">
  <si>
    <t>Grade</t>
  </si>
  <si>
    <t>Title</t>
  </si>
  <si>
    <t>Author</t>
  </si>
  <si>
    <t>Publisher</t>
  </si>
  <si>
    <t>ISBN-10</t>
  </si>
  <si>
    <t>ISBN-13</t>
  </si>
  <si>
    <t>AMB</t>
  </si>
  <si>
    <t>ANG</t>
  </si>
  <si>
    <t>CEL</t>
  </si>
  <si>
    <t>HAV</t>
  </si>
  <si>
    <t>LCE</t>
  </si>
  <si>
    <t>MBE</t>
  </si>
  <si>
    <t>TWL</t>
  </si>
  <si>
    <t>WOD</t>
  </si>
  <si>
    <t>TOTAL BOOKS</t>
  </si>
  <si>
    <t>Freckle Juice</t>
  </si>
  <si>
    <t>Judy Blume</t>
  </si>
  <si>
    <t>Atheneum Books for Young Readers, 2014</t>
  </si>
  <si>
    <t>978-1481411028</t>
  </si>
  <si>
    <t>Keena Ford (series)</t>
  </si>
  <si>
    <t>Melissa Thomson</t>
  </si>
  <si>
    <t>Puffin Books, 2009</t>
  </si>
  <si>
    <t>978-0142413968</t>
  </si>
  <si>
    <t>Ballpark Mysteries #1: The Fenway Foul-Up</t>
  </si>
  <si>
    <t>David A. Kelly</t>
  </si>
  <si>
    <t>Random House Books for Young Readers, 2011</t>
  </si>
  <si>
    <t>978-0375867033</t>
  </si>
  <si>
    <t>Ants</t>
  </si>
  <si>
    <t>Melissa Stewart</t>
  </si>
  <si>
    <t>National Geographic Kids, 2010</t>
  </si>
  <si>
    <t>978-1426306082</t>
  </si>
  <si>
    <t>Bees</t>
  </si>
  <si>
    <t>Laura Marsh</t>
  </si>
  <si>
    <t>National Geographic Kids, 2016</t>
  </si>
  <si>
    <t>978-1426322815</t>
  </si>
  <si>
    <t>National Geographic Readers: Barack Obama</t>
  </si>
  <si>
    <t>Caroline Crosson Gilpin</t>
  </si>
  <si>
    <t>National Geographic Kids; Illustrated edition, 2014</t>
  </si>
  <si>
    <t>978-1426317590</t>
  </si>
  <si>
    <t>National Geographic Readers: Sonia Sotomayor</t>
  </si>
  <si>
    <t>Barbara Kramer</t>
  </si>
  <si>
    <t>National Geographic Kids; Illustrated edition, 2016</t>
  </si>
  <si>
    <t>978-1426322891</t>
  </si>
  <si>
    <t>Malala Yousafzai: Champion for Education</t>
  </si>
  <si>
    <t>Jodie Shepherd</t>
  </si>
  <si>
    <t>Children's Press; Illustrated edition, 2016</t>
  </si>
  <si>
    <t>978-0531226360</t>
  </si>
  <si>
    <t>Dyamonde Daniel (series)</t>
  </si>
  <si>
    <t>Nikki Grimes</t>
  </si>
  <si>
    <t>Puffin Books; Illustrated edition, 2010</t>
  </si>
  <si>
    <t>978-0142415559</t>
  </si>
  <si>
    <t>My Name Is María Isabel</t>
  </si>
  <si>
    <t>Alma Flor Ada</t>
  </si>
  <si>
    <t>Atheneum Books for Young Readers; Reprint edition, 1995</t>
  </si>
  <si>
    <t>978-0689802171</t>
  </si>
  <si>
    <t>What is a Life Cycle? (The Science of Living Things)</t>
  </si>
  <si>
    <t>Bobbie Kalman and Jacqueline Langille</t>
  </si>
  <si>
    <t>Crabtree Pub Co, 1998</t>
  </si>
  <si>
    <t>978-0865058866</t>
  </si>
  <si>
    <t>What is the Animal Kingdom? (The Science of Living Things)</t>
  </si>
  <si>
    <t>Bobbie Kalman</t>
  </si>
  <si>
    <t>Crabtree Pub Co, 1997</t>
  </si>
  <si>
    <t>978-0865058897</t>
  </si>
  <si>
    <t>How do Animals Adapt? (The Science of Living Things)</t>
  </si>
  <si>
    <t>Bobbie Kalman and Niki Walker</t>
  </si>
  <si>
    <t>Crabtree Pub Co, 2000</t>
  </si>
  <si>
    <t>978-0865059573</t>
  </si>
  <si>
    <t>The Hundred Dresses</t>
  </si>
  <si>
    <t>Eleanor Estes</t>
  </si>
  <si>
    <t>HMH Books for Young Readers, 2004</t>
  </si>
  <si>
    <t>978-0152052607</t>
  </si>
  <si>
    <t>Garvey's Choice</t>
  </si>
  <si>
    <t>WordSong, 2016</t>
  </si>
  <si>
    <t>978-1629797403</t>
  </si>
  <si>
    <t>The People Shall Continue</t>
  </si>
  <si>
    <t>Simon J. Ortiz</t>
  </si>
  <si>
    <t>Children's Book Press, 2017</t>
  </si>
  <si>
    <t>978-0892391257</t>
  </si>
  <si>
    <t>Ancient Rome and Pompeii: A Nonfiction Companion to Magic Tree House #13</t>
  </si>
  <si>
    <t>Mary Pope Osborne and Natalie Pope Boyce</t>
  </si>
  <si>
    <t>Random House Books for Young Readers</t>
  </si>
  <si>
    <t>978-0375832208</t>
  </si>
  <si>
    <t>Eye Wonder: Ancient Rome</t>
  </si>
  <si>
    <t>DK Children</t>
  </si>
  <si>
    <t>DK Children, 4th edition, 2004</t>
  </si>
  <si>
    <t>978-1409337010</t>
  </si>
  <si>
    <t>Unforgettable Natural Disasters (TIME FOR KIDS Nonfiction Readers)</t>
  </si>
  <si>
    <t>Tamara Hollingsworth</t>
  </si>
  <si>
    <t>Teacher Created Materials; 2 edition, 2013</t>
  </si>
  <si>
    <t>978-1433349447</t>
  </si>
  <si>
    <t>Hurricanes</t>
  </si>
  <si>
    <t>Seymour Simon</t>
  </si>
  <si>
    <t>HarperCollins, 2007</t>
  </si>
  <si>
    <t>978-0061170713</t>
  </si>
  <si>
    <t>Wildfires</t>
  </si>
  <si>
    <t>Collins, 2016</t>
  </si>
  <si>
    <t>978-0062345066</t>
  </si>
  <si>
    <t>Earthquakes</t>
  </si>
  <si>
    <t>Collins, 2006</t>
  </si>
  <si>
    <t>978-0060877156</t>
  </si>
  <si>
    <t>Volcanoes</t>
  </si>
  <si>
    <t>978-0060877170</t>
  </si>
  <si>
    <t>The Wild Book</t>
  </si>
  <si>
    <t>Margarita Engle</t>
  </si>
  <si>
    <t>Houghton Mifflin Harcourt Publishing, 2014</t>
  </si>
  <si>
    <t>978-0544022751</t>
  </si>
  <si>
    <t>Heart and Soul: The Story of America and African Americans</t>
  </si>
  <si>
    <t>Kadir Nelson</t>
  </si>
  <si>
    <t>Balzer + Bray, 2013</t>
  </si>
  <si>
    <t>978-0061730795</t>
  </si>
  <si>
    <t>Shiloh</t>
  </si>
  <si>
    <t>Phyllis Reynolds Naylor</t>
  </si>
  <si>
    <t>Atheneum Books for Young Readers, 2000</t>
  </si>
  <si>
    <t>978-0689835827</t>
  </si>
  <si>
    <t>National Government</t>
  </si>
  <si>
    <t>Ernestine Giesecke</t>
  </si>
  <si>
    <t>Heinemann-Raintree, 2009</t>
  </si>
  <si>
    <t>978-1484638125</t>
  </si>
  <si>
    <t>Roses and Radicals: The Epic Story of How American Women Won the Right to Vote</t>
  </si>
  <si>
    <t>Susan Zimet</t>
  </si>
  <si>
    <t>Viking Books for Young Readers, 2018</t>
  </si>
  <si>
    <t>978-0425291467</t>
  </si>
  <si>
    <t>The Breadwinner: 15th Anniversary Edition</t>
  </si>
  <si>
    <t>Deborah Ellis</t>
  </si>
  <si>
    <t>Groundwood Books, 2015</t>
  </si>
  <si>
    <t>978-1554987658</t>
  </si>
  <si>
    <t>Trash Vortex: How Plastic Pollution Is Choking the World's Oceans</t>
  </si>
  <si>
    <t>Danielle Smith-Llera</t>
  </si>
  <si>
    <t>Compass Point Books, 2018</t>
  </si>
  <si>
    <t>978-0756557492</t>
  </si>
  <si>
    <t>Witnesses to Freedom: Young People Who Fought for Civil Rights</t>
  </si>
  <si>
    <t>Belinda Rochelle</t>
  </si>
  <si>
    <t>Puffin Books, 1993</t>
  </si>
  <si>
    <t>978-0140384321</t>
  </si>
  <si>
    <t>Claudette Colvin: Twice Toward Justice</t>
  </si>
  <si>
    <t>Phillip Hoose</t>
  </si>
  <si>
    <t>Square Fish, Reprint edition (2010)</t>
  </si>
  <si>
    <t>978-0312661052</t>
  </si>
  <si>
    <t>A Wrinkle in Time</t>
  </si>
  <si>
    <t>Madeleine L'Engle</t>
  </si>
  <si>
    <t>Square Fish, Reprint edition, 2007</t>
  </si>
  <si>
    <t>978-0312367541</t>
  </si>
  <si>
    <t>Total 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</si>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</sst>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Arial"/>
      <scheme val="minor"/>
    </font>
    <font>
      <sz val="11"/>
      <color theme="1"/>
      <name val="Encode Sans Semi Condensed"/>
    </font>
    <font>
      <b/>
      <sz val="11"/>
      <color theme="1"/>
      <name val="Encode Sans Semi Condensed"/>
    </font>
    <font>
      <b/>
      <sz val="11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49" fontId="1" fillId="0" borderId="0" xfId="0" applyNumberFormat="1" applyFont="1" applyAlignme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2" fillId="0" borderId="1" xfId="0" applyFont="1" applyBorder="1" applyAlignment="1"/>
    <xf numFmtId="49" fontId="2" fillId="0" borderId="1" xfId="0" applyNumberFormat="1" applyFont="1" applyBorder="1" applyAlignme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49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38"/>
  <sheetViews>
    <sheetView tabSelected="1" topLeftCell="B16" workbookViewId="0">
      <selection activeCell="O38" sqref="O38"/>
    </sheetView>
  </sheetViews>
  <sheetFormatPr defaultColWidth="12.5703125" defaultRowHeight="15.75" customHeight="1"/>
  <cols>
    <col min="1" max="1" width="8" customWidth="1"/>
    <col min="2" max="2" width="47.7109375" customWidth="1"/>
    <col min="3" max="3" width="23.42578125" style="12" customWidth="1"/>
    <col min="4" max="4" width="51.7109375" style="12" customWidth="1"/>
    <col min="5" max="5" width="20.42578125" customWidth="1"/>
    <col min="6" max="6" width="19.7109375" customWidth="1"/>
    <col min="7" max="7" width="5" customWidth="1"/>
    <col min="8" max="8" width="5.7109375" customWidth="1"/>
    <col min="9" max="9" width="6.7109375" customWidth="1"/>
    <col min="10" max="10" width="5.28515625" customWidth="1"/>
    <col min="11" max="14" width="5.42578125" customWidth="1"/>
    <col min="15" max="15" width="21.140625" customWidth="1"/>
  </cols>
  <sheetData>
    <row r="1" spans="1:16" ht="15.75" customHeight="1">
      <c r="A1" s="1" t="s">
        <v>0</v>
      </c>
      <c r="B1" s="8" t="s">
        <v>1</v>
      </c>
      <c r="C1" s="11" t="s">
        <v>2</v>
      </c>
      <c r="D1" s="11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9" t="s">
        <v>14</v>
      </c>
      <c r="P1" s="8" t="s">
        <v>142</v>
      </c>
    </row>
    <row r="2" spans="1:16" ht="14.25">
      <c r="A2" s="2">
        <v>2</v>
      </c>
      <c r="B2" s="10" t="s">
        <v>15</v>
      </c>
      <c r="C2" s="10" t="s">
        <v>16</v>
      </c>
      <c r="D2" s="10" t="s">
        <v>17</v>
      </c>
      <c r="E2" s="5" t="str">
        <f>"1481411020"</f>
        <v>1481411020</v>
      </c>
      <c r="F2" s="3" t="s">
        <v>18</v>
      </c>
      <c r="G2" s="4"/>
      <c r="H2" s="6">
        <v>60</v>
      </c>
      <c r="I2" s="4"/>
      <c r="J2" s="6">
        <v>90</v>
      </c>
      <c r="K2" s="4"/>
      <c r="L2" s="4"/>
      <c r="M2" s="4"/>
      <c r="N2" s="6">
        <v>90</v>
      </c>
      <c r="O2" s="7">
        <f t="shared" ref="O2:O34" si="0">SUM(G2:N2)</f>
        <v>240</v>
      </c>
    </row>
    <row r="3" spans="1:16" ht="14.25">
      <c r="A3" s="2">
        <v>2</v>
      </c>
      <c r="B3" s="10" t="s">
        <v>19</v>
      </c>
      <c r="C3" s="10" t="s">
        <v>20</v>
      </c>
      <c r="D3" s="10" t="s">
        <v>21</v>
      </c>
      <c r="E3" s="5" t="str">
        <f>"0142413968"</f>
        <v>0142413968</v>
      </c>
      <c r="F3" s="3" t="s">
        <v>22</v>
      </c>
      <c r="G3" s="4"/>
      <c r="H3" s="6">
        <v>60</v>
      </c>
      <c r="I3" s="4"/>
      <c r="J3" s="6">
        <v>90</v>
      </c>
      <c r="K3" s="4"/>
      <c r="L3" s="4"/>
      <c r="M3" s="4"/>
      <c r="N3" s="6">
        <v>90</v>
      </c>
      <c r="O3" s="7">
        <f t="shared" si="0"/>
        <v>240</v>
      </c>
    </row>
    <row r="4" spans="1:16" ht="14.25">
      <c r="A4" s="2">
        <v>2</v>
      </c>
      <c r="B4" s="10" t="s">
        <v>23</v>
      </c>
      <c r="C4" s="10" t="s">
        <v>24</v>
      </c>
      <c r="D4" s="10" t="s">
        <v>25</v>
      </c>
      <c r="E4" s="5" t="str">
        <f>"0375867031"</f>
        <v>0375867031</v>
      </c>
      <c r="F4" s="3" t="s">
        <v>26</v>
      </c>
      <c r="G4" s="4"/>
      <c r="H4" s="6">
        <v>60</v>
      </c>
      <c r="I4" s="4"/>
      <c r="J4" s="6">
        <v>90</v>
      </c>
      <c r="K4" s="4"/>
      <c r="L4" s="4"/>
      <c r="M4" s="4"/>
      <c r="N4" s="6">
        <v>90</v>
      </c>
      <c r="O4" s="7">
        <f t="shared" si="0"/>
        <v>240</v>
      </c>
    </row>
    <row r="5" spans="1:16" ht="14.25">
      <c r="A5" s="2">
        <v>2</v>
      </c>
      <c r="B5" s="10" t="s">
        <v>27</v>
      </c>
      <c r="C5" s="10" t="s">
        <v>28</v>
      </c>
      <c r="D5" s="10" t="s">
        <v>29</v>
      </c>
      <c r="E5" s="5" t="str">
        <f>"1426306083"</f>
        <v>1426306083</v>
      </c>
      <c r="F5" s="3" t="s">
        <v>30</v>
      </c>
      <c r="G5" s="4"/>
      <c r="H5" s="6">
        <v>60</v>
      </c>
      <c r="I5" s="4"/>
      <c r="J5" s="6">
        <v>90</v>
      </c>
      <c r="K5" s="4"/>
      <c r="L5" s="4"/>
      <c r="M5" s="4"/>
      <c r="N5" s="6">
        <v>90</v>
      </c>
      <c r="O5" s="7">
        <f t="shared" si="0"/>
        <v>240</v>
      </c>
    </row>
    <row r="6" spans="1:16" ht="14.25">
      <c r="A6" s="2">
        <v>2</v>
      </c>
      <c r="B6" s="10" t="s">
        <v>31</v>
      </c>
      <c r="C6" s="10" t="s">
        <v>32</v>
      </c>
      <c r="D6" s="10" t="s">
        <v>33</v>
      </c>
      <c r="E6" s="5" t="str">
        <f>"142632281X"</f>
        <v>142632281X</v>
      </c>
      <c r="F6" s="3" t="s">
        <v>34</v>
      </c>
      <c r="G6" s="4"/>
      <c r="H6" s="6">
        <v>60</v>
      </c>
      <c r="I6" s="4"/>
      <c r="J6" s="6">
        <v>90</v>
      </c>
      <c r="K6" s="4"/>
      <c r="L6" s="4"/>
      <c r="M6" s="4"/>
      <c r="N6" s="6">
        <v>90</v>
      </c>
      <c r="O6" s="7">
        <f t="shared" si="0"/>
        <v>240</v>
      </c>
    </row>
    <row r="7" spans="1:16" ht="14.25">
      <c r="A7" s="2">
        <v>2</v>
      </c>
      <c r="B7" s="10" t="s">
        <v>35</v>
      </c>
      <c r="C7" s="10" t="s">
        <v>36</v>
      </c>
      <c r="D7" s="10" t="s">
        <v>37</v>
      </c>
      <c r="E7" s="5" t="str">
        <f>"142631759X"</f>
        <v>142631759X</v>
      </c>
      <c r="F7" s="3" t="s">
        <v>38</v>
      </c>
      <c r="G7" s="4"/>
      <c r="H7" s="6">
        <v>60</v>
      </c>
      <c r="I7" s="4"/>
      <c r="J7" s="6">
        <v>90</v>
      </c>
      <c r="K7" s="4"/>
      <c r="L7" s="4"/>
      <c r="M7" s="4"/>
      <c r="N7" s="6">
        <v>90</v>
      </c>
      <c r="O7" s="7">
        <f t="shared" si="0"/>
        <v>240</v>
      </c>
    </row>
    <row r="8" spans="1:16" ht="14.25">
      <c r="A8" s="2">
        <v>2</v>
      </c>
      <c r="B8" s="10" t="s">
        <v>39</v>
      </c>
      <c r="C8" s="10" t="s">
        <v>40</v>
      </c>
      <c r="D8" s="10" t="s">
        <v>41</v>
      </c>
      <c r="E8" s="5" t="str">
        <f>"1426322895"</f>
        <v>1426322895</v>
      </c>
      <c r="F8" s="3" t="s">
        <v>42</v>
      </c>
      <c r="G8" s="4"/>
      <c r="H8" s="6">
        <v>60</v>
      </c>
      <c r="I8" s="4"/>
      <c r="J8" s="6">
        <v>90</v>
      </c>
      <c r="K8" s="4"/>
      <c r="L8" s="4"/>
      <c r="M8" s="4"/>
      <c r="N8" s="6">
        <v>90</v>
      </c>
      <c r="O8" s="7">
        <f t="shared" si="0"/>
        <v>240</v>
      </c>
    </row>
    <row r="9" spans="1:16" ht="14.25">
      <c r="A9" s="2">
        <v>2</v>
      </c>
      <c r="B9" s="10" t="s">
        <v>43</v>
      </c>
      <c r="C9" s="10" t="s">
        <v>44</v>
      </c>
      <c r="D9" s="10" t="s">
        <v>45</v>
      </c>
      <c r="E9" s="5" t="str">
        <f>"0531226360"</f>
        <v>0531226360</v>
      </c>
      <c r="F9" s="3" t="s">
        <v>46</v>
      </c>
      <c r="G9" s="4"/>
      <c r="H9" s="6">
        <v>60</v>
      </c>
      <c r="I9" s="4"/>
      <c r="J9" s="6">
        <v>90</v>
      </c>
      <c r="K9" s="4"/>
      <c r="L9" s="4"/>
      <c r="M9" s="4"/>
      <c r="N9" s="6">
        <v>90</v>
      </c>
      <c r="O9" s="7">
        <f t="shared" si="0"/>
        <v>240</v>
      </c>
    </row>
    <row r="10" spans="1:16" ht="14.25">
      <c r="A10" s="2">
        <v>3</v>
      </c>
      <c r="B10" s="10" t="s">
        <v>47</v>
      </c>
      <c r="C10" s="10" t="s">
        <v>48</v>
      </c>
      <c r="D10" s="10" t="s">
        <v>49</v>
      </c>
      <c r="E10" s="5" t="str">
        <f>"0142415553"</f>
        <v>0142415553</v>
      </c>
      <c r="F10" s="3" t="s">
        <v>50</v>
      </c>
      <c r="G10" s="4"/>
      <c r="H10" s="6">
        <v>90</v>
      </c>
      <c r="I10" s="4"/>
      <c r="J10" s="4"/>
      <c r="K10" s="4"/>
      <c r="L10" s="4"/>
      <c r="M10" s="6">
        <v>60</v>
      </c>
      <c r="N10" s="4"/>
      <c r="O10" s="7">
        <f t="shared" si="0"/>
        <v>150</v>
      </c>
    </row>
    <row r="11" spans="1:16" ht="28.5">
      <c r="A11" s="2">
        <v>3</v>
      </c>
      <c r="B11" s="10" t="s">
        <v>51</v>
      </c>
      <c r="C11" s="10" t="s">
        <v>52</v>
      </c>
      <c r="D11" s="10" t="s">
        <v>53</v>
      </c>
      <c r="E11" s="5" t="str">
        <f>"068980217X"</f>
        <v>068980217X</v>
      </c>
      <c r="F11" s="3" t="s">
        <v>54</v>
      </c>
      <c r="G11" s="4"/>
      <c r="H11" s="6">
        <v>90</v>
      </c>
      <c r="I11" s="4"/>
      <c r="J11" s="4"/>
      <c r="K11" s="4"/>
      <c r="L11" s="4"/>
      <c r="M11" s="6">
        <v>60</v>
      </c>
      <c r="N11" s="4"/>
      <c r="O11" s="7">
        <f t="shared" si="0"/>
        <v>150</v>
      </c>
    </row>
    <row r="12" spans="1:16" ht="28.5">
      <c r="A12" s="2">
        <v>3</v>
      </c>
      <c r="B12" s="10" t="s">
        <v>55</v>
      </c>
      <c r="C12" s="10" t="s">
        <v>56</v>
      </c>
      <c r="D12" s="10" t="s">
        <v>57</v>
      </c>
      <c r="E12" s="5" t="str">
        <f>"0865058865"</f>
        <v>0865058865</v>
      </c>
      <c r="F12" s="3" t="s">
        <v>58</v>
      </c>
      <c r="G12" s="4"/>
      <c r="H12" s="6">
        <v>90</v>
      </c>
      <c r="I12" s="4"/>
      <c r="J12" s="4"/>
      <c r="K12" s="4"/>
      <c r="L12" s="4"/>
      <c r="M12" s="6">
        <v>60</v>
      </c>
      <c r="N12" s="4"/>
      <c r="O12" s="7">
        <f t="shared" si="0"/>
        <v>150</v>
      </c>
    </row>
    <row r="13" spans="1:16" ht="28.5">
      <c r="A13" s="2">
        <v>3</v>
      </c>
      <c r="B13" s="10" t="s">
        <v>59</v>
      </c>
      <c r="C13" s="10" t="s">
        <v>60</v>
      </c>
      <c r="D13" s="10" t="s">
        <v>61</v>
      </c>
      <c r="E13" s="5" t="str">
        <f>"086505889X"</f>
        <v>086505889X</v>
      </c>
      <c r="F13" s="3" t="s">
        <v>62</v>
      </c>
      <c r="G13" s="4"/>
      <c r="H13" s="6">
        <v>90</v>
      </c>
      <c r="I13" s="4"/>
      <c r="J13" s="4"/>
      <c r="K13" s="4"/>
      <c r="L13" s="4"/>
      <c r="M13" s="6">
        <v>60</v>
      </c>
      <c r="N13" s="4"/>
      <c r="O13" s="7">
        <f t="shared" si="0"/>
        <v>150</v>
      </c>
    </row>
    <row r="14" spans="1:16" ht="28.5">
      <c r="A14" s="2">
        <v>3</v>
      </c>
      <c r="B14" s="10" t="s">
        <v>63</v>
      </c>
      <c r="C14" s="10" t="s">
        <v>64</v>
      </c>
      <c r="D14" s="10" t="s">
        <v>65</v>
      </c>
      <c r="E14" s="5" t="str">
        <f>"0865059578"</f>
        <v>0865059578</v>
      </c>
      <c r="F14" s="3" t="s">
        <v>66</v>
      </c>
      <c r="G14" s="4"/>
      <c r="H14" s="6">
        <v>90</v>
      </c>
      <c r="I14" s="4"/>
      <c r="J14" s="4"/>
      <c r="K14" s="4"/>
      <c r="L14" s="4"/>
      <c r="M14" s="6">
        <v>60</v>
      </c>
      <c r="N14" s="4"/>
      <c r="O14" s="7">
        <f t="shared" si="0"/>
        <v>150</v>
      </c>
    </row>
    <row r="15" spans="1:16" ht="14.25">
      <c r="A15" s="2">
        <v>3</v>
      </c>
      <c r="B15" s="10" t="s">
        <v>67</v>
      </c>
      <c r="C15" s="10" t="s">
        <v>68</v>
      </c>
      <c r="D15" s="10" t="s">
        <v>69</v>
      </c>
      <c r="E15" s="5" t="str">
        <f>"0152052607"</f>
        <v>0152052607</v>
      </c>
      <c r="F15" s="3" t="s">
        <v>70</v>
      </c>
      <c r="G15" s="4"/>
      <c r="H15" s="6">
        <v>90</v>
      </c>
      <c r="I15" s="4"/>
      <c r="J15" s="4"/>
      <c r="K15" s="4"/>
      <c r="L15" s="4"/>
      <c r="M15" s="6">
        <v>60</v>
      </c>
      <c r="N15" s="4"/>
      <c r="O15" s="7">
        <f t="shared" si="0"/>
        <v>150</v>
      </c>
    </row>
    <row r="16" spans="1:16" ht="14.25">
      <c r="A16" s="2">
        <v>3</v>
      </c>
      <c r="B16" s="10" t="s">
        <v>71</v>
      </c>
      <c r="C16" s="10" t="s">
        <v>48</v>
      </c>
      <c r="D16" s="10" t="s">
        <v>72</v>
      </c>
      <c r="E16" s="5" t="str">
        <f>"1629797405"</f>
        <v>1629797405</v>
      </c>
      <c r="F16" s="3" t="s">
        <v>73</v>
      </c>
      <c r="G16" s="4"/>
      <c r="H16" s="6">
        <v>90</v>
      </c>
      <c r="I16" s="4"/>
      <c r="J16" s="4"/>
      <c r="K16" s="4"/>
      <c r="L16" s="4"/>
      <c r="M16" s="6">
        <v>60</v>
      </c>
      <c r="N16" s="4"/>
      <c r="O16" s="7">
        <f t="shared" si="0"/>
        <v>150</v>
      </c>
    </row>
    <row r="17" spans="1:15" ht="14.25">
      <c r="A17" s="2">
        <v>3</v>
      </c>
      <c r="B17" s="10" t="s">
        <v>74</v>
      </c>
      <c r="C17" s="10" t="s">
        <v>75</v>
      </c>
      <c r="D17" s="10" t="s">
        <v>76</v>
      </c>
      <c r="E17" s="5" t="str">
        <f>"0892391251"</f>
        <v>0892391251</v>
      </c>
      <c r="F17" s="3" t="s">
        <v>77</v>
      </c>
      <c r="G17" s="4"/>
      <c r="H17" s="6">
        <v>90</v>
      </c>
      <c r="I17" s="4"/>
      <c r="J17" s="4"/>
      <c r="K17" s="4"/>
      <c r="L17" s="4"/>
      <c r="M17" s="6">
        <v>60</v>
      </c>
      <c r="N17" s="4"/>
      <c r="O17" s="7">
        <f t="shared" si="0"/>
        <v>150</v>
      </c>
    </row>
    <row r="18" spans="1:15" ht="42.75">
      <c r="A18" s="2">
        <v>3</v>
      </c>
      <c r="B18" s="10" t="s">
        <v>78</v>
      </c>
      <c r="C18" s="10" t="s">
        <v>79</v>
      </c>
      <c r="D18" s="10" t="s">
        <v>80</v>
      </c>
      <c r="E18" s="5" t="str">
        <f>"0375832203"</f>
        <v>0375832203</v>
      </c>
      <c r="F18" s="3" t="s">
        <v>81</v>
      </c>
      <c r="G18" s="4"/>
      <c r="H18" s="6">
        <v>90</v>
      </c>
      <c r="I18" s="4"/>
      <c r="J18" s="4"/>
      <c r="K18" s="4"/>
      <c r="L18" s="4"/>
      <c r="M18" s="6">
        <v>60</v>
      </c>
      <c r="N18" s="4"/>
      <c r="O18" s="7">
        <f t="shared" si="0"/>
        <v>150</v>
      </c>
    </row>
    <row r="19" spans="1:15" ht="14.25">
      <c r="A19" s="2">
        <v>3</v>
      </c>
      <c r="B19" s="10" t="s">
        <v>82</v>
      </c>
      <c r="C19" s="10" t="s">
        <v>83</v>
      </c>
      <c r="D19" s="10" t="s">
        <v>84</v>
      </c>
      <c r="E19" s="5" t="str">
        <f>"1409337014"</f>
        <v>1409337014</v>
      </c>
      <c r="F19" s="3" t="s">
        <v>85</v>
      </c>
      <c r="G19" s="4"/>
      <c r="H19" s="6">
        <v>90</v>
      </c>
      <c r="I19" s="4"/>
      <c r="J19" s="4"/>
      <c r="K19" s="4"/>
      <c r="L19" s="4"/>
      <c r="M19" s="6">
        <v>60</v>
      </c>
      <c r="N19" s="4"/>
      <c r="O19" s="7">
        <f t="shared" si="0"/>
        <v>150</v>
      </c>
    </row>
    <row r="20" spans="1:15" ht="28.5">
      <c r="A20" s="2">
        <v>4</v>
      </c>
      <c r="B20" s="10" t="s">
        <v>86</v>
      </c>
      <c r="C20" s="10" t="s">
        <v>87</v>
      </c>
      <c r="D20" s="10" t="s">
        <v>88</v>
      </c>
      <c r="E20" s="5" t="str">
        <f>"1433349442"</f>
        <v>1433349442</v>
      </c>
      <c r="F20" s="3" t="s">
        <v>89</v>
      </c>
      <c r="G20" s="6">
        <v>60</v>
      </c>
      <c r="H20" s="4"/>
      <c r="I20" s="4"/>
      <c r="J20" s="4"/>
      <c r="K20" s="6">
        <v>60</v>
      </c>
      <c r="L20" s="6">
        <v>60</v>
      </c>
      <c r="M20" s="6"/>
      <c r="N20" s="4"/>
      <c r="O20" s="7">
        <f t="shared" si="0"/>
        <v>180</v>
      </c>
    </row>
    <row r="21" spans="1:15" ht="14.25">
      <c r="A21" s="2">
        <v>4</v>
      </c>
      <c r="B21" s="10" t="s">
        <v>90</v>
      </c>
      <c r="C21" s="10" t="s">
        <v>91</v>
      </c>
      <c r="D21" s="10" t="s">
        <v>92</v>
      </c>
      <c r="E21" s="5" t="str">
        <f>"0061170712"</f>
        <v>0061170712</v>
      </c>
      <c r="F21" s="3" t="s">
        <v>93</v>
      </c>
      <c r="G21" s="6">
        <v>60</v>
      </c>
      <c r="H21" s="4"/>
      <c r="I21" s="4"/>
      <c r="J21" s="4"/>
      <c r="K21" s="6">
        <v>60</v>
      </c>
      <c r="L21" s="6">
        <v>60</v>
      </c>
      <c r="M21" s="4"/>
      <c r="N21" s="4"/>
      <c r="O21" s="7">
        <f t="shared" si="0"/>
        <v>180</v>
      </c>
    </row>
    <row r="22" spans="1:15" ht="14.25">
      <c r="A22" s="2">
        <v>4</v>
      </c>
      <c r="B22" s="10" t="s">
        <v>94</v>
      </c>
      <c r="C22" s="10" t="s">
        <v>91</v>
      </c>
      <c r="D22" s="10" t="s">
        <v>95</v>
      </c>
      <c r="E22" s="5" t="str">
        <f>"0062345060"</f>
        <v>0062345060</v>
      </c>
      <c r="F22" s="3" t="s">
        <v>96</v>
      </c>
      <c r="G22" s="6">
        <v>60</v>
      </c>
      <c r="H22" s="4"/>
      <c r="I22" s="4"/>
      <c r="J22" s="4"/>
      <c r="K22" s="6">
        <v>60</v>
      </c>
      <c r="L22" s="6">
        <v>60</v>
      </c>
      <c r="M22" s="4"/>
      <c r="N22" s="4"/>
      <c r="O22" s="7">
        <f t="shared" si="0"/>
        <v>180</v>
      </c>
    </row>
    <row r="23" spans="1:15" ht="14.25">
      <c r="A23" s="2">
        <v>4</v>
      </c>
      <c r="B23" s="10" t="s">
        <v>97</v>
      </c>
      <c r="C23" s="10" t="s">
        <v>91</v>
      </c>
      <c r="D23" s="10" t="s">
        <v>98</v>
      </c>
      <c r="E23" s="5" t="str">
        <f>"0060877154"</f>
        <v>0060877154</v>
      </c>
      <c r="F23" s="3" t="s">
        <v>99</v>
      </c>
      <c r="G23" s="6">
        <v>60</v>
      </c>
      <c r="H23" s="4"/>
      <c r="I23" s="4"/>
      <c r="J23" s="4"/>
      <c r="K23" s="6">
        <v>60</v>
      </c>
      <c r="L23" s="6">
        <v>60</v>
      </c>
      <c r="M23" s="4"/>
      <c r="N23" s="4"/>
      <c r="O23" s="7">
        <f t="shared" si="0"/>
        <v>180</v>
      </c>
    </row>
    <row r="24" spans="1:15" ht="14.25">
      <c r="A24" s="2">
        <v>4</v>
      </c>
      <c r="B24" s="10" t="s">
        <v>100</v>
      </c>
      <c r="C24" s="10" t="s">
        <v>91</v>
      </c>
      <c r="D24" s="10" t="s">
        <v>98</v>
      </c>
      <c r="E24" s="5" t="str">
        <f>"0060877170"</f>
        <v>0060877170</v>
      </c>
      <c r="F24" s="3" t="s">
        <v>101</v>
      </c>
      <c r="G24" s="6">
        <v>60</v>
      </c>
      <c r="H24" s="4"/>
      <c r="I24" s="4"/>
      <c r="J24" s="4"/>
      <c r="K24" s="6">
        <v>60</v>
      </c>
      <c r="L24" s="6">
        <v>60</v>
      </c>
      <c r="M24" s="4"/>
      <c r="N24" s="4"/>
      <c r="O24" s="7">
        <f t="shared" si="0"/>
        <v>180</v>
      </c>
    </row>
    <row r="25" spans="1:15" ht="14.25">
      <c r="A25" s="2">
        <v>4</v>
      </c>
      <c r="B25" s="10" t="s">
        <v>102</v>
      </c>
      <c r="C25" s="10" t="s">
        <v>103</v>
      </c>
      <c r="D25" s="10" t="s">
        <v>104</v>
      </c>
      <c r="E25" s="5" t="str">
        <f>"0544022750"</f>
        <v>0544022750</v>
      </c>
      <c r="F25" s="3" t="s">
        <v>105</v>
      </c>
      <c r="G25" s="6">
        <v>60</v>
      </c>
      <c r="H25" s="4"/>
      <c r="I25" s="4"/>
      <c r="J25" s="4"/>
      <c r="K25" s="6">
        <v>60</v>
      </c>
      <c r="L25" s="6">
        <v>60</v>
      </c>
      <c r="M25" s="4"/>
      <c r="N25" s="4"/>
      <c r="O25" s="7">
        <f t="shared" si="0"/>
        <v>180</v>
      </c>
    </row>
    <row r="26" spans="1:15" ht="28.5">
      <c r="A26" s="2">
        <v>4</v>
      </c>
      <c r="B26" s="10" t="s">
        <v>106</v>
      </c>
      <c r="C26" s="10" t="s">
        <v>107</v>
      </c>
      <c r="D26" s="10" t="s">
        <v>108</v>
      </c>
      <c r="E26" s="5" t="str">
        <f>"0061730793"</f>
        <v>0061730793</v>
      </c>
      <c r="F26" s="3" t="s">
        <v>109</v>
      </c>
      <c r="G26" s="6">
        <v>60</v>
      </c>
      <c r="H26" s="4"/>
      <c r="I26" s="4"/>
      <c r="J26" s="4"/>
      <c r="K26" s="6">
        <v>60</v>
      </c>
      <c r="L26" s="6">
        <v>60</v>
      </c>
      <c r="M26" s="4"/>
      <c r="N26" s="4"/>
      <c r="O26" s="7">
        <f t="shared" si="0"/>
        <v>180</v>
      </c>
    </row>
    <row r="27" spans="1:15" ht="14.25">
      <c r="A27" s="2">
        <v>4</v>
      </c>
      <c r="B27" s="10" t="s">
        <v>110</v>
      </c>
      <c r="C27" s="10" t="s">
        <v>111</v>
      </c>
      <c r="D27" s="10" t="s">
        <v>112</v>
      </c>
      <c r="E27" s="5" t="str">
        <f>"0689835825"</f>
        <v>0689835825</v>
      </c>
      <c r="F27" s="3" t="s">
        <v>113</v>
      </c>
      <c r="G27" s="6">
        <v>60</v>
      </c>
      <c r="H27" s="4"/>
      <c r="I27" s="4"/>
      <c r="J27" s="4"/>
      <c r="K27" s="6">
        <v>60</v>
      </c>
      <c r="L27" s="6">
        <v>60</v>
      </c>
      <c r="M27" s="4"/>
      <c r="N27" s="4"/>
      <c r="O27" s="7">
        <f t="shared" si="0"/>
        <v>180</v>
      </c>
    </row>
    <row r="28" spans="1:15" ht="14.25">
      <c r="A28" s="2">
        <v>4</v>
      </c>
      <c r="B28" s="10" t="s">
        <v>114</v>
      </c>
      <c r="C28" s="10" t="s">
        <v>115</v>
      </c>
      <c r="D28" s="10" t="s">
        <v>116</v>
      </c>
      <c r="E28" s="5" t="str">
        <f>"1484638123"</f>
        <v>1484638123</v>
      </c>
      <c r="F28" s="3" t="s">
        <v>117</v>
      </c>
      <c r="G28" s="6">
        <v>60</v>
      </c>
      <c r="H28" s="4"/>
      <c r="I28" s="4"/>
      <c r="J28" s="4"/>
      <c r="K28" s="6">
        <v>60</v>
      </c>
      <c r="L28" s="6">
        <v>60</v>
      </c>
      <c r="M28" s="4"/>
      <c r="N28" s="4"/>
      <c r="O28" s="7">
        <f t="shared" si="0"/>
        <v>180</v>
      </c>
    </row>
    <row r="29" spans="1:15" ht="28.5">
      <c r="A29" s="2">
        <v>4</v>
      </c>
      <c r="B29" s="10" t="s">
        <v>118</v>
      </c>
      <c r="C29" s="10" t="s">
        <v>119</v>
      </c>
      <c r="D29" s="10" t="s">
        <v>120</v>
      </c>
      <c r="E29" s="5" t="str">
        <f>"0451477545"</f>
        <v>0451477545</v>
      </c>
      <c r="F29" s="3" t="s">
        <v>121</v>
      </c>
      <c r="G29" s="6">
        <v>60</v>
      </c>
      <c r="H29" s="4"/>
      <c r="I29" s="4"/>
      <c r="J29" s="4"/>
      <c r="K29" s="6">
        <v>60</v>
      </c>
      <c r="L29" s="6">
        <v>60</v>
      </c>
      <c r="M29" s="4"/>
      <c r="N29" s="4"/>
      <c r="O29" s="7">
        <f t="shared" si="0"/>
        <v>180</v>
      </c>
    </row>
    <row r="30" spans="1:15" ht="14.25">
      <c r="A30" s="2">
        <v>5</v>
      </c>
      <c r="B30" s="10" t="s">
        <v>122</v>
      </c>
      <c r="C30" s="10" t="s">
        <v>123</v>
      </c>
      <c r="D30" s="10" t="s">
        <v>124</v>
      </c>
      <c r="E30" s="5" t="str">
        <f>"1554987652"</f>
        <v>1554987652</v>
      </c>
      <c r="F30" s="3" t="s">
        <v>125</v>
      </c>
      <c r="G30" s="6">
        <v>60</v>
      </c>
      <c r="H30" s="4"/>
      <c r="I30" s="6">
        <v>30</v>
      </c>
      <c r="J30" s="4"/>
      <c r="K30" s="4"/>
      <c r="L30" s="4"/>
      <c r="M30" s="6">
        <v>60</v>
      </c>
      <c r="N30" s="6">
        <v>90</v>
      </c>
      <c r="O30" s="7">
        <f t="shared" si="0"/>
        <v>240</v>
      </c>
    </row>
    <row r="31" spans="1:15" ht="28.5">
      <c r="A31" s="2">
        <v>5</v>
      </c>
      <c r="B31" s="10" t="s">
        <v>126</v>
      </c>
      <c r="C31" s="10" t="s">
        <v>127</v>
      </c>
      <c r="D31" s="10" t="s">
        <v>128</v>
      </c>
      <c r="E31" s="5" t="str">
        <f>"0756557496"</f>
        <v>0756557496</v>
      </c>
      <c r="F31" s="3" t="s">
        <v>129</v>
      </c>
      <c r="G31" s="6">
        <v>60</v>
      </c>
      <c r="H31" s="4"/>
      <c r="I31" s="6">
        <v>30</v>
      </c>
      <c r="J31" s="4"/>
      <c r="K31" s="4"/>
      <c r="L31" s="4"/>
      <c r="M31" s="6">
        <v>60</v>
      </c>
      <c r="N31" s="6">
        <v>90</v>
      </c>
      <c r="O31" s="7">
        <f t="shared" si="0"/>
        <v>240</v>
      </c>
    </row>
    <row r="32" spans="1:15" ht="28.5">
      <c r="A32" s="2">
        <v>5</v>
      </c>
      <c r="B32" s="10" t="s">
        <v>130</v>
      </c>
      <c r="C32" s="10" t="s">
        <v>131</v>
      </c>
      <c r="D32" s="10" t="s">
        <v>132</v>
      </c>
      <c r="E32" s="5" t="str">
        <f>"0140384324"</f>
        <v>0140384324</v>
      </c>
      <c r="F32" s="3" t="s">
        <v>133</v>
      </c>
      <c r="G32" s="6">
        <v>60</v>
      </c>
      <c r="H32" s="4"/>
      <c r="I32" s="6">
        <v>30</v>
      </c>
      <c r="J32" s="4"/>
      <c r="K32" s="4"/>
      <c r="L32" s="4"/>
      <c r="M32" s="6">
        <v>60</v>
      </c>
      <c r="N32" s="6">
        <v>90</v>
      </c>
      <c r="O32" s="7">
        <f t="shared" si="0"/>
        <v>240</v>
      </c>
    </row>
    <row r="33" spans="1:16" ht="14.25">
      <c r="A33" s="2">
        <v>5</v>
      </c>
      <c r="B33" s="10" t="s">
        <v>134</v>
      </c>
      <c r="C33" s="10" t="s">
        <v>135</v>
      </c>
      <c r="D33" s="10" t="s">
        <v>136</v>
      </c>
      <c r="E33" s="5" t="str">
        <f>"0312661053"</f>
        <v>0312661053</v>
      </c>
      <c r="F33" s="3" t="s">
        <v>137</v>
      </c>
      <c r="G33" s="6">
        <v>60</v>
      </c>
      <c r="H33" s="4"/>
      <c r="I33" s="6">
        <v>30</v>
      </c>
      <c r="J33" s="4"/>
      <c r="K33" s="4"/>
      <c r="L33" s="4"/>
      <c r="M33" s="6">
        <v>60</v>
      </c>
      <c r="N33" s="6">
        <v>90</v>
      </c>
      <c r="O33" s="7">
        <f t="shared" si="0"/>
        <v>240</v>
      </c>
    </row>
    <row r="34" spans="1:16" ht="14.25">
      <c r="A34" s="2">
        <v>5</v>
      </c>
      <c r="B34" s="10" t="s">
        <v>138</v>
      </c>
      <c r="C34" s="10" t="s">
        <v>139</v>
      </c>
      <c r="D34" s="10" t="s">
        <v>140</v>
      </c>
      <c r="E34" s="5" t="str">
        <f>"0312367546"</f>
        <v>0312367546</v>
      </c>
      <c r="F34" s="3" t="s">
        <v>141</v>
      </c>
      <c r="G34" s="6">
        <v>60</v>
      </c>
      <c r="H34" s="4"/>
      <c r="I34" s="6">
        <v>30</v>
      </c>
      <c r="J34" s="4"/>
      <c r="K34" s="4"/>
      <c r="L34" s="4"/>
      <c r="M34" s="6">
        <v>60</v>
      </c>
      <c r="N34" s="6">
        <v>90</v>
      </c>
      <c r="O34" s="7">
        <f t="shared" si="0"/>
        <v>240</v>
      </c>
    </row>
    <row r="35" spans="1:16" ht="15.75" customHeight="1" thickBot="1"/>
    <row r="36" spans="1:16" ht="15.75" customHeight="1" thickBot="1">
      <c r="O36" s="13" t="s">
        <v>143</v>
      </c>
      <c r="P36" s="14">
        <f>SUM(P2:P34)</f>
        <v>0</v>
      </c>
    </row>
    <row r="38" spans="1:16" ht="15.75" customHeight="1">
      <c r="O38" s="15">
        <f>SUM(O1:O34)</f>
        <v>6420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25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Sims, Susannah K.</dc:creator>
  <cp:lastModifiedBy>Sims, Susannah K.</cp:lastModifiedBy>
  <dcterms:created xsi:type="dcterms:W3CDTF">2025-04-08T14:24:10Z</dcterms:created>
  <dcterms:modified xsi:type="dcterms:W3CDTF">2025-04-08T15:10:44Z</dcterms:modified>
</cp:coreProperties>
</file>