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DES-ITB-470 Washington Blvd &amp; 13th Street North Improvement\ITB Folder Structure\NCW\"/>
    </mc:Choice>
  </mc:AlternateContent>
  <xr:revisionPtr revIDLastSave="0" documentId="13_ncr:1_{D005DB93-0D3F-4BD6-9FA1-279010F411B4}" xr6:coauthVersionLast="44" xr6:coauthVersionMax="44" xr10:uidLastSave="{00000000-0000-0000-0000-000000000000}"/>
  <bookViews>
    <workbookView xWindow="33720" yWindow="-120" windowWidth="19440" windowHeight="15000" xr2:uid="{143D279C-E3E2-4905-84F0-2AD6158C1BB0}"/>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Unit_Price_Tab!$A$1:$F$164</definedName>
    <definedName name="Print_Area_Formula">OFFSET(#REF!,0,0,COUNTA(#REF!),COUNTA(#REF!))</definedName>
    <definedName name="_xlnm.Print_Titles" localSheetId="0">Unit_Price_Tab!$1:$6</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1" i="1" l="1"/>
  <c r="C86" i="1"/>
  <c r="C89" i="1"/>
  <c r="F151" i="1" l="1"/>
  <c r="F152" i="1" s="1"/>
  <c r="F133" i="1" l="1"/>
  <c r="F134" i="1" s="1"/>
  <c r="F146" i="1"/>
  <c r="F145" i="1"/>
  <c r="F144" i="1"/>
  <c r="F143" i="1"/>
  <c r="F142" i="1"/>
  <c r="F141" i="1"/>
  <c r="F140" i="1"/>
  <c r="F139" i="1"/>
  <c r="F138" i="1"/>
  <c r="F128" i="1"/>
  <c r="F127" i="1"/>
  <c r="F126" i="1"/>
  <c r="F125" i="1"/>
  <c r="F124" i="1"/>
  <c r="F123" i="1"/>
  <c r="F122" i="1"/>
  <c r="F117" i="1"/>
  <c r="F116" i="1"/>
  <c r="F115" i="1"/>
  <c r="F114" i="1"/>
  <c r="F113" i="1"/>
  <c r="F112" i="1"/>
  <c r="F111" i="1"/>
  <c r="F110" i="1"/>
  <c r="F109" i="1"/>
  <c r="F108" i="1"/>
  <c r="F107" i="1"/>
  <c r="F106" i="1"/>
  <c r="F100" i="1"/>
  <c r="F99" i="1"/>
  <c r="F98" i="1"/>
  <c r="F97" i="1"/>
  <c r="F96" i="1"/>
  <c r="F95" i="1"/>
  <c r="F94" i="1"/>
  <c r="F93" i="1"/>
  <c r="F92" i="1"/>
  <c r="F91" i="1"/>
  <c r="F90" i="1"/>
  <c r="F89" i="1"/>
  <c r="F88" i="1"/>
  <c r="F87" i="1"/>
  <c r="F86" i="1"/>
  <c r="F85" i="1"/>
  <c r="F84" i="1"/>
  <c r="F79" i="1"/>
  <c r="F80" i="1" s="1"/>
  <c r="F74" i="1"/>
  <c r="F73" i="1"/>
  <c r="F72" i="1"/>
  <c r="F71" i="1"/>
  <c r="F70" i="1"/>
  <c r="F65" i="1"/>
  <c r="F64" i="1"/>
  <c r="F63" i="1"/>
  <c r="F62" i="1"/>
  <c r="F61" i="1"/>
  <c r="F60" i="1"/>
  <c r="F59" i="1"/>
  <c r="F58" i="1"/>
  <c r="F57" i="1"/>
  <c r="F56" i="1"/>
  <c r="F55" i="1"/>
  <c r="F54" i="1"/>
  <c r="F53" i="1"/>
  <c r="F52" i="1"/>
  <c r="F51" i="1"/>
  <c r="F46" i="1"/>
  <c r="F45" i="1"/>
  <c r="F44" i="1"/>
  <c r="F43" i="1"/>
  <c r="F42" i="1"/>
  <c r="F41" i="1"/>
  <c r="F40" i="1"/>
  <c r="F39" i="1"/>
  <c r="F38" i="1"/>
  <c r="F37" i="1"/>
  <c r="F36" i="1"/>
  <c r="F35" i="1"/>
  <c r="F34" i="1"/>
  <c r="F33" i="1"/>
  <c r="F32" i="1"/>
  <c r="F31" i="1"/>
  <c r="F30" i="1"/>
  <c r="F25" i="1"/>
  <c r="F24" i="1"/>
  <c r="F23" i="1"/>
  <c r="F18" i="1"/>
  <c r="F17" i="1"/>
  <c r="F16" i="1"/>
  <c r="F15" i="1"/>
  <c r="F14" i="1"/>
  <c r="F9" i="1"/>
  <c r="F8" i="1"/>
  <c r="F66" i="1" l="1"/>
  <c r="F26" i="1"/>
  <c r="F118" i="1"/>
  <c r="F47" i="1"/>
  <c r="F129" i="1"/>
  <c r="F10" i="1"/>
  <c r="F147" i="1"/>
  <c r="F75" i="1"/>
  <c r="F19" i="1"/>
  <c r="F102" i="1"/>
  <c r="F154" i="1" l="1"/>
  <c r="F158" i="1" l="1"/>
  <c r="F159" i="1"/>
  <c r="F160" i="1" l="1"/>
  <c r="F164" i="1" s="1"/>
</calcChain>
</file>

<file path=xl/sharedStrings.xml><?xml version="1.0" encoding="utf-8"?>
<sst xmlns="http://schemas.openxmlformats.org/spreadsheetml/2006/main" count="425" uniqueCount="238">
  <si>
    <t>THE UNDERSIGNED CERTIFIES THAT (CONTRACTOR NAME)___________________________
IS CURRENTLY REGISTERED WITH THE VIRGINIA STATE BOARD OF CONTRACTORS AS REQUIRED BY THE CODE OF VIRGINIA.  CERTIFICATE NUMBER _________________ WAS ISSUED ON THE ________DAY OF _____________, 20___.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</si>
  <si>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</si>
  <si>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</si>
  <si>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</si>
  <si>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</si>
  <si>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</si>
  <si>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</si>
  <si>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</si>
  <si>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GENERAL EARTH WORK</t>
  </si>
  <si>
    <t>02200-C1-00060</t>
  </si>
  <si>
    <t>Flowable BackFill (VDOT Special Provision S302G02-0610)</t>
  </si>
  <si>
    <t>CY</t>
  </si>
  <si>
    <t>02200-C1-00140</t>
  </si>
  <si>
    <t>Aggregate, VDOT #21-B  (Compacted in Place per VDOT standards &amp; Specs)</t>
  </si>
  <si>
    <t>SUBTOTAL</t>
  </si>
  <si>
    <t>C2</t>
  </si>
  <si>
    <t>CONCRETE WORK</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</si>
  <si>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</si>
  <si>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</si>
  <si>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</si>
  <si>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</si>
  <si>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</si>
  <si>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</si>
  <si>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</si>
  <si>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</si>
  <si>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02611-C2-00190</t>
  </si>
  <si>
    <t>CG-12 Detectable Warning Surface - Truncated Domes</t>
  </si>
  <si>
    <t>02611-C2-00180</t>
  </si>
  <si>
    <t>Concrete Driveway Entrance, 9" Thick Commercial (Arlington County Details R-2.4A, R-2.4B, R-2.4C, R-2.4D)</t>
  </si>
  <si>
    <t>C3</t>
  </si>
  <si>
    <t>ASPHALT WORK</t>
  </si>
  <si>
    <t>UNIT
PRICE</t>
  </si>
  <si>
    <t>02600-C3-00010</t>
  </si>
  <si>
    <t>Asphalt Concrete, Planing or Milling (1/2" to 3" Depth)</t>
  </si>
  <si>
    <t>02600-C3-00030</t>
  </si>
  <si>
    <t>Asphalt Concrete, Base Course (VDOT BM-25.0A)</t>
  </si>
  <si>
    <t>TON</t>
  </si>
  <si>
    <t>02600-C3-00060</t>
  </si>
  <si>
    <t>Asphalt Concrete, Surface Course (VDOT SM-9.5A)</t>
  </si>
  <si>
    <t>C4</t>
  </si>
  <si>
    <t>STORM SEWER UTILITY WORK</t>
  </si>
  <si>
    <t>02500-C4-00620</t>
  </si>
  <si>
    <t>15" Pipe, RCP Class III, In Place Up to 6' Deep</t>
  </si>
  <si>
    <t>02505-C4-00630</t>
  </si>
  <si>
    <t>15" Pipe, RCP Class III, In Place 6' to 8' Deep</t>
  </si>
  <si>
    <t>02500-C4-00640</t>
  </si>
  <si>
    <t>18" Pipe, RCP Class III, In Place Up to 6' Deep</t>
  </si>
  <si>
    <t>02500-C4-00830</t>
  </si>
  <si>
    <t>15" Pipe, RCP Class IV, In Place 6' to 10' Deep</t>
  </si>
  <si>
    <t>02500-C4-00020</t>
  </si>
  <si>
    <t>Storm Manhole PH-1 (Arlington County Detail D-3.1), In Place, DEPTH   8'</t>
  </si>
  <si>
    <t>EA</t>
  </si>
  <si>
    <t>02505-C4-00080</t>
  </si>
  <si>
    <t>CB-2 (Arlington County Standards), In Place Up to 6' Deep</t>
  </si>
  <si>
    <t>02505-C4-00140</t>
  </si>
  <si>
    <t>CB-4, In Place Up to 6' Deep, Arlington County Standards</t>
  </si>
  <si>
    <t>02505-C4-00120</t>
  </si>
  <si>
    <t>PCB-2, In Place Up to 6' Deep, Arlington County Standards</t>
  </si>
  <si>
    <t>02505-C4-00160</t>
  </si>
  <si>
    <t>Curb Drop Inlet, Standard VDOT DI-1 (12" to 24" Pipe), In Place Up to 10' Deep</t>
  </si>
  <si>
    <t>02505-C4-00170</t>
  </si>
  <si>
    <t>Curb Drop Inlet, Standard VDOT DI-2A (12" to 24" Pipe), In Place Up to 9' Deep</t>
  </si>
  <si>
    <t>02505-C4-00180</t>
  </si>
  <si>
    <t>Curb Drop Inlet, Standard VDOT DI-2B (12" to 24" Pipe), In Place Up to 9' Deep, Inlet Throat Length 4' to 20'</t>
  </si>
  <si>
    <t>02505-C4-00190</t>
  </si>
  <si>
    <t>Curb Drop Inlet, Standard VDOT DI-2C (12" to 24" Pipe), In Place Up to 9' Deep, Inlet Throat Length 6' to 20'</t>
  </si>
  <si>
    <t>02505-C4-00520</t>
  </si>
  <si>
    <t>Convert Catch Basin to Manhole</t>
  </si>
  <si>
    <t>02505-C4-00600</t>
  </si>
  <si>
    <t>Storm Manhole, Catch Basin, Drop Inlet, Yard Inlet, or Grate Inlet, Remove</t>
  </si>
  <si>
    <t>02505-C4-00090</t>
  </si>
  <si>
    <t>CB-2 (Arlington County Standards), Each VF Over 6' Deep</t>
  </si>
  <si>
    <t>VF</t>
  </si>
  <si>
    <t>02505-C4-00130</t>
  </si>
  <si>
    <t>PCB-2, Each VF Over 6' Deep, Arlington County Standards</t>
  </si>
  <si>
    <t>02505-C4-00530</t>
  </si>
  <si>
    <t>Convert Catch Basin to Grate Inlet</t>
  </si>
  <si>
    <t>C6</t>
  </si>
  <si>
    <t>WATERMAIN WORK</t>
  </si>
  <si>
    <t>02550-C6-00140</t>
  </si>
  <si>
    <t>12-Inch Gate Valve &amp; Valve Box</t>
  </si>
  <si>
    <t>02550-C6-00150</t>
  </si>
  <si>
    <t>8-Inch Gate Valve &amp; Valve Box</t>
  </si>
  <si>
    <t>02550-C6-00160</t>
  </si>
  <si>
    <t>6-Inch Gate Valve &amp; Valve Box</t>
  </si>
  <si>
    <t>02550-C6-00190</t>
  </si>
  <si>
    <t>Connect To Existing 12-Inch Water Main</t>
  </si>
  <si>
    <t>02550-C6-00200</t>
  </si>
  <si>
    <t>Connect To Existing 8-Inch Water Main</t>
  </si>
  <si>
    <t>02550-C6-00250</t>
  </si>
  <si>
    <t>Remove Existing Fire Hydrant</t>
  </si>
  <si>
    <t>02550-C6-00270</t>
  </si>
  <si>
    <t>Install New Fire Hydrant (includes Fire Hydrant, Gate Valve with Valve Box and up to 20 LF 6-inch DIP CL-52)</t>
  </si>
  <si>
    <t>02550-C6-00300</t>
  </si>
  <si>
    <t>Cut &amp; Cap 12-Inch Water Main</t>
  </si>
  <si>
    <t>02550-C6-00350</t>
  </si>
  <si>
    <t>Remove Existing Valve Boxes</t>
  </si>
  <si>
    <t>02550-C6-00030</t>
  </si>
  <si>
    <t>12-Inch Water Main, DIP CL-52, Upto 6' Deep</t>
  </si>
  <si>
    <t>02550-C6-00040</t>
  </si>
  <si>
    <t>12-Inch Water Main, DIP CL-52, &gt; 6' Deep</t>
  </si>
  <si>
    <t>02550-C6-00050</t>
  </si>
  <si>
    <t>8-Inch Water Main, DIP CL-52, Upto 6' Deep</t>
  </si>
  <si>
    <t>02550-C6-00060</t>
  </si>
  <si>
    <t>8-Inch Water Main, DIP CL-52, &gt; 6' Deep</t>
  </si>
  <si>
    <t>02550-C6-00070</t>
  </si>
  <si>
    <t>6-Inch Water Main, DIP CL-53, Upto 6' Deep</t>
  </si>
  <si>
    <t>02550-C6-00540</t>
  </si>
  <si>
    <t>Abandon Existing Water Main (All sizes and depths)</t>
  </si>
  <si>
    <t>C7</t>
  </si>
  <si>
    <t>SANITARY SEWER WORK</t>
  </si>
  <si>
    <t>02510-C7-00140</t>
  </si>
  <si>
    <t>Sanitary Sewer - 12" PVC, SDR 35, 8’ ≤ DEPTH &lt; 14'</t>
  </si>
  <si>
    <t>02510-C7-00210</t>
  </si>
  <si>
    <t>Manhole-Precast Concrete 4' I.D. DEPTH &gt; 8', PER ADDITIONAL VF OVER 8'</t>
  </si>
  <si>
    <t>02510-C7-00240</t>
  </si>
  <si>
    <t>Manhole-Construct Over Existing Sewer, Arlington County DRAWING S-2.2 (PAYMENT SHALL BE FOR DOGHOUSE BASE AND REMAINDER OF MANHOLE SHALL BE PAID UNDER VF PRICES FOR MANHOLES PER ITEM ABOVE)</t>
  </si>
  <si>
    <t>02510-C7-00250</t>
  </si>
  <si>
    <t>Abandon Existing Sanitary Manhole</t>
  </si>
  <si>
    <t>02510-C7-00260</t>
  </si>
  <si>
    <t>Connect To Existing Sanitary Manhole</t>
  </si>
  <si>
    <t>C8</t>
  </si>
  <si>
    <t>TRAFFIC SIGNAL WORK</t>
  </si>
  <si>
    <t>13160-C8-03000</t>
  </si>
  <si>
    <t>Traffic Signal Cost</t>
  </si>
  <si>
    <t>LS</t>
  </si>
  <si>
    <t>C9</t>
  </si>
  <si>
    <t>STREET LIGHTING WORK</t>
  </si>
  <si>
    <t>14030-C9-00040</t>
  </si>
  <si>
    <t>Furnish and Install 2 Inch Sch 40 PVC Conduit in Trench (Detail 14030-01)</t>
  </si>
  <si>
    <t>14030-C9-00100</t>
  </si>
  <si>
    <t>Trenching - Asphalt</t>
  </si>
  <si>
    <t>14030-C9-00130</t>
  </si>
  <si>
    <t>Trenching- Earth</t>
  </si>
  <si>
    <t>14040-C9-00220</t>
  </si>
  <si>
    <t>Enter Existing Junction Box</t>
  </si>
  <si>
    <t>14050-C9-00260</t>
  </si>
  <si>
    <t>Furnish &amp; Install # 6 TNNH Copper Cable</t>
  </si>
  <si>
    <t>14050-C9-00270</t>
  </si>
  <si>
    <t>Furnish &amp; Install # 12 UF Cable with ground wire</t>
  </si>
  <si>
    <t>14060-C9-00290</t>
  </si>
  <si>
    <t>Install Streetlight Pole Foundation (Detail 14060-01)</t>
  </si>
  <si>
    <t>14060-C9-00350</t>
  </si>
  <si>
    <t>Removal of Existing Foundation - up to 4' Deep</t>
  </si>
  <si>
    <t>14160-C9-00910</t>
  </si>
  <si>
    <t>Decorative Post-Top Aluminum Streetlight Pole with Single Post-Top Luminaire per Arlington Lighting Standard 14160-01</t>
  </si>
  <si>
    <t>14160-C9-00920</t>
  </si>
  <si>
    <t>Decorative Post-Top Aluminum Streetlight Pole with Double Post Top Luminaires per Arlington Lighting Standard 14160-02</t>
  </si>
  <si>
    <t>14160-C9-00930</t>
  </si>
  <si>
    <t>Round Tapered Composite Roadway Light Pole on Foundation with Single Cobra Head Luminaire per Arlington Lighting Standard 14160-03</t>
  </si>
  <si>
    <t>Furnish &amp; Install Meter Pedestal</t>
  </si>
  <si>
    <t>Why bidding as individual items instead of "roll-up" items discussed with Streetlight team? "Meter price is not included in other items. Separate bidding is requested by TE&amp;O for these items and matches their cost estimate they sent to us."</t>
  </si>
  <si>
    <t>Temporary Cobrahead Luminaire</t>
  </si>
  <si>
    <t>Temporary Luminaire Arm 8'</t>
  </si>
  <si>
    <t>Temporary Cobrahead Streetlight on Wooden Pole</t>
  </si>
  <si>
    <t>Temporary Cobrahead Luminaire Relocation</t>
  </si>
  <si>
    <t>Temporary Luminaire Arm 8' Relocation</t>
  </si>
  <si>
    <t>Temporary 2 Inch Sch 40 PVC Conduit &amp; Fittings in Trench</t>
  </si>
  <si>
    <t>C10</t>
  </si>
  <si>
    <t>PAVEMENT MARKING AND SIGNAGE WORK</t>
  </si>
  <si>
    <t>02900-C10-00020</t>
  </si>
  <si>
    <t>Six (6) Inch Transverse Markings</t>
  </si>
  <si>
    <t>02900-C10-00030</t>
  </si>
  <si>
    <t>Twelve (12) Inch Transverse Markings</t>
  </si>
  <si>
    <t>02900-C10-00040</t>
  </si>
  <si>
    <t>Eighteen (18) Inch Transverse Markings</t>
  </si>
  <si>
    <t>02900-C10-00050</t>
  </si>
  <si>
    <t>Twenty Four (24) Inch Transverse Markings, Note: Used For Continental (Ladder) Crosswalk</t>
  </si>
  <si>
    <t>02900-C10-00070</t>
  </si>
  <si>
    <t>Four (4) Inch Longitudinal Solid Line</t>
  </si>
  <si>
    <t>02900-C10-00080</t>
  </si>
  <si>
    <t>Four (4) Inch Longitudinal Skip Line (Ten (10) Foot Line/Thirty (30) Foot Spacing), Note: Forty (40) LF Consists of Ten (10) LF of Marking and Thirty (30) LF of Space</t>
  </si>
  <si>
    <t>02900-C10-00170</t>
  </si>
  <si>
    <t>Twelve (12) Inch Yellow Longitudinal Centerline, Two - Four (4) Inch Yellow Lines with Four (4) Inch Separation</t>
  </si>
  <si>
    <t>02900-C10-00380</t>
  </si>
  <si>
    <t>Removal of Existing Transverse Lines (Up To and Including Six (6) Inch Width), Note: Base Unit For Removal</t>
  </si>
  <si>
    <t>02900-C10-00410</t>
  </si>
  <si>
    <t>Traffic Control Sign (Typical Stop, Yield, No Parking, Speed Limit, or Similar), Install per Detail SG-1.0</t>
  </si>
  <si>
    <t>02900-C10-00430</t>
  </si>
  <si>
    <t>Traffic Control Sign (Typical Stop, Yield, No Parking, Speed Limit, or Similar), Relocate with New Post</t>
  </si>
  <si>
    <t>02900-C10-00450</t>
  </si>
  <si>
    <t>Portable Changeable Message Sign</t>
  </si>
  <si>
    <t>DAY</t>
  </si>
  <si>
    <t>02900-C10-00225</t>
  </si>
  <si>
    <t>Twelve (12) Inch Yellow Gore Markings, Twenty (20) Foot Spacing @ 45 Degree</t>
  </si>
  <si>
    <t>C11</t>
  </si>
  <si>
    <t>LANDSCAPE AND HARDSCAPE RESTORATION WORK</t>
  </si>
  <si>
    <t>02200-C11-00010</t>
  </si>
  <si>
    <t>Imported Topsoil</t>
  </si>
  <si>
    <t>02801-C11-00060</t>
  </si>
  <si>
    <t>Sod, Tall Fescue/Bluegrass Mixture</t>
  </si>
  <si>
    <t>02800-C11-00500</t>
  </si>
  <si>
    <t>Tree/Stump Removal - Class A. Remove and Dispose, Up to 6" DBH to 12" DBH (Diameter at Breast Height)</t>
  </si>
  <si>
    <t>02800-C11-00501</t>
  </si>
  <si>
    <t>Tree/Stump Removal - Class B. Remove and Dispose, over 12" DBH to 18" DBH (Diameter at Breast Height)</t>
  </si>
  <si>
    <t>02800-C11-00603</t>
  </si>
  <si>
    <t>Trees, Deciduous - 2.0 to 2.5" caliper</t>
  </si>
  <si>
    <t>02800-C11-00100</t>
  </si>
  <si>
    <t>Brick Pavers, Including Concrete Base (Arlington County Detail R-2.1)</t>
  </si>
  <si>
    <t>02800-C11-00210</t>
  </si>
  <si>
    <t>Chain Link Fence, Height Greater Than 6' Up to 8'</t>
  </si>
  <si>
    <t>C13</t>
  </si>
  <si>
    <t>EROSION AND SEDIMENT CONTROL WORK</t>
  </si>
  <si>
    <t>01500-C13-10000</t>
  </si>
  <si>
    <t>Erosion and Sediment Control</t>
  </si>
  <si>
    <t>C18</t>
  </si>
  <si>
    <t>NON COUNTY UTILITIES</t>
  </si>
  <si>
    <t>02580-C18-DO130</t>
  </si>
  <si>
    <t>2-4" Duct Standard Duct Bank All Depths</t>
  </si>
  <si>
    <t>02580-C18-DO220</t>
  </si>
  <si>
    <t>2-8" Duct Standard Duct Back All Depths</t>
  </si>
  <si>
    <t>02580-C18-DO230</t>
  </si>
  <si>
    <t>4-8" Duct Standard Duct Back All Depths</t>
  </si>
  <si>
    <t>02580-C18-DO240</t>
  </si>
  <si>
    <t>6-8" Duct Standard Duct Back All Depths</t>
  </si>
  <si>
    <t>02580-C18-DO270</t>
  </si>
  <si>
    <t>16'x8'x10' Electric Vault w/frame and cover. Dom. Energy to provide manhole frame and cover.</t>
  </si>
  <si>
    <t>02580-C18-VE130</t>
  </si>
  <si>
    <t>02580-C18-VE170</t>
  </si>
  <si>
    <t>Verizon Quazite Handholes</t>
  </si>
  <si>
    <t>02580-C18-CO130</t>
  </si>
  <si>
    <t>02580-C18-CO170</t>
  </si>
  <si>
    <t>Comcast Quazite Handhole</t>
  </si>
  <si>
    <t>MOT</t>
  </si>
  <si>
    <t>01000-C16-00010</t>
  </si>
  <si>
    <t>Maintenance of Traffic (MOT)</t>
  </si>
  <si>
    <t xml:space="preserve"> CONTRACT TOTAL (EXCLUDING PERCENTAGE ITEMS)</t>
  </si>
  <si>
    <t>PCT</t>
  </si>
  <si>
    <t>PERCENTAGE LINE ITEMS</t>
  </si>
  <si>
    <t>01000-C16-00030</t>
  </si>
  <si>
    <t>Mobilization and De-Mobilization</t>
  </si>
  <si>
    <t>NA</t>
  </si>
  <si>
    <t>%</t>
  </si>
  <si>
    <t>01500-SA-00200</t>
  </si>
  <si>
    <t>SWPPP Administration</t>
  </si>
  <si>
    <t>PERCENTAGE LINE ITEMS SUBTOTAL</t>
  </si>
  <si>
    <t>PROJECT TOTAL :</t>
  </si>
  <si>
    <t>ITB No. 21-DES-ITB-470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</si>
</sst>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59">
    <xf numFmtId="0" fontId="0" fillId="0" borderId="0" xfId="0"/>
    <xf numFmtId="0" fontId="3" fillId="0" borderId="0" xfId="0" applyFont="1" applyAlignment="1" applyProtection="1">
      <alignment horizontal="right" vertical="center"/>
      <protection locked="0"/>
    </xf>
    <xf numFmtId="0" fontId="9" fillId="0" borderId="0" xfId="2" applyFont="1" applyAlignment="1" applyProtection="1">
      <alignment vertical="center"/>
      <protection locked="0"/>
    </xf>
    <xf numFmtId="14" fontId="4" fillId="0" borderId="0" xfId="0" applyNumberFormat="1" applyFont="1" applyBorder="1" applyAlignment="1" applyProtection="1">
      <alignment horizontal="left" vertical="center"/>
      <protection locked="0"/>
    </xf>
    <xf numFmtId="0" fontId="2" fillId="0" borderId="0" xfId="0" applyFont="1" applyProtection="1">
      <protection locked="0"/>
    </xf>
    <xf numFmtId="0" fontId="0" fillId="0" borderId="0" xfId="0" applyAlignment="1" applyProtection="1">
      <alignment wrapText="1"/>
      <protection locked="0"/>
    </xf>
    <xf numFmtId="0" fontId="0" fillId="0" borderId="0" xfId="0" applyProtection="1">
      <protection locked="0"/>
    </xf>
    <xf numFmtId="164" fontId="0" fillId="0" borderId="0" xfId="0" applyNumberFormat="1" applyProtection="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2" fillId="2" borderId="1" xfId="0" applyFont="1" applyFill="1" applyBorder="1" applyAlignment="1" applyProtection="1">
      <alignment wrapText="1"/>
      <protection locked="0"/>
    </xf>
    <xf numFmtId="164" fontId="2" fillId="2" borderId="1" xfId="0" applyNumberFormat="1" applyFont="1" applyFill="1" applyBorder="1" applyProtection="1">
      <protection locked="0"/>
    </xf>
    <xf numFmtId="0" fontId="2" fillId="2" borderId="2" xfId="0" applyFont="1" applyFill="1" applyBorder="1" applyAlignment="1" applyProtection="1">
      <alignment wrapText="1"/>
      <protection locked="0"/>
    </xf>
    <xf numFmtId="0" fontId="2" fillId="2" borderId="2" xfId="0" applyFont="1" applyFill="1" applyBorder="1" applyProtection="1">
      <protection locked="0"/>
    </xf>
    <xf numFmtId="164" fontId="2" fillId="2" borderId="2" xfId="0" applyNumberFormat="1" applyFont="1" applyFill="1" applyBorder="1" applyProtection="1">
      <protection locked="0"/>
    </xf>
    <xf numFmtId="164" fontId="0" fillId="0" borderId="2" xfId="0" applyNumberFormat="1" applyBorder="1" applyProtection="1">
      <protection locked="0"/>
    </xf>
    <xf numFmtId="0" fontId="2" fillId="0" borderId="3" xfId="0" applyFont="1" applyBorder="1" applyProtection="1">
      <protection locked="0"/>
    </xf>
    <xf numFmtId="164" fontId="2" fillId="0" borderId="3" xfId="0" applyNumberFormat="1" applyFont="1" applyBorder="1" applyProtection="1">
      <protection locked="0"/>
    </xf>
    <xf numFmtId="164" fontId="2" fillId="2" borderId="2" xfId="0" applyNumberFormat="1" applyFont="1" applyFill="1" applyBorder="1" applyAlignment="1" applyProtection="1">
      <alignment wrapText="1"/>
      <protection locked="0"/>
    </xf>
    <xf numFmtId="0" fontId="0" fillId="0" borderId="4" xfId="0" applyBorder="1" applyProtection="1">
      <protection locked="0"/>
    </xf>
    <xf numFmtId="164" fontId="2" fillId="0" borderId="0" xfId="0" applyNumberFormat="1" applyFont="1" applyProtection="1">
      <protection locked="0"/>
    </xf>
    <xf numFmtId="0" fontId="0" fillId="0" borderId="4" xfId="0" applyBorder="1" applyAlignment="1" applyProtection="1">
      <alignment wrapText="1"/>
      <protection locked="0"/>
    </xf>
    <xf numFmtId="0" fontId="2" fillId="0" borderId="4" xfId="0" applyFont="1" applyBorder="1" applyProtection="1">
      <protection locked="0"/>
    </xf>
    <xf numFmtId="164" fontId="2" fillId="0" borderId="4" xfId="0" applyNumberFormat="1" applyFont="1" applyBorder="1" applyProtection="1">
      <protection locked="0"/>
    </xf>
    <xf numFmtId="164" fontId="0" fillId="0" borderId="8" xfId="0" applyNumberFormat="1" applyBorder="1" applyProtection="1">
      <protection locked="0"/>
    </xf>
    <xf numFmtId="164" fontId="2" fillId="0" borderId="9" xfId="0" applyNumberFormat="1" applyFont="1" applyBorder="1" applyProtection="1">
      <protection locked="0"/>
    </xf>
    <xf numFmtId="7" fontId="8" fillId="0" borderId="5" xfId="2" applyNumberFormat="1" applyFont="1" applyBorder="1" applyAlignment="1" applyProtection="1">
      <alignment horizontal="right" vertical="center"/>
      <protection locked="0"/>
    </xf>
    <xf numFmtId="7" fontId="8" fillId="0" borderId="6" xfId="2" applyNumberFormat="1" applyFont="1" applyBorder="1" applyAlignment="1" applyProtection="1">
      <alignment vertical="center"/>
      <protection locked="0"/>
    </xf>
    <xf numFmtId="7" fontId="8" fillId="0" borderId="0" xfId="2" applyNumberFormat="1" applyFont="1" applyAlignment="1" applyProtection="1">
      <alignment horizontal="right" vertical="center"/>
      <protection locked="0"/>
    </xf>
    <xf numFmtId="7" fontId="8" fillId="0" borderId="0" xfId="2" applyNumberFormat="1" applyFont="1" applyAlignment="1" applyProtection="1">
      <alignment vertical="center"/>
      <protection locked="0"/>
    </xf>
    <xf numFmtId="9" fontId="0" fillId="0" borderId="2" xfId="1" applyFont="1" applyBorder="1" applyProtection="1">
      <protection locked="0"/>
    </xf>
    <xf numFmtId="164" fontId="2" fillId="0" borderId="2" xfId="0" applyNumberFormat="1" applyFont="1" applyBorder="1" applyProtection="1">
      <protection locked="0"/>
    </xf>
    <xf numFmtId="0" fontId="8" fillId="0" borderId="4" xfId="0" applyFont="1" applyBorder="1" applyAlignment="1" applyProtection="1">
      <alignment horizontal="right"/>
      <protection locked="0"/>
    </xf>
    <xf numFmtId="164" fontId="8" fillId="0" borderId="4" xfId="0" applyNumberFormat="1" applyFont="1" applyBorder="1" applyProtection="1">
      <protection locked="0"/>
    </xf>
    <xf numFmtId="0" fontId="4" fillId="0" borderId="0" xfId="2" applyFont="1" applyAlignment="1" applyProtection="1">
      <alignment vertical="center" wrapText="1"/>
      <protection locked="0"/>
    </xf>
    <xf numFmtId="0" fontId="8" fillId="0" borderId="0" xfId="2" applyFont="1" applyAlignment="1" applyProtection="1">
      <alignment horizontal="right" vertical="center"/>
      <protection locked="0"/>
    </xf>
    <xf numFmtId="7" fontId="10" fillId="0" borderId="7" xfId="2" applyNumberFormat="1" applyFont="1" applyBorder="1" applyAlignment="1" applyProtection="1">
      <alignment vertical="center"/>
      <protection locked="0"/>
    </xf>
    <xf numFmtId="0" fontId="2" fillId="2" borderId="1" xfId="0" applyFont="1" applyFill="1" applyBorder="1" applyAlignment="1" applyProtection="1">
      <alignment wrapText="1"/>
    </xf>
    <xf numFmtId="0" fontId="2" fillId="2" borderId="1" xfId="0" applyFont="1" applyFill="1" applyBorder="1" applyProtection="1"/>
    <xf numFmtId="0" fontId="2" fillId="0" borderId="0" xfId="0" applyFont="1" applyProtection="1"/>
    <xf numFmtId="0" fontId="2" fillId="0" borderId="0" xfId="0" applyFont="1" applyAlignment="1" applyProtection="1">
      <alignment wrapText="1"/>
    </xf>
    <xf numFmtId="0" fontId="0" fillId="0" borderId="0" xfId="0" applyProtection="1"/>
    <xf numFmtId="0" fontId="2" fillId="2" borderId="2" xfId="0" applyFont="1" applyFill="1" applyBorder="1" applyAlignment="1" applyProtection="1">
      <alignment wrapText="1"/>
    </xf>
    <xf numFmtId="0" fontId="2" fillId="2" borderId="2" xfId="0" applyFont="1" applyFill="1" applyBorder="1" applyProtection="1"/>
    <xf numFmtId="0" fontId="6" fillId="0" borderId="2" xfId="0" applyFont="1" applyBorder="1" applyProtection="1"/>
    <xf numFmtId="0" fontId="0" fillId="0" borderId="2" xfId="0" applyBorder="1" applyAlignment="1" applyProtection="1">
      <alignment wrapText="1"/>
    </xf>
    <xf numFmtId="0" fontId="0" fillId="3" borderId="2" xfId="0" applyFill="1" applyBorder="1" applyProtection="1"/>
    <xf numFmtId="0" fontId="0" fillId="0" borderId="2" xfId="0" applyBorder="1" applyProtection="1"/>
    <xf numFmtId="0" fontId="0" fillId="0" borderId="3" xfId="0" applyBorder="1" applyProtection="1"/>
    <xf numFmtId="0" fontId="0" fillId="0" borderId="3" xfId="0" applyBorder="1" applyAlignment="1" applyProtection="1">
      <alignment wrapText="1"/>
    </xf>
    <xf numFmtId="0" fontId="0" fillId="3" borderId="3" xfId="0" applyFill="1" applyBorder="1" applyProtection="1"/>
    <xf numFmtId="0" fontId="0" fillId="0" borderId="0" xfId="0" applyAlignment="1" applyProtection="1">
      <alignment wrapText="1"/>
    </xf>
    <xf numFmtId="0" fontId="6" fillId="0" borderId="3" xfId="0" applyFont="1" applyBorder="1" applyProtection="1"/>
    <xf numFmtId="0" fontId="0" fillId="0" borderId="4" xfId="0" applyBorder="1" applyProtection="1"/>
    <xf numFmtId="0" fontId="6" fillId="0" borderId="4" xfId="0" applyFont="1" applyBorder="1" applyProtection="1"/>
    <xf numFmtId="0" fontId="0" fillId="0" borderId="4" xfId="0" applyBorder="1" applyAlignment="1" applyProtection="1">
      <alignment wrapText="1"/>
    </xf>
    <xf numFmtId="0" fontId="0" fillId="3" borderId="4" xfId="0" applyFill="1" applyBorder="1" applyProtection="1"/>
    <xf numFmtId="0" fontId="0" fillId="0" borderId="5" xfId="0" applyBorder="1" applyProtection="1"/>
    <xf numFmtId="0" fontId="0" fillId="0" borderId="5" xfId="0" applyBorder="1" applyAlignment="1" applyProtection="1">
      <alignment wrapText="1"/>
    </xf>
  </cellXfs>
  <cellStyles count="3">
    <cellStyle name="Normal" xfId="0" builtinId="0"/>
    <cellStyle name="Normal 2" xfId="2" xr:uid="{5A066558-B350-425D-860E-5EBA49997FEC}"/>
    <cellStyle name="Percent" xfId="1" builtinId="5"/>
  </cellStyles>
  <dxfs count="13">
    <dxf>
      <font>
        <color rgb="FFFF0000"/>
      </font>
    </dxf>
    <dxf>
      <fill>
        <patternFill>
          <bgColor rgb="FFCCFFCC"/>
        </patternFill>
      </fill>
    </dxf>
    <dxf>
      <fill>
        <patternFill>
          <bgColor rgb="FFCCFFCC"/>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ata\RB02\3%20Design\_Docs\90%20100%20pct%20Archive\Cost%20Est\Approval\RB02_Cost_Estimate%20100PCT-09.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RB02_Cost_Estimate 100PCT-09"/>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2A0A7-61B8-4486-BC13-27FD6DD05D03}">
  <sheetPr codeName="Sheet9"/>
  <dimension ref="A1:G164"/>
  <sheetViews>
    <sheetView tabSelected="1" view="pageBreakPreview" zoomScaleNormal="100" zoomScaleSheetLayoutView="100" workbookViewId="0">
      <selection activeCell="E5" sqref="E5"/>
    </sheetView>
  </sheetViews>
  <sheetFormatPr defaultRowHeight="14.5" x14ac:dyDescent="0.35"/>
  <cols>
    <col min="1" max="1" width="17.7265625" style="6" bestFit="1" customWidth="1"/>
    <col min="2" max="2" width="36.7265625" style="5" bestFit="1" customWidth="1"/>
    <col min="3" max="3" width="7" style="6" bestFit="1" customWidth="1"/>
    <col min="4" max="4" width="7.7265625" style="6" bestFit="1" customWidth="1"/>
    <col min="5" max="5" width="12.7265625" style="6" customWidth="1"/>
    <col min="6" max="6" width="17.7265625" style="7" customWidth="1"/>
    <col min="7" max="16384" width="8.7265625" style="6"/>
  </cols>
  <sheetData>
    <row r="1" spans="1:6" x14ac:dyDescent="0.35">
      <c r="A1" s="4" t="s">
        <v>237</v>
      </c>
      <c r="D1" s="1"/>
      <c r="E1" s="3"/>
    </row>
    <row r="2" spans="1:6" ht="79.900000000000006" customHeight="1" x14ac:dyDescent="0.35">
      <c r="A2" s="8" t="s">
        <v>0</v>
      </c>
      <c r="B2" s="9"/>
      <c r="C2" s="9"/>
      <c r="D2" s="9"/>
      <c r="E2" s="9"/>
      <c r="F2" s="9"/>
    </row>
    <row r="3" spans="1:6" x14ac:dyDescent="0.35">
      <c r="D3" s="1"/>
      <c r="E3" s="3"/>
    </row>
    <row r="5" spans="1:6" x14ac:dyDescent="0.35">
      <c r="A5" s="37" t="s">
        <v>1</v>
      </c>
      <c r="B5" s="37" t="s">
        <v>2</v>
      </c>
      <c r="C5" s="38" t="s">
        <v>3</v>
      </c>
      <c r="D5" s="38" t="s">
        <v>4</v>
      </c>
      <c r="E5" s="10" t="s">
        <v>5</v>
      </c>
      <c r="F5" s="11" t="s">
        <v>6</v>
      </c>
    </row>
    <row r="6" spans="1:6" x14ac:dyDescent="0.35">
      <c r="A6" s="39" t="s">
        <v>7</v>
      </c>
      <c r="B6" s="40" t="s">
        <v>8</v>
      </c>
      <c r="C6" s="41"/>
      <c r="D6" s="41"/>
      <c r="F6" s="6"/>
    </row>
    <row r="7" spans="1:6" x14ac:dyDescent="0.35">
      <c r="A7" s="42" t="s">
        <v>1</v>
      </c>
      <c r="B7" s="42" t="s">
        <v>2</v>
      </c>
      <c r="C7" s="43" t="s">
        <v>3</v>
      </c>
      <c r="D7" s="43" t="s">
        <v>4</v>
      </c>
      <c r="E7" s="12" t="s">
        <v>5</v>
      </c>
      <c r="F7" s="14" t="s">
        <v>6</v>
      </c>
    </row>
    <row r="8" spans="1:6" ht="29" x14ac:dyDescent="0.35">
      <c r="A8" s="44" t="s">
        <v>9</v>
      </c>
      <c r="B8" s="45" t="s">
        <v>10</v>
      </c>
      <c r="C8" s="46">
        <v>25</v>
      </c>
      <c r="D8" s="47" t="s">
        <v>11</v>
      </c>
      <c r="E8" s="15"/>
      <c r="F8" s="15">
        <f t="shared" ref="F8:F9" si="0">IFERROR($C8*$E8, "")</f>
        <v>0</v>
      </c>
    </row>
    <row r="9" spans="1:6" ht="29.5" thickBot="1" x14ac:dyDescent="0.4">
      <c r="A9" s="44" t="s">
        <v>12</v>
      </c>
      <c r="B9" s="45" t="s">
        <v>13</v>
      </c>
      <c r="C9" s="46">
        <v>775</v>
      </c>
      <c r="D9" s="47" t="s">
        <v>11</v>
      </c>
      <c r="E9" s="15"/>
      <c r="F9" s="15">
        <f t="shared" si="0"/>
        <v>0</v>
      </c>
    </row>
    <row r="10" spans="1:6" ht="15" thickTop="1" x14ac:dyDescent="0.35">
      <c r="A10" s="48"/>
      <c r="B10" s="49"/>
      <c r="C10" s="50"/>
      <c r="D10" s="48"/>
      <c r="E10" s="16" t="s">
        <v>14</v>
      </c>
      <c r="F10" s="17">
        <f>SUBTOTAL(109,Unit_Price_Tab!$F$8:$F$9)</f>
        <v>0</v>
      </c>
    </row>
    <row r="11" spans="1:6" x14ac:dyDescent="0.35">
      <c r="A11" s="41"/>
      <c r="B11" s="51"/>
      <c r="C11" s="41"/>
      <c r="D11" s="41"/>
    </row>
    <row r="12" spans="1:6" ht="28.9" customHeight="1" x14ac:dyDescent="0.35">
      <c r="A12" s="39" t="s">
        <v>15</v>
      </c>
      <c r="B12" s="40" t="s">
        <v>16</v>
      </c>
      <c r="C12" s="41"/>
      <c r="D12" s="41"/>
    </row>
    <row r="13" spans="1:6" x14ac:dyDescent="0.35">
      <c r="A13" s="42" t="s">
        <v>1</v>
      </c>
      <c r="B13" s="42" t="s">
        <v>2</v>
      </c>
      <c r="C13" s="43" t="s">
        <v>3</v>
      </c>
      <c r="D13" s="43" t="s">
        <v>4</v>
      </c>
      <c r="E13" s="18" t="s">
        <v>5</v>
      </c>
      <c r="F13" s="14" t="s">
        <v>6</v>
      </c>
    </row>
    <row r="14" spans="1:6" ht="43.5" x14ac:dyDescent="0.35">
      <c r="A14" s="44" t="s">
        <v>17</v>
      </c>
      <c r="B14" s="45" t="s">
        <v>18</v>
      </c>
      <c r="C14" s="46">
        <v>44</v>
      </c>
      <c r="D14" s="47" t="s">
        <v>19</v>
      </c>
      <c r="E14" s="15"/>
      <c r="F14" s="15">
        <f t="shared" ref="F14:F18" si="1">IFERROR($C14*$E14, "")</f>
        <v>0</v>
      </c>
    </row>
    <row r="15" spans="1:6" ht="58" x14ac:dyDescent="0.35">
      <c r="A15" s="44" t="s">
        <v>20</v>
      </c>
      <c r="B15" s="45" t="s">
        <v>21</v>
      </c>
      <c r="C15" s="46">
        <v>1919</v>
      </c>
      <c r="D15" s="47" t="s">
        <v>19</v>
      </c>
      <c r="E15" s="15"/>
      <c r="F15" s="15">
        <f t="shared" si="1"/>
        <v>0</v>
      </c>
    </row>
    <row r="16" spans="1:6" ht="29" x14ac:dyDescent="0.35">
      <c r="A16" s="44" t="s">
        <v>22</v>
      </c>
      <c r="B16" s="45" t="s">
        <v>23</v>
      </c>
      <c r="C16" s="46">
        <v>1330</v>
      </c>
      <c r="D16" s="47" t="s">
        <v>24</v>
      </c>
      <c r="E16" s="15"/>
      <c r="F16" s="15">
        <f t="shared" si="1"/>
        <v>0</v>
      </c>
    </row>
    <row r="17" spans="1:6" ht="29" x14ac:dyDescent="0.35">
      <c r="A17" s="44" t="s">
        <v>25</v>
      </c>
      <c r="B17" s="45" t="s">
        <v>26</v>
      </c>
      <c r="C17" s="46">
        <v>27</v>
      </c>
      <c r="D17" s="47" t="s">
        <v>24</v>
      </c>
      <c r="E17" s="15"/>
      <c r="F17" s="15">
        <f t="shared" si="1"/>
        <v>0</v>
      </c>
    </row>
    <row r="18" spans="1:6" ht="44" thickBot="1" x14ac:dyDescent="0.4">
      <c r="A18" s="44" t="s">
        <v>27</v>
      </c>
      <c r="B18" s="45" t="s">
        <v>28</v>
      </c>
      <c r="C18" s="46">
        <v>60</v>
      </c>
      <c r="D18" s="47" t="s">
        <v>24</v>
      </c>
      <c r="E18" s="15"/>
      <c r="F18" s="15">
        <f t="shared" si="1"/>
        <v>0</v>
      </c>
    </row>
    <row r="19" spans="1:6" ht="15" thickTop="1" x14ac:dyDescent="0.35">
      <c r="A19" s="48"/>
      <c r="B19" s="49"/>
      <c r="C19" s="50"/>
      <c r="D19" s="48"/>
      <c r="E19" s="16" t="s">
        <v>14</v>
      </c>
      <c r="F19" s="17">
        <f>SUBTOTAL(109,Unit_Price_Tab!$F$14:$F$18)</f>
        <v>0</v>
      </c>
    </row>
    <row r="20" spans="1:6" x14ac:dyDescent="0.35">
      <c r="A20" s="41"/>
      <c r="B20" s="51"/>
      <c r="C20" s="41"/>
      <c r="D20" s="41"/>
    </row>
    <row r="21" spans="1:6" x14ac:dyDescent="0.35">
      <c r="A21" s="39" t="s">
        <v>29</v>
      </c>
      <c r="B21" s="40" t="s">
        <v>30</v>
      </c>
      <c r="C21" s="41"/>
      <c r="D21" s="41"/>
    </row>
    <row r="22" spans="1:6" ht="28.9" customHeight="1" x14ac:dyDescent="0.35">
      <c r="A22" s="42" t="s">
        <v>1</v>
      </c>
      <c r="B22" s="42" t="s">
        <v>2</v>
      </c>
      <c r="C22" s="43" t="s">
        <v>3</v>
      </c>
      <c r="D22" s="43" t="s">
        <v>4</v>
      </c>
      <c r="E22" s="13" t="s">
        <v>31</v>
      </c>
      <c r="F22" s="14" t="s">
        <v>6</v>
      </c>
    </row>
    <row r="23" spans="1:6" ht="29" x14ac:dyDescent="0.35">
      <c r="A23" s="44" t="s">
        <v>32</v>
      </c>
      <c r="B23" s="45" t="s">
        <v>33</v>
      </c>
      <c r="C23" s="46">
        <v>600</v>
      </c>
      <c r="D23" s="47" t="s">
        <v>24</v>
      </c>
      <c r="E23" s="15"/>
      <c r="F23" s="15">
        <f t="shared" ref="F23:F25" si="2">IFERROR($C23*$E23, "")</f>
        <v>0</v>
      </c>
    </row>
    <row r="24" spans="1:6" ht="29" x14ac:dyDescent="0.35">
      <c r="A24" s="44" t="s">
        <v>34</v>
      </c>
      <c r="B24" s="45" t="s">
        <v>35</v>
      </c>
      <c r="C24" s="46">
        <v>1516</v>
      </c>
      <c r="D24" s="47" t="s">
        <v>36</v>
      </c>
      <c r="E24" s="15"/>
      <c r="F24" s="15">
        <f t="shared" si="2"/>
        <v>0</v>
      </c>
    </row>
    <row r="25" spans="1:6" ht="29.5" thickBot="1" x14ac:dyDescent="0.4">
      <c r="A25" s="44" t="s">
        <v>37</v>
      </c>
      <c r="B25" s="45" t="s">
        <v>38</v>
      </c>
      <c r="C25" s="46">
        <v>578</v>
      </c>
      <c r="D25" s="47" t="s">
        <v>36</v>
      </c>
      <c r="E25" s="15"/>
      <c r="F25" s="15">
        <f t="shared" si="2"/>
        <v>0</v>
      </c>
    </row>
    <row r="26" spans="1:6" ht="15" thickTop="1" x14ac:dyDescent="0.35">
      <c r="A26" s="52"/>
      <c r="B26" s="49"/>
      <c r="C26" s="50"/>
      <c r="D26" s="48"/>
      <c r="E26" s="16" t="s">
        <v>14</v>
      </c>
      <c r="F26" s="17">
        <f>SUBTOTAL(109,Unit_Price_Tab!$F$23:$F$25)</f>
        <v>0</v>
      </c>
    </row>
    <row r="27" spans="1:6" x14ac:dyDescent="0.35">
      <c r="A27" s="41"/>
      <c r="B27" s="51"/>
      <c r="C27" s="41"/>
      <c r="D27" s="41"/>
    </row>
    <row r="28" spans="1:6" x14ac:dyDescent="0.35">
      <c r="A28" s="39" t="s">
        <v>39</v>
      </c>
      <c r="B28" s="40" t="s">
        <v>40</v>
      </c>
      <c r="C28" s="41"/>
      <c r="D28" s="41"/>
    </row>
    <row r="29" spans="1:6" x14ac:dyDescent="0.35">
      <c r="A29" s="42" t="s">
        <v>1</v>
      </c>
      <c r="B29" s="42" t="s">
        <v>2</v>
      </c>
      <c r="C29" s="43" t="s">
        <v>3</v>
      </c>
      <c r="D29" s="43" t="s">
        <v>4</v>
      </c>
      <c r="E29" s="13" t="s">
        <v>31</v>
      </c>
      <c r="F29" s="14" t="s">
        <v>6</v>
      </c>
    </row>
    <row r="30" spans="1:6" ht="29" x14ac:dyDescent="0.35">
      <c r="A30" s="44" t="s">
        <v>41</v>
      </c>
      <c r="B30" s="45" t="s">
        <v>42</v>
      </c>
      <c r="C30" s="46">
        <v>392</v>
      </c>
      <c r="D30" s="47" t="s">
        <v>19</v>
      </c>
      <c r="E30" s="15"/>
      <c r="F30" s="15">
        <f t="shared" ref="F30:F45" si="3">IFERROR($C30*$E30, "")</f>
        <v>0</v>
      </c>
    </row>
    <row r="31" spans="1:6" ht="29" x14ac:dyDescent="0.35">
      <c r="A31" s="44" t="s">
        <v>43</v>
      </c>
      <c r="B31" s="45" t="s">
        <v>44</v>
      </c>
      <c r="C31" s="46">
        <v>91</v>
      </c>
      <c r="D31" s="47" t="s">
        <v>19</v>
      </c>
      <c r="E31" s="15"/>
      <c r="F31" s="15">
        <f t="shared" si="3"/>
        <v>0</v>
      </c>
    </row>
    <row r="32" spans="1:6" ht="29" x14ac:dyDescent="0.35">
      <c r="A32" s="44" t="s">
        <v>45</v>
      </c>
      <c r="B32" s="45" t="s">
        <v>46</v>
      </c>
      <c r="C32" s="46">
        <v>57</v>
      </c>
      <c r="D32" s="47" t="s">
        <v>19</v>
      </c>
      <c r="E32" s="15"/>
      <c r="F32" s="15">
        <f t="shared" si="3"/>
        <v>0</v>
      </c>
    </row>
    <row r="33" spans="1:7" ht="29" x14ac:dyDescent="0.35">
      <c r="A33" s="44" t="s">
        <v>47</v>
      </c>
      <c r="B33" s="45" t="s">
        <v>48</v>
      </c>
      <c r="C33" s="46">
        <v>148</v>
      </c>
      <c r="D33" s="47" t="s">
        <v>19</v>
      </c>
      <c r="E33" s="15"/>
      <c r="F33" s="15">
        <f t="shared" si="3"/>
        <v>0</v>
      </c>
    </row>
    <row r="34" spans="1:7" ht="29" x14ac:dyDescent="0.35">
      <c r="A34" s="44" t="s">
        <v>49</v>
      </c>
      <c r="B34" s="45" t="s">
        <v>50</v>
      </c>
      <c r="C34" s="46">
        <v>4</v>
      </c>
      <c r="D34" s="47" t="s">
        <v>51</v>
      </c>
      <c r="E34" s="15"/>
      <c r="F34" s="15">
        <f t="shared" si="3"/>
        <v>0</v>
      </c>
    </row>
    <row r="35" spans="1:7" ht="29" x14ac:dyDescent="0.35">
      <c r="A35" s="44" t="s">
        <v>52</v>
      </c>
      <c r="B35" s="45" t="s">
        <v>53</v>
      </c>
      <c r="C35" s="46">
        <v>4</v>
      </c>
      <c r="D35" s="47" t="s">
        <v>51</v>
      </c>
      <c r="E35" s="15"/>
      <c r="F35" s="15">
        <f t="shared" si="3"/>
        <v>0</v>
      </c>
    </row>
    <row r="36" spans="1:7" ht="29" x14ac:dyDescent="0.35">
      <c r="A36" s="44" t="s">
        <v>54</v>
      </c>
      <c r="B36" s="45" t="s">
        <v>55</v>
      </c>
      <c r="C36" s="46">
        <v>1</v>
      </c>
      <c r="D36" s="47" t="s">
        <v>51</v>
      </c>
      <c r="E36" s="15"/>
      <c r="F36" s="15">
        <f t="shared" si="3"/>
        <v>0</v>
      </c>
    </row>
    <row r="37" spans="1:7" ht="29" x14ac:dyDescent="0.35">
      <c r="A37" s="44" t="s">
        <v>56</v>
      </c>
      <c r="B37" s="45" t="s">
        <v>57</v>
      </c>
      <c r="C37" s="46">
        <v>6</v>
      </c>
      <c r="D37" s="47" t="s">
        <v>51</v>
      </c>
      <c r="E37" s="15"/>
      <c r="F37" s="15">
        <f t="shared" si="3"/>
        <v>0</v>
      </c>
    </row>
    <row r="38" spans="1:7" ht="29" x14ac:dyDescent="0.35">
      <c r="A38" s="44" t="s">
        <v>58</v>
      </c>
      <c r="B38" s="45" t="s">
        <v>59</v>
      </c>
      <c r="C38" s="46">
        <v>2</v>
      </c>
      <c r="D38" s="47" t="s">
        <v>51</v>
      </c>
      <c r="E38" s="15"/>
      <c r="F38" s="15">
        <f t="shared" si="3"/>
        <v>0</v>
      </c>
    </row>
    <row r="39" spans="1:7" ht="29" x14ac:dyDescent="0.35">
      <c r="A39" s="44" t="s">
        <v>60</v>
      </c>
      <c r="B39" s="45" t="s">
        <v>61</v>
      </c>
      <c r="C39" s="46">
        <v>1</v>
      </c>
      <c r="D39" s="47" t="s">
        <v>51</v>
      </c>
      <c r="E39" s="15"/>
      <c r="F39" s="15">
        <f t="shared" si="3"/>
        <v>0</v>
      </c>
    </row>
    <row r="40" spans="1:7" ht="43.5" x14ac:dyDescent="0.35">
      <c r="A40" s="44" t="s">
        <v>62</v>
      </c>
      <c r="B40" s="45" t="s">
        <v>63</v>
      </c>
      <c r="C40" s="46">
        <v>1</v>
      </c>
      <c r="D40" s="47" t="s">
        <v>51</v>
      </c>
      <c r="E40" s="15"/>
      <c r="F40" s="15">
        <f t="shared" si="3"/>
        <v>0</v>
      </c>
    </row>
    <row r="41" spans="1:7" ht="43.5" x14ac:dyDescent="0.35">
      <c r="A41" s="44" t="s">
        <v>64</v>
      </c>
      <c r="B41" s="45" t="s">
        <v>65</v>
      </c>
      <c r="C41" s="46">
        <v>1</v>
      </c>
      <c r="D41" s="47" t="s">
        <v>51</v>
      </c>
      <c r="E41" s="15"/>
      <c r="F41" s="15">
        <f t="shared" si="3"/>
        <v>0</v>
      </c>
    </row>
    <row r="42" spans="1:7" x14ac:dyDescent="0.35">
      <c r="A42" s="44" t="s">
        <v>66</v>
      </c>
      <c r="B42" s="45" t="s">
        <v>67</v>
      </c>
      <c r="C42" s="46">
        <v>2</v>
      </c>
      <c r="D42" s="47" t="s">
        <v>51</v>
      </c>
      <c r="E42" s="15"/>
      <c r="F42" s="15">
        <f t="shared" si="3"/>
        <v>0</v>
      </c>
    </row>
    <row r="43" spans="1:7" ht="29" x14ac:dyDescent="0.35">
      <c r="A43" s="44" t="s">
        <v>68</v>
      </c>
      <c r="B43" s="45" t="s">
        <v>69</v>
      </c>
      <c r="C43" s="46">
        <v>6</v>
      </c>
      <c r="D43" s="47" t="s">
        <v>51</v>
      </c>
      <c r="E43" s="15"/>
      <c r="F43" s="15">
        <f t="shared" si="3"/>
        <v>0</v>
      </c>
    </row>
    <row r="44" spans="1:7" ht="29" x14ac:dyDescent="0.35">
      <c r="A44" s="44" t="s">
        <v>70</v>
      </c>
      <c r="B44" s="45" t="s">
        <v>71</v>
      </c>
      <c r="C44" s="46">
        <v>1</v>
      </c>
      <c r="D44" s="47" t="s">
        <v>72</v>
      </c>
      <c r="E44" s="15"/>
      <c r="F44" s="15">
        <f t="shared" si="3"/>
        <v>0</v>
      </c>
    </row>
    <row r="45" spans="1:7" ht="29" x14ac:dyDescent="0.35">
      <c r="A45" s="44" t="s">
        <v>73</v>
      </c>
      <c r="B45" s="45" t="s">
        <v>74</v>
      </c>
      <c r="C45" s="46">
        <v>5</v>
      </c>
      <c r="D45" s="47" t="s">
        <v>72</v>
      </c>
      <c r="E45" s="15"/>
      <c r="F45" s="15">
        <f t="shared" si="3"/>
        <v>0</v>
      </c>
    </row>
    <row r="46" spans="1:7" ht="15" thickBot="1" x14ac:dyDescent="0.4">
      <c r="A46" s="44" t="s">
        <v>75</v>
      </c>
      <c r="B46" s="45" t="s">
        <v>76</v>
      </c>
      <c r="C46" s="46">
        <v>1</v>
      </c>
      <c r="D46" s="47" t="s">
        <v>51</v>
      </c>
      <c r="E46" s="15"/>
      <c r="F46" s="15">
        <f>IFERROR($C46*$E46, "")</f>
        <v>0</v>
      </c>
      <c r="G46" s="6">
        <v>1</v>
      </c>
    </row>
    <row r="47" spans="1:7" ht="15" thickTop="1" x14ac:dyDescent="0.35">
      <c r="A47" s="48"/>
      <c r="B47" s="49"/>
      <c r="C47" s="50"/>
      <c r="D47" s="48"/>
      <c r="E47" s="16" t="s">
        <v>14</v>
      </c>
      <c r="F47" s="17">
        <f>SUBTOTAL(109,Unit_Price_Tab!$F$30:$F$46)</f>
        <v>0</v>
      </c>
    </row>
    <row r="48" spans="1:7" x14ac:dyDescent="0.35">
      <c r="A48" s="41"/>
      <c r="B48" s="51"/>
      <c r="C48" s="41"/>
      <c r="D48" s="41"/>
    </row>
    <row r="49" spans="1:6" x14ac:dyDescent="0.35">
      <c r="A49" s="39" t="s">
        <v>77</v>
      </c>
      <c r="B49" s="40" t="s">
        <v>78</v>
      </c>
      <c r="C49" s="41"/>
      <c r="D49" s="41"/>
    </row>
    <row r="50" spans="1:6" x14ac:dyDescent="0.35">
      <c r="A50" s="42" t="s">
        <v>1</v>
      </c>
      <c r="B50" s="42" t="s">
        <v>2</v>
      </c>
      <c r="C50" s="43" t="s">
        <v>3</v>
      </c>
      <c r="D50" s="43" t="s">
        <v>4</v>
      </c>
      <c r="E50" s="13" t="s">
        <v>31</v>
      </c>
      <c r="F50" s="14" t="s">
        <v>6</v>
      </c>
    </row>
    <row r="51" spans="1:6" x14ac:dyDescent="0.35">
      <c r="A51" s="44" t="s">
        <v>79</v>
      </c>
      <c r="B51" s="45" t="s">
        <v>80</v>
      </c>
      <c r="C51" s="46">
        <v>7</v>
      </c>
      <c r="D51" s="47" t="s">
        <v>51</v>
      </c>
      <c r="E51" s="15"/>
      <c r="F51" s="15">
        <f t="shared" ref="F51:F65" si="4">IFERROR($C51*$E51, "")</f>
        <v>0</v>
      </c>
    </row>
    <row r="52" spans="1:6" x14ac:dyDescent="0.35">
      <c r="A52" s="44" t="s">
        <v>81</v>
      </c>
      <c r="B52" s="45" t="s">
        <v>82</v>
      </c>
      <c r="C52" s="46">
        <v>2</v>
      </c>
      <c r="D52" s="47" t="s">
        <v>51</v>
      </c>
      <c r="E52" s="15"/>
      <c r="F52" s="15">
        <f t="shared" si="4"/>
        <v>0</v>
      </c>
    </row>
    <row r="53" spans="1:6" x14ac:dyDescent="0.35">
      <c r="A53" s="44" t="s">
        <v>83</v>
      </c>
      <c r="B53" s="45" t="s">
        <v>84</v>
      </c>
      <c r="C53" s="46">
        <v>2</v>
      </c>
      <c r="D53" s="47" t="s">
        <v>51</v>
      </c>
      <c r="E53" s="15"/>
      <c r="F53" s="15">
        <f t="shared" si="4"/>
        <v>0</v>
      </c>
    </row>
    <row r="54" spans="1:6" x14ac:dyDescent="0.35">
      <c r="A54" s="44" t="s">
        <v>85</v>
      </c>
      <c r="B54" s="45" t="s">
        <v>86</v>
      </c>
      <c r="C54" s="46">
        <v>3</v>
      </c>
      <c r="D54" s="47" t="s">
        <v>51</v>
      </c>
      <c r="E54" s="15"/>
      <c r="F54" s="15">
        <f t="shared" si="4"/>
        <v>0</v>
      </c>
    </row>
    <row r="55" spans="1:6" x14ac:dyDescent="0.35">
      <c r="A55" s="44" t="s">
        <v>87</v>
      </c>
      <c r="B55" s="45" t="s">
        <v>88</v>
      </c>
      <c r="C55" s="46">
        <v>4</v>
      </c>
      <c r="D55" s="47" t="s">
        <v>51</v>
      </c>
      <c r="E55" s="15"/>
      <c r="F55" s="15">
        <f t="shared" si="4"/>
        <v>0</v>
      </c>
    </row>
    <row r="56" spans="1:6" x14ac:dyDescent="0.35">
      <c r="A56" s="44" t="s">
        <v>89</v>
      </c>
      <c r="B56" s="45" t="s">
        <v>90</v>
      </c>
      <c r="C56" s="46">
        <v>2</v>
      </c>
      <c r="D56" s="47" t="s">
        <v>51</v>
      </c>
      <c r="E56" s="15"/>
      <c r="F56" s="15">
        <f t="shared" si="4"/>
        <v>0</v>
      </c>
    </row>
    <row r="57" spans="1:6" ht="43.5" x14ac:dyDescent="0.35">
      <c r="A57" s="44" t="s">
        <v>91</v>
      </c>
      <c r="B57" s="45" t="s">
        <v>92</v>
      </c>
      <c r="C57" s="46">
        <v>2</v>
      </c>
      <c r="D57" s="47" t="s">
        <v>51</v>
      </c>
      <c r="E57" s="15"/>
      <c r="F57" s="15">
        <f t="shared" si="4"/>
        <v>0</v>
      </c>
    </row>
    <row r="58" spans="1:6" x14ac:dyDescent="0.35">
      <c r="A58" s="44" t="s">
        <v>93</v>
      </c>
      <c r="B58" s="45" t="s">
        <v>94</v>
      </c>
      <c r="C58" s="46">
        <v>2</v>
      </c>
      <c r="D58" s="47" t="s">
        <v>51</v>
      </c>
      <c r="E58" s="15"/>
      <c r="F58" s="15">
        <f t="shared" si="4"/>
        <v>0</v>
      </c>
    </row>
    <row r="59" spans="1:6" x14ac:dyDescent="0.35">
      <c r="A59" s="44" t="s">
        <v>95</v>
      </c>
      <c r="B59" s="45" t="s">
        <v>96</v>
      </c>
      <c r="C59" s="46">
        <v>5</v>
      </c>
      <c r="D59" s="47" t="s">
        <v>51</v>
      </c>
      <c r="E59" s="15"/>
      <c r="F59" s="15">
        <f t="shared" si="4"/>
        <v>0</v>
      </c>
    </row>
    <row r="60" spans="1:6" ht="29" x14ac:dyDescent="0.35">
      <c r="A60" s="44" t="s">
        <v>97</v>
      </c>
      <c r="B60" s="45" t="s">
        <v>98</v>
      </c>
      <c r="C60" s="46">
        <v>504</v>
      </c>
      <c r="D60" s="47" t="s">
        <v>19</v>
      </c>
      <c r="E60" s="15"/>
      <c r="F60" s="15">
        <f t="shared" si="4"/>
        <v>0</v>
      </c>
    </row>
    <row r="61" spans="1:6" x14ac:dyDescent="0.35">
      <c r="A61" s="44" t="s">
        <v>99</v>
      </c>
      <c r="B61" s="45" t="s">
        <v>100</v>
      </c>
      <c r="C61" s="46">
        <v>143</v>
      </c>
      <c r="D61" s="47" t="s">
        <v>19</v>
      </c>
      <c r="E61" s="15"/>
      <c r="F61" s="15">
        <f t="shared" si="4"/>
        <v>0</v>
      </c>
    </row>
    <row r="62" spans="1:6" ht="29" x14ac:dyDescent="0.35">
      <c r="A62" s="44" t="s">
        <v>101</v>
      </c>
      <c r="B62" s="45" t="s">
        <v>102</v>
      </c>
      <c r="C62" s="46">
        <v>23</v>
      </c>
      <c r="D62" s="47" t="s">
        <v>19</v>
      </c>
      <c r="E62" s="15"/>
      <c r="F62" s="15">
        <f t="shared" si="4"/>
        <v>0</v>
      </c>
    </row>
    <row r="63" spans="1:6" x14ac:dyDescent="0.35">
      <c r="A63" s="44" t="s">
        <v>103</v>
      </c>
      <c r="B63" s="45" t="s">
        <v>104</v>
      </c>
      <c r="C63" s="46">
        <v>75</v>
      </c>
      <c r="D63" s="47" t="s">
        <v>19</v>
      </c>
      <c r="E63" s="15"/>
      <c r="F63" s="15">
        <f t="shared" si="4"/>
        <v>0</v>
      </c>
    </row>
    <row r="64" spans="1:6" ht="29" x14ac:dyDescent="0.35">
      <c r="A64" s="44" t="s">
        <v>105</v>
      </c>
      <c r="B64" s="45" t="s">
        <v>106</v>
      </c>
      <c r="C64" s="46">
        <v>52</v>
      </c>
      <c r="D64" s="47" t="s">
        <v>19</v>
      </c>
      <c r="E64" s="15"/>
      <c r="F64" s="15">
        <f t="shared" si="4"/>
        <v>0</v>
      </c>
    </row>
    <row r="65" spans="1:6" ht="29.5" thickBot="1" x14ac:dyDescent="0.4">
      <c r="A65" s="44" t="s">
        <v>107</v>
      </c>
      <c r="B65" s="45" t="s">
        <v>108</v>
      </c>
      <c r="C65" s="46">
        <v>912</v>
      </c>
      <c r="D65" s="47" t="s">
        <v>19</v>
      </c>
      <c r="E65" s="15"/>
      <c r="F65" s="15">
        <f t="shared" si="4"/>
        <v>0</v>
      </c>
    </row>
    <row r="66" spans="1:6" ht="15" thickTop="1" x14ac:dyDescent="0.35">
      <c r="A66" s="48"/>
      <c r="B66" s="49"/>
      <c r="C66" s="50"/>
      <c r="D66" s="48"/>
      <c r="E66" s="16" t="s">
        <v>14</v>
      </c>
      <c r="F66" s="17">
        <f>SUBTOTAL(109,Unit_Price_Tab!$F$51:$F$65)</f>
        <v>0</v>
      </c>
    </row>
    <row r="67" spans="1:6" x14ac:dyDescent="0.35">
      <c r="A67" s="41"/>
      <c r="B67" s="51"/>
      <c r="C67" s="41"/>
      <c r="D67" s="41"/>
    </row>
    <row r="68" spans="1:6" x14ac:dyDescent="0.35">
      <c r="A68" s="39" t="s">
        <v>109</v>
      </c>
      <c r="B68" s="40" t="s">
        <v>110</v>
      </c>
      <c r="C68" s="41"/>
      <c r="D68" s="41"/>
    </row>
    <row r="69" spans="1:6" x14ac:dyDescent="0.35">
      <c r="A69" s="42" t="s">
        <v>1</v>
      </c>
      <c r="B69" s="42" t="s">
        <v>2</v>
      </c>
      <c r="C69" s="43" t="s">
        <v>3</v>
      </c>
      <c r="D69" s="43" t="s">
        <v>4</v>
      </c>
      <c r="E69" s="13" t="s">
        <v>31</v>
      </c>
      <c r="F69" s="14" t="s">
        <v>6</v>
      </c>
    </row>
    <row r="70" spans="1:6" ht="29" x14ac:dyDescent="0.35">
      <c r="A70" s="44" t="s">
        <v>111</v>
      </c>
      <c r="B70" s="45" t="s">
        <v>112</v>
      </c>
      <c r="C70" s="46">
        <v>115</v>
      </c>
      <c r="D70" s="47" t="s">
        <v>19</v>
      </c>
      <c r="E70" s="15"/>
      <c r="F70" s="15">
        <f t="shared" ref="F70:F74" si="5">IFERROR($C70*$E70, "")</f>
        <v>0</v>
      </c>
    </row>
    <row r="71" spans="1:6" ht="29" x14ac:dyDescent="0.35">
      <c r="A71" s="44" t="s">
        <v>113</v>
      </c>
      <c r="B71" s="45" t="s">
        <v>114</v>
      </c>
      <c r="C71" s="46">
        <v>9</v>
      </c>
      <c r="D71" s="47" t="s">
        <v>72</v>
      </c>
      <c r="E71" s="15"/>
      <c r="F71" s="15">
        <f t="shared" si="5"/>
        <v>0</v>
      </c>
    </row>
    <row r="72" spans="1:6" ht="87" x14ac:dyDescent="0.35">
      <c r="A72" s="44" t="s">
        <v>115</v>
      </c>
      <c r="B72" s="45" t="s">
        <v>116</v>
      </c>
      <c r="C72" s="46">
        <v>3</v>
      </c>
      <c r="D72" s="47" t="s">
        <v>51</v>
      </c>
      <c r="E72" s="15"/>
      <c r="F72" s="15">
        <f t="shared" si="5"/>
        <v>0</v>
      </c>
    </row>
    <row r="73" spans="1:6" x14ac:dyDescent="0.35">
      <c r="A73" s="44" t="s">
        <v>117</v>
      </c>
      <c r="B73" s="45" t="s">
        <v>118</v>
      </c>
      <c r="C73" s="46">
        <v>2</v>
      </c>
      <c r="D73" s="47" t="s">
        <v>51</v>
      </c>
      <c r="E73" s="15"/>
      <c r="F73" s="15">
        <f t="shared" si="5"/>
        <v>0</v>
      </c>
    </row>
    <row r="74" spans="1:6" ht="15" thickBot="1" x14ac:dyDescent="0.4">
      <c r="A74" s="44" t="s">
        <v>119</v>
      </c>
      <c r="B74" s="45" t="s">
        <v>120</v>
      </c>
      <c r="C74" s="46">
        <v>2</v>
      </c>
      <c r="D74" s="47" t="s">
        <v>51</v>
      </c>
      <c r="E74" s="15"/>
      <c r="F74" s="15">
        <f t="shared" si="5"/>
        <v>0</v>
      </c>
    </row>
    <row r="75" spans="1:6" ht="15" thickTop="1" x14ac:dyDescent="0.35">
      <c r="A75" s="48"/>
      <c r="B75" s="49"/>
      <c r="C75" s="50"/>
      <c r="D75" s="48"/>
      <c r="E75" s="16" t="s">
        <v>14</v>
      </c>
      <c r="F75" s="17">
        <f>SUBTOTAL(109,Unit_Price_Tab!$F$70:$F$74)</f>
        <v>0</v>
      </c>
    </row>
    <row r="76" spans="1:6" x14ac:dyDescent="0.35">
      <c r="A76" s="41"/>
      <c r="B76" s="51"/>
      <c r="C76" s="41"/>
      <c r="D76" s="41"/>
    </row>
    <row r="77" spans="1:6" x14ac:dyDescent="0.35">
      <c r="A77" s="39" t="s">
        <v>121</v>
      </c>
      <c r="B77" s="40" t="s">
        <v>122</v>
      </c>
      <c r="C77" s="41"/>
      <c r="D77" s="41"/>
    </row>
    <row r="78" spans="1:6" x14ac:dyDescent="0.35">
      <c r="A78" s="42" t="s">
        <v>1</v>
      </c>
      <c r="B78" s="42" t="s">
        <v>2</v>
      </c>
      <c r="C78" s="43" t="s">
        <v>3</v>
      </c>
      <c r="D78" s="43" t="s">
        <v>4</v>
      </c>
      <c r="E78" s="13" t="s">
        <v>31</v>
      </c>
      <c r="F78" s="14" t="s">
        <v>6</v>
      </c>
    </row>
    <row r="79" spans="1:6" ht="15" thickBot="1" x14ac:dyDescent="0.4">
      <c r="A79" s="44" t="s">
        <v>123</v>
      </c>
      <c r="B79" s="45" t="s">
        <v>124</v>
      </c>
      <c r="C79" s="46">
        <v>1</v>
      </c>
      <c r="D79" s="47" t="s">
        <v>125</v>
      </c>
      <c r="E79" s="15"/>
      <c r="F79" s="15">
        <f>IFERROR($C79*$E79, "")</f>
        <v>0</v>
      </c>
    </row>
    <row r="80" spans="1:6" ht="15" thickTop="1" x14ac:dyDescent="0.35">
      <c r="A80" s="48"/>
      <c r="B80" s="49"/>
      <c r="C80" s="50"/>
      <c r="D80" s="48"/>
      <c r="E80" s="16" t="s">
        <v>14</v>
      </c>
      <c r="F80" s="17">
        <f>SUBTOTAL(109,Unit_Price_Tab!$F$79:$F$79)</f>
        <v>0</v>
      </c>
    </row>
    <row r="81" spans="1:7" x14ac:dyDescent="0.35">
      <c r="A81" s="41"/>
      <c r="B81" s="51"/>
      <c r="C81" s="41"/>
      <c r="D81" s="41"/>
    </row>
    <row r="82" spans="1:7" x14ac:dyDescent="0.35">
      <c r="A82" s="39" t="s">
        <v>126</v>
      </c>
      <c r="B82" s="40" t="s">
        <v>127</v>
      </c>
      <c r="C82" s="41"/>
      <c r="D82" s="41"/>
    </row>
    <row r="83" spans="1:7" x14ac:dyDescent="0.35">
      <c r="A83" s="42" t="s">
        <v>1</v>
      </c>
      <c r="B83" s="42" t="s">
        <v>2</v>
      </c>
      <c r="C83" s="43" t="s">
        <v>3</v>
      </c>
      <c r="D83" s="43" t="s">
        <v>4</v>
      </c>
      <c r="E83" s="13" t="s">
        <v>31</v>
      </c>
      <c r="F83" s="14" t="s">
        <v>6</v>
      </c>
    </row>
    <row r="84" spans="1:7" ht="29" x14ac:dyDescent="0.35">
      <c r="A84" s="44" t="s">
        <v>128</v>
      </c>
      <c r="B84" s="45" t="s">
        <v>129</v>
      </c>
      <c r="C84" s="46">
        <v>945</v>
      </c>
      <c r="D84" s="47" t="s">
        <v>19</v>
      </c>
      <c r="E84" s="15"/>
      <c r="F84" s="15">
        <f t="shared" ref="F84:F100" si="6">IFERROR($C84*$E84, "")</f>
        <v>0</v>
      </c>
    </row>
    <row r="85" spans="1:7" x14ac:dyDescent="0.35">
      <c r="A85" s="44" t="s">
        <v>130</v>
      </c>
      <c r="B85" s="45" t="s">
        <v>131</v>
      </c>
      <c r="C85" s="46">
        <v>657</v>
      </c>
      <c r="D85" s="47" t="s">
        <v>19</v>
      </c>
      <c r="E85" s="15"/>
      <c r="F85" s="15">
        <f t="shared" si="6"/>
        <v>0</v>
      </c>
    </row>
    <row r="86" spans="1:7" x14ac:dyDescent="0.35">
      <c r="A86" s="44" t="s">
        <v>132</v>
      </c>
      <c r="B86" s="45" t="s">
        <v>133</v>
      </c>
      <c r="C86" s="46">
        <f>288+445</f>
        <v>733</v>
      </c>
      <c r="D86" s="47" t="s">
        <v>19</v>
      </c>
      <c r="E86" s="15"/>
      <c r="F86" s="15">
        <f t="shared" si="6"/>
        <v>0</v>
      </c>
    </row>
    <row r="87" spans="1:7" x14ac:dyDescent="0.35">
      <c r="A87" s="44" t="s">
        <v>134</v>
      </c>
      <c r="B87" s="45" t="s">
        <v>135</v>
      </c>
      <c r="C87" s="46">
        <v>3</v>
      </c>
      <c r="D87" s="47" t="s">
        <v>51</v>
      </c>
      <c r="E87" s="15"/>
      <c r="F87" s="15">
        <f t="shared" si="6"/>
        <v>0</v>
      </c>
    </row>
    <row r="88" spans="1:7" x14ac:dyDescent="0.35">
      <c r="A88" s="44" t="s">
        <v>136</v>
      </c>
      <c r="B88" s="45" t="s">
        <v>137</v>
      </c>
      <c r="C88" s="46">
        <v>2</v>
      </c>
      <c r="D88" s="47" t="s">
        <v>19</v>
      </c>
      <c r="E88" s="15"/>
      <c r="F88" s="15">
        <f t="shared" si="6"/>
        <v>0</v>
      </c>
    </row>
    <row r="89" spans="1:7" ht="29" x14ac:dyDescent="0.35">
      <c r="A89" s="44" t="s">
        <v>138</v>
      </c>
      <c r="B89" s="45" t="s">
        <v>139</v>
      </c>
      <c r="C89" s="46">
        <f>1185+445</f>
        <v>1630</v>
      </c>
      <c r="D89" s="47" t="s">
        <v>19</v>
      </c>
      <c r="E89" s="15"/>
      <c r="F89" s="15">
        <f t="shared" si="6"/>
        <v>0</v>
      </c>
    </row>
    <row r="90" spans="1:7" ht="29" x14ac:dyDescent="0.35">
      <c r="A90" s="44" t="s">
        <v>140</v>
      </c>
      <c r="B90" s="45" t="s">
        <v>141</v>
      </c>
      <c r="C90" s="46">
        <v>15</v>
      </c>
      <c r="D90" s="47" t="s">
        <v>51</v>
      </c>
      <c r="E90" s="15"/>
      <c r="F90" s="15">
        <f t="shared" si="6"/>
        <v>0</v>
      </c>
    </row>
    <row r="91" spans="1:7" ht="29" x14ac:dyDescent="0.35">
      <c r="A91" s="44" t="s">
        <v>142</v>
      </c>
      <c r="B91" s="45" t="s">
        <v>143</v>
      </c>
      <c r="C91" s="46">
        <v>1</v>
      </c>
      <c r="D91" s="47" t="s">
        <v>51</v>
      </c>
      <c r="E91" s="15"/>
      <c r="F91" s="15">
        <f t="shared" si="6"/>
        <v>0</v>
      </c>
    </row>
    <row r="92" spans="1:7" ht="43.5" x14ac:dyDescent="0.35">
      <c r="A92" s="44" t="s">
        <v>144</v>
      </c>
      <c r="B92" s="45" t="s">
        <v>145</v>
      </c>
      <c r="C92" s="46">
        <v>9</v>
      </c>
      <c r="D92" s="47" t="s">
        <v>51</v>
      </c>
      <c r="E92" s="15"/>
      <c r="F92" s="15">
        <f t="shared" si="6"/>
        <v>0</v>
      </c>
    </row>
    <row r="93" spans="1:7" ht="43.5" x14ac:dyDescent="0.35">
      <c r="A93" s="44" t="s">
        <v>146</v>
      </c>
      <c r="B93" s="45" t="s">
        <v>147</v>
      </c>
      <c r="C93" s="46">
        <v>6</v>
      </c>
      <c r="D93" s="47" t="s">
        <v>51</v>
      </c>
      <c r="E93" s="15"/>
      <c r="F93" s="15">
        <f t="shared" si="6"/>
        <v>0</v>
      </c>
    </row>
    <row r="94" spans="1:7" ht="58" x14ac:dyDescent="0.35">
      <c r="A94" s="44" t="s">
        <v>148</v>
      </c>
      <c r="B94" s="45" t="s">
        <v>149</v>
      </c>
      <c r="C94" s="46">
        <v>2</v>
      </c>
      <c r="D94" s="47" t="s">
        <v>51</v>
      </c>
      <c r="E94" s="15"/>
      <c r="F94" s="15">
        <f t="shared" si="6"/>
        <v>0</v>
      </c>
    </row>
    <row r="95" spans="1:7" x14ac:dyDescent="0.35">
      <c r="A95" s="44"/>
      <c r="B95" s="45" t="s">
        <v>150</v>
      </c>
      <c r="C95" s="46">
        <v>1</v>
      </c>
      <c r="D95" s="47" t="s">
        <v>51</v>
      </c>
      <c r="E95" s="15"/>
      <c r="F95" s="15">
        <f t="shared" si="6"/>
        <v>0</v>
      </c>
      <c r="G95" s="6" t="s">
        <v>151</v>
      </c>
    </row>
    <row r="96" spans="1:7" x14ac:dyDescent="0.35">
      <c r="A96" s="44"/>
      <c r="B96" s="45" t="s">
        <v>152</v>
      </c>
      <c r="C96" s="46">
        <v>2</v>
      </c>
      <c r="D96" s="47" t="s">
        <v>51</v>
      </c>
      <c r="E96" s="15"/>
      <c r="F96" s="15">
        <f t="shared" si="6"/>
        <v>0</v>
      </c>
    </row>
    <row r="97" spans="1:6" x14ac:dyDescent="0.35">
      <c r="A97" s="44"/>
      <c r="B97" s="45" t="s">
        <v>153</v>
      </c>
      <c r="C97" s="46">
        <v>1</v>
      </c>
      <c r="D97" s="47" t="s">
        <v>51</v>
      </c>
      <c r="E97" s="15"/>
      <c r="F97" s="15">
        <f t="shared" si="6"/>
        <v>0</v>
      </c>
    </row>
    <row r="98" spans="1:6" ht="29" x14ac:dyDescent="0.35">
      <c r="A98" s="44"/>
      <c r="B98" s="45" t="s">
        <v>154</v>
      </c>
      <c r="C98" s="46">
        <v>2</v>
      </c>
      <c r="D98" s="47" t="s">
        <v>51</v>
      </c>
      <c r="E98" s="15"/>
      <c r="F98" s="15">
        <f t="shared" si="6"/>
        <v>0</v>
      </c>
    </row>
    <row r="99" spans="1:6" ht="29" x14ac:dyDescent="0.35">
      <c r="A99" s="44"/>
      <c r="B99" s="45" t="s">
        <v>155</v>
      </c>
      <c r="C99" s="46">
        <v>2</v>
      </c>
      <c r="D99" s="47" t="s">
        <v>51</v>
      </c>
      <c r="E99" s="15"/>
      <c r="F99" s="15">
        <f t="shared" si="6"/>
        <v>0</v>
      </c>
    </row>
    <row r="100" spans="1:6" ht="15" thickBot="1" x14ac:dyDescent="0.4">
      <c r="A100" s="44"/>
      <c r="B100" s="45" t="s">
        <v>156</v>
      </c>
      <c r="C100" s="46">
        <v>2</v>
      </c>
      <c r="D100" s="47" t="s">
        <v>51</v>
      </c>
      <c r="E100" s="15"/>
      <c r="F100" s="15">
        <f t="shared" si="6"/>
        <v>0</v>
      </c>
    </row>
    <row r="101" spans="1:6" ht="29.5" thickBot="1" x14ac:dyDescent="0.4">
      <c r="A101" s="44"/>
      <c r="B101" s="45" t="s">
        <v>157</v>
      </c>
      <c r="C101" s="46">
        <v>445</v>
      </c>
      <c r="D101" s="47" t="s">
        <v>19</v>
      </c>
      <c r="E101" s="15"/>
      <c r="F101" s="15">
        <f>IFERROR($C101*$E101, "")</f>
        <v>0</v>
      </c>
    </row>
    <row r="102" spans="1:6" ht="15" thickTop="1" x14ac:dyDescent="0.35">
      <c r="A102" s="48"/>
      <c r="B102" s="49"/>
      <c r="C102" s="50"/>
      <c r="D102" s="48"/>
      <c r="E102" s="16" t="s">
        <v>14</v>
      </c>
      <c r="F102" s="17">
        <f>SUBTOTAL(109,Unit_Price_Tab!$F$84:$F$101)</f>
        <v>0</v>
      </c>
    </row>
    <row r="103" spans="1:6" x14ac:dyDescent="0.35">
      <c r="A103" s="41"/>
      <c r="B103" s="51"/>
      <c r="C103" s="41"/>
      <c r="D103" s="41"/>
    </row>
    <row r="104" spans="1:6" ht="29" x14ac:dyDescent="0.35">
      <c r="A104" s="39" t="s">
        <v>158</v>
      </c>
      <c r="B104" s="40" t="s">
        <v>159</v>
      </c>
      <c r="C104" s="41"/>
      <c r="D104" s="41"/>
    </row>
    <row r="105" spans="1:6" x14ac:dyDescent="0.35">
      <c r="A105" s="42" t="s">
        <v>1</v>
      </c>
      <c r="B105" s="42" t="s">
        <v>2</v>
      </c>
      <c r="C105" s="43" t="s">
        <v>3</v>
      </c>
      <c r="D105" s="43" t="s">
        <v>4</v>
      </c>
      <c r="E105" s="13" t="s">
        <v>31</v>
      </c>
      <c r="F105" s="14" t="s">
        <v>6</v>
      </c>
    </row>
    <row r="106" spans="1:6" x14ac:dyDescent="0.35">
      <c r="A106" s="44" t="s">
        <v>160</v>
      </c>
      <c r="B106" s="45" t="s">
        <v>161</v>
      </c>
      <c r="C106" s="46">
        <v>304</v>
      </c>
      <c r="D106" s="47" t="s">
        <v>19</v>
      </c>
      <c r="E106" s="15"/>
      <c r="F106" s="15">
        <f t="shared" ref="F106:F117" si="7">IFERROR($C106*$E106, "")</f>
        <v>0</v>
      </c>
    </row>
    <row r="107" spans="1:6" x14ac:dyDescent="0.35">
      <c r="A107" s="44" t="s">
        <v>162</v>
      </c>
      <c r="B107" s="45" t="s">
        <v>163</v>
      </c>
      <c r="C107" s="46">
        <v>28</v>
      </c>
      <c r="D107" s="47" t="s">
        <v>19</v>
      </c>
      <c r="E107" s="15"/>
      <c r="F107" s="15">
        <f t="shared" si="7"/>
        <v>0</v>
      </c>
    </row>
    <row r="108" spans="1:6" x14ac:dyDescent="0.35">
      <c r="A108" s="44" t="s">
        <v>164</v>
      </c>
      <c r="B108" s="45" t="s">
        <v>165</v>
      </c>
      <c r="C108" s="46">
        <v>103</v>
      </c>
      <c r="D108" s="47" t="s">
        <v>19</v>
      </c>
      <c r="E108" s="15"/>
      <c r="F108" s="15">
        <f t="shared" si="7"/>
        <v>0</v>
      </c>
    </row>
    <row r="109" spans="1:6" ht="43.5" x14ac:dyDescent="0.35">
      <c r="A109" s="44" t="s">
        <v>166</v>
      </c>
      <c r="B109" s="45" t="s">
        <v>167</v>
      </c>
      <c r="C109" s="46">
        <v>710</v>
      </c>
      <c r="D109" s="47" t="s">
        <v>19</v>
      </c>
      <c r="E109" s="15"/>
      <c r="F109" s="15">
        <f t="shared" si="7"/>
        <v>0</v>
      </c>
    </row>
    <row r="110" spans="1:6" x14ac:dyDescent="0.35">
      <c r="A110" s="44" t="s">
        <v>168</v>
      </c>
      <c r="B110" s="45" t="s">
        <v>169</v>
      </c>
      <c r="C110" s="46">
        <v>387</v>
      </c>
      <c r="D110" s="47" t="s">
        <v>19</v>
      </c>
      <c r="E110" s="15"/>
      <c r="F110" s="15">
        <f t="shared" si="7"/>
        <v>0</v>
      </c>
    </row>
    <row r="111" spans="1:6" ht="58" x14ac:dyDescent="0.35">
      <c r="A111" s="44" t="s">
        <v>170</v>
      </c>
      <c r="B111" s="45" t="s">
        <v>171</v>
      </c>
      <c r="C111" s="46">
        <v>1045</v>
      </c>
      <c r="D111" s="47" t="s">
        <v>19</v>
      </c>
      <c r="E111" s="15"/>
      <c r="F111" s="15">
        <f t="shared" si="7"/>
        <v>0</v>
      </c>
    </row>
    <row r="112" spans="1:6" ht="43.5" x14ac:dyDescent="0.35">
      <c r="A112" s="44" t="s">
        <v>172</v>
      </c>
      <c r="B112" s="45" t="s">
        <v>173</v>
      </c>
      <c r="C112" s="46">
        <v>866</v>
      </c>
      <c r="D112" s="47" t="s">
        <v>19</v>
      </c>
      <c r="E112" s="15"/>
      <c r="F112" s="15">
        <f t="shared" si="7"/>
        <v>0</v>
      </c>
    </row>
    <row r="113" spans="1:6" ht="43.5" x14ac:dyDescent="0.35">
      <c r="A113" s="44" t="s">
        <v>174</v>
      </c>
      <c r="B113" s="45" t="s">
        <v>175</v>
      </c>
      <c r="C113" s="46">
        <v>1250</v>
      </c>
      <c r="D113" s="47" t="s">
        <v>19</v>
      </c>
      <c r="E113" s="15"/>
      <c r="F113" s="15">
        <f t="shared" si="7"/>
        <v>0</v>
      </c>
    </row>
    <row r="114" spans="1:6" ht="43.5" x14ac:dyDescent="0.35">
      <c r="A114" s="44" t="s">
        <v>176</v>
      </c>
      <c r="B114" s="45" t="s">
        <v>177</v>
      </c>
      <c r="C114" s="46">
        <v>20</v>
      </c>
      <c r="D114" s="47" t="s">
        <v>51</v>
      </c>
      <c r="E114" s="15"/>
      <c r="F114" s="15">
        <f t="shared" si="7"/>
        <v>0</v>
      </c>
    </row>
    <row r="115" spans="1:6" ht="43.5" x14ac:dyDescent="0.35">
      <c r="A115" s="44" t="s">
        <v>178</v>
      </c>
      <c r="B115" s="45" t="s">
        <v>179</v>
      </c>
      <c r="C115" s="46">
        <v>1</v>
      </c>
      <c r="D115" s="47" t="s">
        <v>51</v>
      </c>
      <c r="E115" s="15"/>
      <c r="F115" s="15">
        <f t="shared" si="7"/>
        <v>0</v>
      </c>
    </row>
    <row r="116" spans="1:6" x14ac:dyDescent="0.35">
      <c r="A116" s="44" t="s">
        <v>180</v>
      </c>
      <c r="B116" s="45" t="s">
        <v>181</v>
      </c>
      <c r="C116" s="46">
        <v>30</v>
      </c>
      <c r="D116" s="47" t="s">
        <v>182</v>
      </c>
      <c r="E116" s="15"/>
      <c r="F116" s="15">
        <f t="shared" si="7"/>
        <v>0</v>
      </c>
    </row>
    <row r="117" spans="1:6" ht="29.5" thickBot="1" x14ac:dyDescent="0.4">
      <c r="A117" s="44" t="s">
        <v>183</v>
      </c>
      <c r="B117" s="45" t="s">
        <v>184</v>
      </c>
      <c r="C117" s="46">
        <v>35</v>
      </c>
      <c r="D117" s="47" t="s">
        <v>19</v>
      </c>
      <c r="E117" s="15"/>
      <c r="F117" s="15">
        <f t="shared" si="7"/>
        <v>0</v>
      </c>
    </row>
    <row r="118" spans="1:6" ht="15" thickTop="1" x14ac:dyDescent="0.35">
      <c r="A118" s="53"/>
      <c r="B118" s="49"/>
      <c r="C118" s="50"/>
      <c r="D118" s="48"/>
      <c r="E118" s="16" t="s">
        <v>14</v>
      </c>
      <c r="F118" s="17">
        <f>SUBTOTAL(109,Unit_Price_Tab!$F$106:$F$117)</f>
        <v>0</v>
      </c>
    </row>
    <row r="119" spans="1:6" x14ac:dyDescent="0.35">
      <c r="A119" s="41"/>
      <c r="B119" s="51"/>
      <c r="C119" s="41"/>
      <c r="D119" s="41"/>
    </row>
    <row r="120" spans="1:6" ht="29" x14ac:dyDescent="0.35">
      <c r="A120" s="39" t="s">
        <v>185</v>
      </c>
      <c r="B120" s="40" t="s">
        <v>186</v>
      </c>
      <c r="C120" s="41"/>
      <c r="D120" s="41"/>
    </row>
    <row r="121" spans="1:6" x14ac:dyDescent="0.35">
      <c r="A121" s="42" t="s">
        <v>1</v>
      </c>
      <c r="B121" s="42" t="s">
        <v>2</v>
      </c>
      <c r="C121" s="43" t="s">
        <v>3</v>
      </c>
      <c r="D121" s="43" t="s">
        <v>4</v>
      </c>
      <c r="E121" s="13" t="s">
        <v>31</v>
      </c>
      <c r="F121" s="14" t="s">
        <v>6</v>
      </c>
    </row>
    <row r="122" spans="1:6" x14ac:dyDescent="0.35">
      <c r="A122" s="44" t="s">
        <v>187</v>
      </c>
      <c r="B122" s="45" t="s">
        <v>188</v>
      </c>
      <c r="C122" s="46">
        <v>300</v>
      </c>
      <c r="D122" s="47" t="s">
        <v>11</v>
      </c>
      <c r="E122" s="15"/>
      <c r="F122" s="15">
        <f t="shared" ref="F122:F128" si="8">IFERROR($C122*$E122, "")</f>
        <v>0</v>
      </c>
    </row>
    <row r="123" spans="1:6" x14ac:dyDescent="0.35">
      <c r="A123" s="44" t="s">
        <v>189</v>
      </c>
      <c r="B123" s="45" t="s">
        <v>190</v>
      </c>
      <c r="C123" s="46">
        <v>901</v>
      </c>
      <c r="D123" s="47" t="s">
        <v>24</v>
      </c>
      <c r="E123" s="15"/>
      <c r="F123" s="15">
        <f t="shared" si="8"/>
        <v>0</v>
      </c>
    </row>
    <row r="124" spans="1:6" ht="43.5" x14ac:dyDescent="0.35">
      <c r="A124" s="44" t="s">
        <v>191</v>
      </c>
      <c r="B124" s="45" t="s">
        <v>192</v>
      </c>
      <c r="C124" s="46">
        <v>5</v>
      </c>
      <c r="D124" s="47" t="s">
        <v>51</v>
      </c>
      <c r="E124" s="15"/>
      <c r="F124" s="15">
        <f t="shared" si="8"/>
        <v>0</v>
      </c>
    </row>
    <row r="125" spans="1:6" ht="43.5" x14ac:dyDescent="0.35">
      <c r="A125" s="44" t="s">
        <v>193</v>
      </c>
      <c r="B125" s="45" t="s">
        <v>194</v>
      </c>
      <c r="C125" s="46">
        <v>2</v>
      </c>
      <c r="D125" s="47" t="s">
        <v>51</v>
      </c>
      <c r="E125" s="15"/>
      <c r="F125" s="15">
        <f t="shared" si="8"/>
        <v>0</v>
      </c>
    </row>
    <row r="126" spans="1:6" x14ac:dyDescent="0.35">
      <c r="A126" s="44" t="s">
        <v>195</v>
      </c>
      <c r="B126" s="45" t="s">
        <v>196</v>
      </c>
      <c r="C126" s="46">
        <v>12</v>
      </c>
      <c r="D126" s="47" t="s">
        <v>51</v>
      </c>
      <c r="E126" s="15"/>
      <c r="F126" s="15">
        <f t="shared" si="8"/>
        <v>0</v>
      </c>
    </row>
    <row r="127" spans="1:6" ht="29" x14ac:dyDescent="0.35">
      <c r="A127" s="44" t="s">
        <v>197</v>
      </c>
      <c r="B127" s="45" t="s">
        <v>198</v>
      </c>
      <c r="C127" s="46">
        <v>32</v>
      </c>
      <c r="D127" s="47" t="s">
        <v>24</v>
      </c>
      <c r="E127" s="15"/>
      <c r="F127" s="15">
        <f t="shared" si="8"/>
        <v>0</v>
      </c>
    </row>
    <row r="128" spans="1:6" ht="29.5" thickBot="1" x14ac:dyDescent="0.4">
      <c r="A128" s="44" t="s">
        <v>199</v>
      </c>
      <c r="B128" s="45" t="s">
        <v>200</v>
      </c>
      <c r="C128" s="46">
        <v>224</v>
      </c>
      <c r="D128" s="47" t="s">
        <v>19</v>
      </c>
      <c r="E128" s="15"/>
      <c r="F128" s="15">
        <f t="shared" si="8"/>
        <v>0</v>
      </c>
    </row>
    <row r="129" spans="1:7" ht="15" thickTop="1" x14ac:dyDescent="0.35">
      <c r="A129" s="48"/>
      <c r="B129" s="49"/>
      <c r="C129" s="50"/>
      <c r="D129" s="48"/>
      <c r="E129" s="16" t="s">
        <v>14</v>
      </c>
      <c r="F129" s="17">
        <f>SUBTOTAL(109,Unit_Price_Tab!$F$122:$F$128)</f>
        <v>0</v>
      </c>
    </row>
    <row r="130" spans="1:7" x14ac:dyDescent="0.35">
      <c r="A130" s="41"/>
      <c r="B130" s="51"/>
      <c r="C130" s="41"/>
      <c r="D130" s="41"/>
      <c r="F130" s="6"/>
    </row>
    <row r="131" spans="1:7" x14ac:dyDescent="0.35">
      <c r="A131" s="39" t="s">
        <v>201</v>
      </c>
      <c r="B131" s="40" t="s">
        <v>202</v>
      </c>
      <c r="C131" s="41"/>
      <c r="D131" s="41"/>
    </row>
    <row r="132" spans="1:7" x14ac:dyDescent="0.35">
      <c r="A132" s="42" t="s">
        <v>1</v>
      </c>
      <c r="B132" s="42" t="s">
        <v>2</v>
      </c>
      <c r="C132" s="43" t="s">
        <v>3</v>
      </c>
      <c r="D132" s="43" t="s">
        <v>4</v>
      </c>
      <c r="E132" s="13" t="s">
        <v>31</v>
      </c>
      <c r="F132" s="14" t="s">
        <v>6</v>
      </c>
    </row>
    <row r="133" spans="1:7" ht="15" thickBot="1" x14ac:dyDescent="0.4">
      <c r="A133" s="44" t="s">
        <v>203</v>
      </c>
      <c r="B133" s="45" t="s">
        <v>204</v>
      </c>
      <c r="C133" s="46">
        <v>1</v>
      </c>
      <c r="D133" s="47" t="s">
        <v>125</v>
      </c>
      <c r="E133" s="15"/>
      <c r="F133" s="15">
        <f t="shared" ref="F133" si="9">IFERROR($C133*$E133, "")</f>
        <v>0</v>
      </c>
      <c r="G133" s="6">
        <v>1</v>
      </c>
    </row>
    <row r="134" spans="1:7" ht="15" thickTop="1" x14ac:dyDescent="0.35">
      <c r="A134" s="48"/>
      <c r="B134" s="49"/>
      <c r="C134" s="50"/>
      <c r="D134" s="48"/>
      <c r="E134" s="16" t="s">
        <v>14</v>
      </c>
      <c r="F134" s="17">
        <f>SUBTOTAL(109,Unit_Price_Tab!$F$133)</f>
        <v>0</v>
      </c>
    </row>
    <row r="135" spans="1:7" x14ac:dyDescent="0.35">
      <c r="A135" s="41"/>
      <c r="B135" s="51"/>
      <c r="C135" s="41"/>
      <c r="D135" s="41"/>
      <c r="E135" s="4"/>
      <c r="F135" s="20"/>
    </row>
    <row r="136" spans="1:7" x14ac:dyDescent="0.35">
      <c r="A136" s="39" t="s">
        <v>205</v>
      </c>
      <c r="B136" s="40" t="s">
        <v>206</v>
      </c>
      <c r="C136" s="41"/>
      <c r="D136" s="41"/>
      <c r="E136" s="4"/>
      <c r="F136" s="20"/>
    </row>
    <row r="137" spans="1:7" x14ac:dyDescent="0.35">
      <c r="A137" s="43" t="s">
        <v>1</v>
      </c>
      <c r="B137" s="43" t="s">
        <v>2</v>
      </c>
      <c r="C137" s="43" t="s">
        <v>3</v>
      </c>
      <c r="D137" s="43" t="s">
        <v>4</v>
      </c>
      <c r="E137" s="13" t="s">
        <v>31</v>
      </c>
      <c r="F137" s="14" t="s">
        <v>6</v>
      </c>
    </row>
    <row r="138" spans="1:7" x14ac:dyDescent="0.35">
      <c r="A138" s="44" t="s">
        <v>207</v>
      </c>
      <c r="B138" s="45" t="s">
        <v>208</v>
      </c>
      <c r="C138" s="46">
        <v>294</v>
      </c>
      <c r="D138" s="47" t="s">
        <v>19</v>
      </c>
      <c r="E138" s="15"/>
      <c r="F138" s="15">
        <f t="shared" ref="F138:F146" si="10">IFERROR($C138*$E138, "")</f>
        <v>0</v>
      </c>
    </row>
    <row r="139" spans="1:7" x14ac:dyDescent="0.35">
      <c r="A139" s="44" t="s">
        <v>209</v>
      </c>
      <c r="B139" s="45" t="s">
        <v>210</v>
      </c>
      <c r="C139" s="46">
        <v>122</v>
      </c>
      <c r="D139" s="47" t="s">
        <v>19</v>
      </c>
      <c r="E139" s="15"/>
      <c r="F139" s="15">
        <f t="shared" si="10"/>
        <v>0</v>
      </c>
    </row>
    <row r="140" spans="1:7" x14ac:dyDescent="0.35">
      <c r="A140" s="44" t="s">
        <v>211</v>
      </c>
      <c r="B140" s="45" t="s">
        <v>212</v>
      </c>
      <c r="C140" s="46">
        <v>86</v>
      </c>
      <c r="D140" s="47" t="s">
        <v>19</v>
      </c>
      <c r="E140" s="15"/>
      <c r="F140" s="15">
        <f t="shared" si="10"/>
        <v>0</v>
      </c>
    </row>
    <row r="141" spans="1:7" x14ac:dyDescent="0.35">
      <c r="A141" s="44" t="s">
        <v>213</v>
      </c>
      <c r="B141" s="45" t="s">
        <v>214</v>
      </c>
      <c r="C141" s="46">
        <v>313</v>
      </c>
      <c r="D141" s="47" t="s">
        <v>19</v>
      </c>
      <c r="E141" s="15"/>
      <c r="F141" s="15">
        <f t="shared" si="10"/>
        <v>0</v>
      </c>
    </row>
    <row r="142" spans="1:7" ht="43.5" x14ac:dyDescent="0.35">
      <c r="A142" s="44" t="s">
        <v>215</v>
      </c>
      <c r="B142" s="45" t="s">
        <v>216</v>
      </c>
      <c r="C142" s="46">
        <v>2</v>
      </c>
      <c r="D142" s="47" t="s">
        <v>51</v>
      </c>
      <c r="E142" s="15"/>
      <c r="F142" s="15">
        <f t="shared" si="10"/>
        <v>0</v>
      </c>
    </row>
    <row r="143" spans="1:7" x14ac:dyDescent="0.35">
      <c r="A143" s="44" t="s">
        <v>217</v>
      </c>
      <c r="B143" s="45" t="s">
        <v>208</v>
      </c>
      <c r="C143" s="46">
        <v>147</v>
      </c>
      <c r="D143" s="47" t="s">
        <v>19</v>
      </c>
      <c r="E143" s="15"/>
      <c r="F143" s="15">
        <f t="shared" si="10"/>
        <v>0</v>
      </c>
    </row>
    <row r="144" spans="1:7" x14ac:dyDescent="0.35">
      <c r="A144" s="44" t="s">
        <v>218</v>
      </c>
      <c r="B144" s="45" t="s">
        <v>219</v>
      </c>
      <c r="C144" s="46">
        <v>2</v>
      </c>
      <c r="D144" s="47" t="s">
        <v>51</v>
      </c>
      <c r="E144" s="15"/>
      <c r="F144" s="15">
        <f t="shared" si="10"/>
        <v>0</v>
      </c>
    </row>
    <row r="145" spans="1:6" x14ac:dyDescent="0.35">
      <c r="A145" s="44" t="s">
        <v>220</v>
      </c>
      <c r="B145" s="45" t="s">
        <v>208</v>
      </c>
      <c r="C145" s="46">
        <v>438</v>
      </c>
      <c r="D145" s="47" t="s">
        <v>19</v>
      </c>
      <c r="E145" s="15"/>
      <c r="F145" s="15">
        <f t="shared" si="10"/>
        <v>0</v>
      </c>
    </row>
    <row r="146" spans="1:6" x14ac:dyDescent="0.35">
      <c r="A146" s="44" t="s">
        <v>221</v>
      </c>
      <c r="B146" s="45" t="s">
        <v>222</v>
      </c>
      <c r="C146" s="46">
        <v>1</v>
      </c>
      <c r="D146" s="47" t="s">
        <v>51</v>
      </c>
      <c r="E146" s="15"/>
      <c r="F146" s="15">
        <f t="shared" si="10"/>
        <v>0</v>
      </c>
    </row>
    <row r="147" spans="1:6" x14ac:dyDescent="0.35">
      <c r="A147" s="54"/>
      <c r="B147" s="55"/>
      <c r="C147" s="56"/>
      <c r="D147" s="53"/>
      <c r="E147" s="22" t="s">
        <v>14</v>
      </c>
      <c r="F147" s="23">
        <f>SUBTOTAL(109,Unit_Price_Tab!$F$138:$F$146)</f>
        <v>0</v>
      </c>
    </row>
    <row r="148" spans="1:6" x14ac:dyDescent="0.35">
      <c r="A148" s="41"/>
      <c r="B148" s="51"/>
      <c r="C148" s="41"/>
      <c r="D148" s="41"/>
      <c r="E148" s="4"/>
      <c r="F148" s="20"/>
    </row>
    <row r="149" spans="1:6" x14ac:dyDescent="0.35">
      <c r="A149" s="39"/>
      <c r="B149" s="40" t="s">
        <v>223</v>
      </c>
      <c r="C149" s="41"/>
      <c r="D149" s="41"/>
    </row>
    <row r="150" spans="1:6" x14ac:dyDescent="0.35">
      <c r="A150" s="42" t="s">
        <v>1</v>
      </c>
      <c r="B150" s="42" t="s">
        <v>2</v>
      </c>
      <c r="C150" s="43" t="s">
        <v>3</v>
      </c>
      <c r="D150" s="43" t="s">
        <v>4</v>
      </c>
      <c r="E150" s="13" t="s">
        <v>31</v>
      </c>
      <c r="F150" s="14" t="s">
        <v>6</v>
      </c>
    </row>
    <row r="151" spans="1:6" ht="15" thickBot="1" x14ac:dyDescent="0.4">
      <c r="A151" s="44" t="s">
        <v>224</v>
      </c>
      <c r="B151" s="45" t="s">
        <v>225</v>
      </c>
      <c r="C151" s="46">
        <v>1</v>
      </c>
      <c r="D151" s="47" t="s">
        <v>125</v>
      </c>
      <c r="E151" s="15"/>
      <c r="F151" s="24">
        <f>IFERROR($C151*$E151, "")</f>
        <v>0</v>
      </c>
    </row>
    <row r="152" spans="1:6" ht="15" thickTop="1" x14ac:dyDescent="0.35">
      <c r="A152" s="48"/>
      <c r="B152" s="49"/>
      <c r="C152" s="50"/>
      <c r="D152" s="48"/>
      <c r="E152" s="16" t="s">
        <v>14</v>
      </c>
      <c r="F152" s="25">
        <f>SUBTOTAL(109,Unit_Price_Tab!$F$151)</f>
        <v>0</v>
      </c>
    </row>
    <row r="153" spans="1:6" ht="15" thickBot="1" x14ac:dyDescent="0.4">
      <c r="A153" s="41"/>
      <c r="B153" s="51"/>
      <c r="C153" s="41"/>
      <c r="D153" s="41"/>
      <c r="E153" s="4"/>
      <c r="F153" s="20"/>
    </row>
    <row r="154" spans="1:6" ht="15" thickTop="1" x14ac:dyDescent="0.35">
      <c r="A154" s="57"/>
      <c r="B154" s="58"/>
      <c r="C154" s="57"/>
      <c r="D154" s="57"/>
      <c r="E154" s="26" t="s">
        <v>226</v>
      </c>
      <c r="F154" s="27">
        <f>SUMIF(E:E,"SUBTOTAL",F:F)</f>
        <v>0</v>
      </c>
    </row>
    <row r="155" spans="1:6" x14ac:dyDescent="0.35">
      <c r="A155" s="41"/>
      <c r="B155" s="51"/>
      <c r="C155" s="41"/>
      <c r="D155" s="41"/>
      <c r="E155" s="28"/>
      <c r="F155" s="29"/>
    </row>
    <row r="156" spans="1:6" x14ac:dyDescent="0.35">
      <c r="A156" s="39" t="s">
        <v>227</v>
      </c>
      <c r="B156" s="40" t="s">
        <v>228</v>
      </c>
      <c r="C156" s="41"/>
      <c r="D156" s="41"/>
    </row>
    <row r="157" spans="1:6" x14ac:dyDescent="0.35">
      <c r="A157" s="42" t="s">
        <v>1</v>
      </c>
      <c r="B157" s="42" t="s">
        <v>2</v>
      </c>
      <c r="C157" s="43" t="s">
        <v>3</v>
      </c>
      <c r="D157" s="43" t="s">
        <v>4</v>
      </c>
      <c r="E157" s="13" t="s">
        <v>31</v>
      </c>
      <c r="F157" s="14" t="s">
        <v>6</v>
      </c>
    </row>
    <row r="158" spans="1:6" x14ac:dyDescent="0.35">
      <c r="A158" s="44" t="s">
        <v>229</v>
      </c>
      <c r="B158" s="45" t="s">
        <v>230</v>
      </c>
      <c r="C158" s="46" t="s">
        <v>231</v>
      </c>
      <c r="D158" s="47" t="s">
        <v>232</v>
      </c>
      <c r="E158" s="30">
        <v>0.05</v>
      </c>
      <c r="F158" s="31">
        <f>Unit_Price_Tab!$E158*$F$154</f>
        <v>0</v>
      </c>
    </row>
    <row r="159" spans="1:6" x14ac:dyDescent="0.35">
      <c r="A159" s="44" t="s">
        <v>233</v>
      </c>
      <c r="B159" s="45" t="s">
        <v>234</v>
      </c>
      <c r="C159" s="46" t="s">
        <v>231</v>
      </c>
      <c r="D159" s="47" t="s">
        <v>232</v>
      </c>
      <c r="E159" s="30"/>
      <c r="F159" s="31">
        <f>Unit_Price_Tab!$E159*$F$154</f>
        <v>0</v>
      </c>
    </row>
    <row r="160" spans="1:6" x14ac:dyDescent="0.35">
      <c r="A160" s="19"/>
      <c r="B160" s="21"/>
      <c r="C160" s="19"/>
      <c r="D160" s="19"/>
      <c r="E160" s="32" t="s">
        <v>235</v>
      </c>
      <c r="F160" s="33">
        <f>SUBTOTAL(109,Unit_Price_Tab!$F$158:$F$159)</f>
        <v>0</v>
      </c>
    </row>
    <row r="164" spans="2:6" x14ac:dyDescent="0.35">
      <c r="B164" s="34"/>
      <c r="C164" s="2"/>
      <c r="D164" s="2"/>
      <c r="E164" s="35" t="s">
        <v>236</v>
      </c>
      <c r="F164" s="36">
        <f>$F$160+F154</f>
        <v>0</v>
      </c>
    </row>
  </sheetData>
  <sheetProtection algorithmName="SHA-512" hashValue="uyBbDAgKzegcrqdj/GB75FziWxanoKFkU3egOPN35+lsv5V1ibGMR6TIh9SR3Zard2r2zg2KoelnE7PXXDpapQ==" saltValue="PRWthVrZHhYY7nkoGFLE0g==" spinCount="100000" sheet="1" objects="1" scenarios="1" selectLockedCells="1"/>
  <mergeCells count="1">
    <mergeCell ref="A2:F2"/>
  </mergeCells>
  <conditionalFormatting sqref="C79 C122:C128 C106:C117 C51:C65 C23:C25 C14:C18 C8:C9 C158:C159 C30:C46 C70:C75 C84:C101 C138:C146">
    <cfRule type="expression" dxfId="12" priority="8">
      <formula>$C8&gt;0</formula>
    </cfRule>
  </conditionalFormatting>
  <conditionalFormatting sqref="A106:F117 A23:F25 A84:F101 A138:F146">
    <cfRule type="expression" dxfId="11" priority="7">
      <formula>$C23&gt;0</formula>
    </cfRule>
  </conditionalFormatting>
  <conditionalFormatting sqref="G73:EY73 G68:EY71">
    <cfRule type="expression" dxfId="10" priority="9">
      <formula>#REF!&gt;0</formula>
    </cfRule>
  </conditionalFormatting>
  <conditionalFormatting sqref="G72:EY72">
    <cfRule type="expression" dxfId="9" priority="10">
      <formula>$C73&gt;0</formula>
    </cfRule>
  </conditionalFormatting>
  <conditionalFormatting sqref="G74:EY74">
    <cfRule type="expression" dxfId="8" priority="11">
      <formula>#REF!&gt;0</formula>
    </cfRule>
  </conditionalFormatting>
  <conditionalFormatting sqref="A79:F79 A122:F128 A51:F65 C14:F18 A8:F9 A158:F159 A30:F46 A70:F75">
    <cfRule type="expression" dxfId="7" priority="12">
      <formula>#REF!&gt;0</formula>
    </cfRule>
    <cfRule type="expression" dxfId="6" priority="13">
      <formula>$C8&gt;0</formula>
    </cfRule>
  </conditionalFormatting>
  <conditionalFormatting sqref="C133">
    <cfRule type="expression" dxfId="5" priority="4">
      <formula>$C133&gt;0</formula>
    </cfRule>
  </conditionalFormatting>
  <conditionalFormatting sqref="A133:F133">
    <cfRule type="expression" dxfId="4" priority="5">
      <formula>#REF!&gt;0</formula>
    </cfRule>
    <cfRule type="expression" dxfId="3" priority="6">
      <formula>$C133&gt;0</formula>
    </cfRule>
  </conditionalFormatting>
  <conditionalFormatting sqref="A151:B151">
    <cfRule type="expression" dxfId="2" priority="1">
      <formula>$C151&gt;0</formula>
    </cfRule>
  </conditionalFormatting>
  <conditionalFormatting sqref="C151:F151">
    <cfRule type="expression" dxfId="1" priority="3">
      <formula>$C151&gt;0</formula>
    </cfRule>
  </conditionalFormatting>
  <conditionalFormatting sqref="C151">
    <cfRule type="expression" dxfId="0" priority="2">
      <formula>$C151&gt;0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XXXX&amp;R&amp;"Tahoma,Bold"&amp;UDATE:&amp;U _______</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De la cruz</dc:creator>
  <cp:keywords/>
  <dc:description/>
  <cp:lastModifiedBy>Sy Gezachew</cp:lastModifiedBy>
  <cp:revision/>
  <dcterms:created xsi:type="dcterms:W3CDTF">2020-09-18T11:09:46Z</dcterms:created>
  <dcterms:modified xsi:type="dcterms:W3CDTF">2020-12-17T16:35:03Z</dcterms:modified>
  <cp:category/>
  <cp:contentStatus/>
</cp:coreProperties>
</file>