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ityofcrestview-my.sharepoint.com/personal/schraderm_cityofcrestview_org/Documents/Documents/City Clerk Documents/RFP Bids/Main Street Roadway Improvements/Main Street Re-Bid November 2023/"/>
    </mc:Choice>
  </mc:AlternateContent>
  <xr:revisionPtr revIDLastSave="0" documentId="8_{0B32C4AE-2943-443B-B382-D2683C7A0724}" xr6:coauthVersionLast="47" xr6:coauthVersionMax="47" xr10:uidLastSave="{00000000-0000-0000-0000-000000000000}"/>
  <bookViews>
    <workbookView xWindow="2595" yWindow="2595" windowWidth="21600" windowHeight="11055" xr2:uid="{4F876AEC-64CB-4EFE-814E-4ABD9EB64ECD}"/>
  </bookViews>
  <sheets>
    <sheet name="Engineer's Estimate Summary (2)" sheetId="7" r:id="rId1"/>
  </sheets>
  <definedNames>
    <definedName name="_xlnm._FilterDatabase" localSheetId="0" hidden="1">'Engineer''s Estimate Summary (2)'!$A$4:$K$86</definedName>
    <definedName name="_xlnm.Print_Area" localSheetId="0">'Engineer''s Estimate Summary (2)'!$A$2:$K$91</definedName>
    <definedName name="_xlnm.Print_Titles" localSheetId="0">'Engineer''s Estimate Summary (2)'!$1:$4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" i="7" l="1"/>
  <c r="I10" i="7"/>
  <c r="J10" i="7"/>
  <c r="H11" i="7"/>
  <c r="I11" i="7"/>
  <c r="J11" i="7"/>
  <c r="H12" i="7"/>
  <c r="I12" i="7"/>
  <c r="H13" i="7"/>
  <c r="I13" i="7"/>
  <c r="J13" i="7" s="1"/>
  <c r="H14" i="7"/>
  <c r="J14" i="7" s="1"/>
  <c r="I14" i="7"/>
  <c r="H15" i="7"/>
  <c r="I15" i="7"/>
  <c r="J15" i="7"/>
  <c r="H16" i="7"/>
  <c r="J16" i="7" s="1"/>
  <c r="I16" i="7"/>
  <c r="H17" i="7"/>
  <c r="I17" i="7"/>
  <c r="H18" i="7"/>
  <c r="I18" i="7"/>
  <c r="H19" i="7"/>
  <c r="I19" i="7"/>
  <c r="H20" i="7"/>
  <c r="J20" i="7" s="1"/>
  <c r="I20" i="7"/>
  <c r="H21" i="7"/>
  <c r="H22" i="7"/>
  <c r="I22" i="7"/>
  <c r="H23" i="7"/>
  <c r="I23" i="7"/>
  <c r="H24" i="7"/>
  <c r="J24" i="7" s="1"/>
  <c r="I24" i="7"/>
  <c r="H25" i="7"/>
  <c r="I25" i="7"/>
  <c r="H26" i="7"/>
  <c r="J26" i="7" s="1"/>
  <c r="I26" i="7"/>
  <c r="H27" i="7"/>
  <c r="I27" i="7"/>
  <c r="H28" i="7"/>
  <c r="J28" i="7" s="1"/>
  <c r="I28" i="7"/>
  <c r="H29" i="7"/>
  <c r="I29" i="7"/>
  <c r="H30" i="7"/>
  <c r="I30" i="7"/>
  <c r="J30" i="7"/>
  <c r="H31" i="7"/>
  <c r="I31" i="7"/>
  <c r="H32" i="7"/>
  <c r="I32" i="7"/>
  <c r="J32" i="7"/>
  <c r="H33" i="7"/>
  <c r="I33" i="7"/>
  <c r="J33" i="7" s="1"/>
  <c r="H34" i="7"/>
  <c r="H35" i="7"/>
  <c r="H36" i="7"/>
  <c r="I36" i="7"/>
  <c r="H37" i="7"/>
  <c r="I37" i="7"/>
  <c r="H38" i="7"/>
  <c r="J38" i="7" s="1"/>
  <c r="I38" i="7"/>
  <c r="H39" i="7"/>
  <c r="H40" i="7"/>
  <c r="H41" i="7"/>
  <c r="I41" i="7"/>
  <c r="J41" i="7"/>
  <c r="H42" i="7"/>
  <c r="I42" i="7"/>
  <c r="J42" i="7"/>
  <c r="H43" i="7"/>
  <c r="I43" i="7"/>
  <c r="J43" i="7" s="1"/>
  <c r="H44" i="7"/>
  <c r="J44" i="7" s="1"/>
  <c r="I44" i="7"/>
  <c r="H45" i="7"/>
  <c r="I45" i="7"/>
  <c r="H46" i="7"/>
  <c r="J46" i="7" s="1"/>
  <c r="I46" i="7"/>
  <c r="H47" i="7"/>
  <c r="I47" i="7"/>
  <c r="H48" i="7"/>
  <c r="I48" i="7"/>
  <c r="J48" i="7"/>
  <c r="H49" i="7"/>
  <c r="I49" i="7"/>
  <c r="H50" i="7"/>
  <c r="I50" i="7"/>
  <c r="H51" i="7"/>
  <c r="J51" i="7" s="1"/>
  <c r="I51" i="7"/>
  <c r="H52" i="7"/>
  <c r="I52" i="7"/>
  <c r="H53" i="7"/>
  <c r="J53" i="7" s="1"/>
  <c r="I53" i="7"/>
  <c r="H54" i="7"/>
  <c r="I54" i="7"/>
  <c r="J54" i="7"/>
  <c r="H55" i="7"/>
  <c r="I55" i="7"/>
  <c r="J55" i="7"/>
  <c r="H56" i="7"/>
  <c r="I56" i="7"/>
  <c r="J56" i="7"/>
  <c r="H57" i="7"/>
  <c r="J57" i="7" s="1"/>
  <c r="I57" i="7"/>
  <c r="H58" i="7"/>
  <c r="J58" i="7" s="1"/>
  <c r="I58" i="7"/>
  <c r="H59" i="7"/>
  <c r="I59" i="7"/>
  <c r="J59" i="7" s="1"/>
  <c r="H60" i="7"/>
  <c r="I60" i="7"/>
  <c r="H61" i="7"/>
  <c r="I61" i="7"/>
  <c r="H62" i="7"/>
  <c r="I62" i="7"/>
  <c r="J62" i="7"/>
  <c r="H63" i="7"/>
  <c r="I63" i="7"/>
  <c r="H64" i="7"/>
  <c r="J64" i="7" s="1"/>
  <c r="I64" i="7"/>
  <c r="H65" i="7"/>
  <c r="J65" i="7" s="1"/>
  <c r="I65" i="7"/>
  <c r="H66" i="7"/>
  <c r="I66" i="7"/>
  <c r="J66" i="7"/>
  <c r="H67" i="7"/>
  <c r="I67" i="7"/>
  <c r="J67" i="7"/>
  <c r="H68" i="7"/>
  <c r="I68" i="7"/>
  <c r="J68" i="7"/>
  <c r="H69" i="7"/>
  <c r="I69" i="7"/>
  <c r="J69" i="7"/>
  <c r="H70" i="7"/>
  <c r="I70" i="7"/>
  <c r="J70" i="7"/>
  <c r="H71" i="7"/>
  <c r="I71" i="7"/>
  <c r="J71" i="7" s="1"/>
  <c r="H72" i="7"/>
  <c r="I72" i="7"/>
  <c r="H73" i="7"/>
  <c r="J73" i="7" s="1"/>
  <c r="I73" i="7"/>
  <c r="H74" i="7"/>
  <c r="I74" i="7"/>
  <c r="J74" i="7"/>
  <c r="H75" i="7"/>
  <c r="I75" i="7"/>
  <c r="H76" i="7"/>
  <c r="J76" i="7" s="1"/>
  <c r="I76" i="7"/>
  <c r="H77" i="7"/>
  <c r="I77" i="7"/>
  <c r="H78" i="7"/>
  <c r="J78" i="7" s="1"/>
  <c r="I78" i="7"/>
  <c r="H79" i="7"/>
  <c r="I79" i="7"/>
  <c r="J79" i="7"/>
  <c r="H80" i="7"/>
  <c r="I80" i="7"/>
  <c r="H81" i="7"/>
  <c r="I81" i="7"/>
  <c r="H82" i="7"/>
  <c r="I82" i="7"/>
  <c r="J82" i="7"/>
  <c r="H83" i="7"/>
  <c r="J83" i="7" s="1"/>
  <c r="I83" i="7"/>
  <c r="H84" i="7"/>
  <c r="J84" i="7" s="1"/>
  <c r="I84" i="7"/>
  <c r="H85" i="7"/>
  <c r="I85" i="7"/>
  <c r="J85" i="7"/>
  <c r="H86" i="7"/>
  <c r="I86" i="7"/>
  <c r="J86" i="7"/>
  <c r="I9" i="7"/>
  <c r="H9" i="7"/>
  <c r="E21" i="7"/>
  <c r="F21" i="7" s="1"/>
  <c r="E34" i="7"/>
  <c r="I34" i="7" s="1"/>
  <c r="E35" i="7"/>
  <c r="F35" i="7" s="1"/>
  <c r="E23" i="7"/>
  <c r="F23" i="7" s="1"/>
  <c r="F32" i="7"/>
  <c r="F25" i="7"/>
  <c r="F77" i="7"/>
  <c r="F76" i="7"/>
  <c r="F75" i="7"/>
  <c r="F74" i="7"/>
  <c r="F22" i="7"/>
  <c r="E40" i="7"/>
  <c r="F40" i="7" s="1"/>
  <c r="D49" i="7"/>
  <c r="E49" i="7"/>
  <c r="F14" i="7"/>
  <c r="F15" i="7"/>
  <c r="F16" i="7"/>
  <c r="F17" i="7"/>
  <c r="F18" i="7"/>
  <c r="F19" i="7"/>
  <c r="F20" i="7"/>
  <c r="F24" i="7"/>
  <c r="F26" i="7"/>
  <c r="F27" i="7"/>
  <c r="F28" i="7"/>
  <c r="F29" i="7"/>
  <c r="F30" i="7"/>
  <c r="F31" i="7"/>
  <c r="F33" i="7"/>
  <c r="F36" i="7"/>
  <c r="F37" i="7"/>
  <c r="F38" i="7"/>
  <c r="F41" i="7"/>
  <c r="F42" i="7"/>
  <c r="F43" i="7"/>
  <c r="F44" i="7"/>
  <c r="F45" i="7"/>
  <c r="F46" i="7"/>
  <c r="F47" i="7"/>
  <c r="F48" i="7"/>
  <c r="F50" i="7"/>
  <c r="F51" i="7"/>
  <c r="F52" i="7"/>
  <c r="F53" i="7"/>
  <c r="F54" i="7"/>
  <c r="F55" i="7"/>
  <c r="F56" i="7"/>
  <c r="F57" i="7"/>
  <c r="F58" i="7"/>
  <c r="F59" i="7"/>
  <c r="F60" i="7"/>
  <c r="F61" i="7"/>
  <c r="F62" i="7"/>
  <c r="F63" i="7"/>
  <c r="F64" i="7"/>
  <c r="F65" i="7"/>
  <c r="F66" i="7"/>
  <c r="F67" i="7"/>
  <c r="F68" i="7"/>
  <c r="F69" i="7"/>
  <c r="F70" i="7"/>
  <c r="F71" i="7"/>
  <c r="F72" i="7"/>
  <c r="F78" i="7"/>
  <c r="F80" i="7"/>
  <c r="F81" i="7"/>
  <c r="F82" i="7"/>
  <c r="F83" i="7"/>
  <c r="F84" i="7"/>
  <c r="F85" i="7"/>
  <c r="F86" i="7"/>
  <c r="F10" i="7"/>
  <c r="F11" i="7"/>
  <c r="F12" i="7"/>
  <c r="F13" i="7"/>
  <c r="F9" i="7"/>
  <c r="J75" i="7" l="1"/>
  <c r="J22" i="7"/>
  <c r="J29" i="7"/>
  <c r="I21" i="7"/>
  <c r="J21" i="7" s="1"/>
  <c r="J80" i="7"/>
  <c r="J61" i="7"/>
  <c r="I35" i="7"/>
  <c r="J35" i="7" s="1"/>
  <c r="J31" i="7"/>
  <c r="J36" i="7"/>
  <c r="J12" i="7"/>
  <c r="F34" i="7"/>
  <c r="J60" i="7"/>
  <c r="J72" i="7"/>
  <c r="J47" i="7"/>
  <c r="I40" i="7"/>
  <c r="J40" i="7" s="1"/>
  <c r="J34" i="7"/>
  <c r="J27" i="7"/>
  <c r="J19" i="7"/>
  <c r="J50" i="7"/>
  <c r="J49" i="7"/>
  <c r="J18" i="7"/>
  <c r="J23" i="7"/>
  <c r="J37" i="7"/>
  <c r="J81" i="7"/>
  <c r="J77" i="7"/>
  <c r="J52" i="7"/>
  <c r="J45" i="7"/>
  <c r="J25" i="7"/>
  <c r="J17" i="7"/>
  <c r="J63" i="7"/>
  <c r="J9" i="7"/>
  <c r="F49" i="7"/>
  <c r="E39" i="7"/>
  <c r="I39" i="7" s="1"/>
  <c r="J39" i="7" s="1"/>
  <c r="F39" i="7" l="1"/>
</calcChain>
</file>

<file path=xl/sharedStrings.xml><?xml version="1.0" encoding="utf-8"?>
<sst xmlns="http://schemas.openxmlformats.org/spreadsheetml/2006/main" count="269" uniqueCount="190">
  <si>
    <t>CRESTVIEW MAINSTREET PROJECT</t>
  </si>
  <si>
    <t>Exhibit A - Final 10-2-2023</t>
  </si>
  <si>
    <t>CITY OF CRESTVIEW</t>
  </si>
  <si>
    <t>DOWNTOWN STREETSCAPE RENOVATIONS</t>
  </si>
  <si>
    <t>BID FORM - SCHEDULE OF VALUES</t>
  </si>
  <si>
    <t>QUANTITY</t>
  </si>
  <si>
    <t>COST</t>
  </si>
  <si>
    <t>ITEM NO.</t>
  </si>
  <si>
    <t>ITEM DESCRIPTION</t>
  </si>
  <si>
    <t>UNITS</t>
  </si>
  <si>
    <t>PARKING LOT</t>
  </si>
  <si>
    <t>PH 2 - PH 6</t>
  </si>
  <si>
    <t>TOTAL</t>
  </si>
  <si>
    <t>UNIT PRICE</t>
  </si>
  <si>
    <t>PHASE 2-6</t>
  </si>
  <si>
    <t>DESIGN NOTES</t>
  </si>
  <si>
    <t>0101 -1</t>
  </si>
  <si>
    <t>MOBILIZATION</t>
  </si>
  <si>
    <t>LS</t>
  </si>
  <si>
    <t>0102-1</t>
  </si>
  <si>
    <t>MAINTENANCE OF TRAFFIC</t>
  </si>
  <si>
    <t>0104-10-3</t>
  </si>
  <si>
    <t>SEDIMENT BARRIER</t>
  </si>
  <si>
    <t>LF</t>
  </si>
  <si>
    <t>0104-18</t>
  </si>
  <si>
    <t>INLET PROTECTION SYSTEM</t>
  </si>
  <si>
    <t>EA</t>
  </si>
  <si>
    <t>0104-15</t>
  </si>
  <si>
    <t>SOIL TRACKING PREVENTION DEVICE</t>
  </si>
  <si>
    <t>0110-1-A</t>
  </si>
  <si>
    <t>CLEARING AND GRUBBING</t>
  </si>
  <si>
    <t>AC</t>
  </si>
  <si>
    <t>0110-4</t>
  </si>
  <si>
    <t>REMOVAL OF EXISTING CONCRETE PAVEMENT</t>
  </si>
  <si>
    <t>SY</t>
  </si>
  <si>
    <t>Includes brick crosswalk pavers</t>
  </si>
  <si>
    <t>0110-4-3</t>
  </si>
  <si>
    <t>REMOVAL OF EXISTING CONCRETE, CONCRETE SIDEWALKS AND DRIVEWAYS</t>
  </si>
  <si>
    <t>0110-4-5</t>
  </si>
  <si>
    <t>REMOVAL OF EXISTING CONCRETE, CURB ELEMENTS</t>
  </si>
  <si>
    <t>110-21</t>
  </si>
  <si>
    <t>TREE PROTECTION BARRIER</t>
  </si>
  <si>
    <t>110-23</t>
  </si>
  <si>
    <t>TREE REMOVAL</t>
  </si>
  <si>
    <t>120-1</t>
  </si>
  <si>
    <t>EXCAVATION (CUT)</t>
  </si>
  <si>
    <t>CY</t>
  </si>
  <si>
    <t>OPTIONAL BASE, BASE GROUP 6</t>
  </si>
  <si>
    <t>8" Depth per Geotech</t>
  </si>
  <si>
    <t>285706-X</t>
  </si>
  <si>
    <t>3/4" AGGREGATE BASE COURSE</t>
  </si>
  <si>
    <t>Under Sidewalk</t>
  </si>
  <si>
    <t>E110-70</t>
  </si>
  <si>
    <t>REMOVAL OF FLEXIBLE PAVEMENT</t>
  </si>
  <si>
    <t>Complete in place removal of asphalt pavement</t>
  </si>
  <si>
    <t>0327-70-5</t>
  </si>
  <si>
    <t>MILLING EXISTING ASPHALT PAVEMENT, 2" AVG DEPTH</t>
  </si>
  <si>
    <t>0327-70-4</t>
  </si>
  <si>
    <t>MILLING EXISTING ASPHALT PAVEMENT, 3" AVG DEPTH</t>
  </si>
  <si>
    <t>0327-70-23</t>
  </si>
  <si>
    <t>MILLING EXISTING ASPHALT PAVEMENT, 6" AVG DEPTH</t>
  </si>
  <si>
    <t>0337-7-8x</t>
  </si>
  <si>
    <t>ASPHALT PAVEMENT (2" FDOT SP-9.5)</t>
  </si>
  <si>
    <t>TN</t>
  </si>
  <si>
    <t>0350-3-5</t>
  </si>
  <si>
    <t>PLAIN CEMENT CONCRETE PAVEMENT 8" THICK</t>
  </si>
  <si>
    <t>0425-11</t>
  </si>
  <si>
    <t>MODIFY EXISTING DRAINAGE STRUCTURE</t>
  </si>
  <si>
    <t>0425-1361</t>
  </si>
  <si>
    <t>INLET FDOT Type 4</t>
  </si>
  <si>
    <t>0425-1441</t>
  </si>
  <si>
    <t>INLET NYLOPLAST</t>
  </si>
  <si>
    <t>0436-1-2</t>
  </si>
  <si>
    <t>TRENCH DRAIN, SPECIAL</t>
  </si>
  <si>
    <t>Sidewalk Trench Drains</t>
  </si>
  <si>
    <t>0425-2-91</t>
  </si>
  <si>
    <t>MANHOLES, 4' DIAMETER</t>
  </si>
  <si>
    <t>0425-4</t>
  </si>
  <si>
    <t>INLETS, ADJUST</t>
  </si>
  <si>
    <t>Adjust Inlet FL Elevation</t>
  </si>
  <si>
    <t>0425-5</t>
  </si>
  <si>
    <t>MANHOLES, ADJUST</t>
  </si>
  <si>
    <t>Adjust MH Rim Elevation</t>
  </si>
  <si>
    <t>0425-6</t>
  </si>
  <si>
    <t>VALVE BOXES, ADJUST</t>
  </si>
  <si>
    <t>0425-8</t>
  </si>
  <si>
    <t>DRAINAGE STRUCTURES, MISCELLANEOUS, ADJUST</t>
  </si>
  <si>
    <t>Existing Inlets modified to manhole or area inlet</t>
  </si>
  <si>
    <t>0430-030</t>
  </si>
  <si>
    <t>CONCRETE END WALL</t>
  </si>
  <si>
    <t>0520-1-10</t>
  </si>
  <si>
    <t>CONCRETE CURB &amp; GUTTER, TYPE F</t>
  </si>
  <si>
    <t>6" Tall Curb &amp; Gutter</t>
  </si>
  <si>
    <t>0520-1-11</t>
  </si>
  <si>
    <t>CONCRETE CURB &amp; GUTTER, TYPE F, 4" CURB HEAD</t>
  </si>
  <si>
    <t>4" Tall Curb &amp; Gutter</t>
  </si>
  <si>
    <t>0520-002</t>
  </si>
  <si>
    <t>CONCRETE DRAINAGE PAN</t>
  </si>
  <si>
    <t>0522-1</t>
  </si>
  <si>
    <t>CONCRETE SIDEWALK AND DRIVEWAY 4" THICK</t>
  </si>
  <si>
    <t>Includes curb ramps and building entrance ramps</t>
  </si>
  <si>
    <t>0522-2</t>
  </si>
  <si>
    <t>CONCRETE SIDEWALK AND DRIVEWAY 6" THICK</t>
  </si>
  <si>
    <t>0523-1</t>
  </si>
  <si>
    <t>STAMPED, COLORED CONCRETE CROSSWALK 7" THICK</t>
  </si>
  <si>
    <t>0526-1-2</t>
  </si>
  <si>
    <t>PAVERS, ARCHITECTURAL, SIDEWALK (BRICK)</t>
  </si>
  <si>
    <t>includes pavers, sand setting bed, aggregate, filter fabric</t>
  </si>
  <si>
    <t>0527-2</t>
  </si>
  <si>
    <t>DETECTABLE WARNINGS</t>
  </si>
  <si>
    <t>SF</t>
  </si>
  <si>
    <t>0575-1-7</t>
  </si>
  <si>
    <t>TURF (INCL. FINE GRADING)</t>
  </si>
  <si>
    <t>0575-2</t>
  </si>
  <si>
    <t>PLANTER BACKFILL MIX</t>
  </si>
  <si>
    <t>TOPSOIL IMPORT FOR TURF AREAS, 6" DEPTH (INCL. AMENDMENTS AS NEEDED)</t>
  </si>
  <si>
    <t>0580-1-73</t>
  </si>
  <si>
    <t>ROCK MULCH, 4" DEPTH</t>
  </si>
  <si>
    <t>0580-4-2</t>
  </si>
  <si>
    <t>LANDSCAPE TREES - DECIDUOUS TREES (2-INCH CALIPER)</t>
  </si>
  <si>
    <t>LANDSCAPE TREES - ORNAMENTAL (2-INCH CALIPER)</t>
  </si>
  <si>
    <t>LANDSCAPE - SHRUBS - 5 GALLON</t>
  </si>
  <si>
    <t>LANDSCAPE - SHRUBS - 1 GALLON</t>
  </si>
  <si>
    <t>0580-7-21</t>
  </si>
  <si>
    <t>LANDSCAPE - GROUNDCOVERS - 1 GALLON</t>
  </si>
  <si>
    <t>0580-7-41</t>
  </si>
  <si>
    <t>LANDSCAPE - ORAMENTAL GRASSES - 1 GALLON</t>
  </si>
  <si>
    <t>0580-13-1</t>
  </si>
  <si>
    <t>TREE GUARD</t>
  </si>
  <si>
    <t>0580-13-2</t>
  </si>
  <si>
    <t>FILTER FABRIC (IN TREE WELLS &amp; RAISED PLANTERS)</t>
  </si>
  <si>
    <t>0590-1</t>
  </si>
  <si>
    <t>LANDSCAPE IRRIGATION SYSTEM</t>
  </si>
  <si>
    <t>0635-1-11</t>
  </si>
  <si>
    <t>PULL &amp; JUNCTION BOX, F&amp;I, PULL BOX</t>
  </si>
  <si>
    <t>0639-2-1</t>
  </si>
  <si>
    <t>ELECTRICAL SERVICE WIRE, FURNISH &amp; INSTALL</t>
  </si>
  <si>
    <t>0639-1111</t>
  </si>
  <si>
    <t>ELECTRICAL POWER SERVICE, F&amp;I, OVERHEAD, METER FURNISHED BY CONTRACTOR</t>
  </si>
  <si>
    <t>AS</t>
  </si>
  <si>
    <t>0676-3100</t>
  </si>
  <si>
    <t>100A 18-CKT PANEL NEMA 3R</t>
  </si>
  <si>
    <t>0700-1-11</t>
  </si>
  <si>
    <t>SINGLE POST SIGN, F&amp;I GROUND MOUNT, UP TO 12 SF</t>
  </si>
  <si>
    <t>0700-1-60</t>
  </si>
  <si>
    <t>SINGLE POST SIGN, REMOVE</t>
  </si>
  <si>
    <t>0710-90</t>
  </si>
  <si>
    <t>PAINTED PAVEMENT MARKINGS, FINAL SURFACE</t>
  </si>
  <si>
    <t>0715-4-60</t>
  </si>
  <si>
    <t>LIGHT POLE COMPILE, RELOCATE</t>
  </si>
  <si>
    <t>0751-32-15</t>
  </si>
  <si>
    <t>RAISED PLANTER (INCL. CONCRETE, REINFORCING, STONE VENEER, STONE CAP)</t>
  </si>
  <si>
    <t>0751-36-11</t>
  </si>
  <si>
    <t>BICYCLE RACK, FURNISH &amp; INSTALL, 1-2 BICYCLES (INCL. FOOTING)</t>
  </si>
  <si>
    <t>0751-37</t>
  </si>
  <si>
    <t>TRASH RECEPTACLE, F &amp; I (INCL. FOOTING)</t>
  </si>
  <si>
    <t>0751-38-10</t>
  </si>
  <si>
    <t>BENCH, F&amp;I, PROPRIETARY PRODUCTS (INCL. FOOTING)</t>
  </si>
  <si>
    <t>0751-38-13</t>
  </si>
  <si>
    <t>BENCH, F&amp;I, CONCRETE (INCL. FOOTING)</t>
  </si>
  <si>
    <t>1050-11224</t>
  </si>
  <si>
    <t>UTILITY PIPE F&amp;I, PVC, DRAINAGE, 12"</t>
  </si>
  <si>
    <t>1050-11223</t>
  </si>
  <si>
    <t>UTILITY PIPE F&amp;I, PVC, DRAINAGE, 6"</t>
  </si>
  <si>
    <t>Sidewalk Trench Drain Pipe</t>
  </si>
  <si>
    <t>1050-51202</t>
  </si>
  <si>
    <t>UTILITY PIPE F&amp;I, C.I., WATER, 2"</t>
  </si>
  <si>
    <t>Quantity is inclusive of pipe bends and fittings</t>
  </si>
  <si>
    <t>1050-51206</t>
  </si>
  <si>
    <t>UTILITY PIPE F&amp;I, C.I., WATER, 6"</t>
  </si>
  <si>
    <t>1050-51208</t>
  </si>
  <si>
    <t>UTILITY PIPE F&amp;I, C.I., WATER, 8"</t>
  </si>
  <si>
    <t>0908104 -1</t>
  </si>
  <si>
    <t>CONTRACTOR'S SEDIMENT AND EROSION CONTROL</t>
  </si>
  <si>
    <t>E430 17 99</t>
  </si>
  <si>
    <t>PIPE REMOVAL</t>
  </si>
  <si>
    <t>PIPE CULVERT, REINFORCED CONCRETE PIPE, ROUND 18-INCH</t>
  </si>
  <si>
    <t>FIRE HYDRANT, INSTALL</t>
  </si>
  <si>
    <t>FIRE HYDRANT, REMOVE</t>
  </si>
  <si>
    <t>E110-3-3</t>
  </si>
  <si>
    <t>REMOVAL OF EXISTING STRUCTURE (INLET)</t>
  </si>
  <si>
    <t>E110-3-4</t>
  </si>
  <si>
    <t>REMOVAL OF EXISITNG STRUCTURE (MANHOLE)</t>
  </si>
  <si>
    <t>N/A</t>
  </si>
  <si>
    <t>RESET MEMORIAL BRICKS</t>
  </si>
  <si>
    <t>Includes the removal and reinstall of memorial bricks as show on plans</t>
  </si>
  <si>
    <t>RESTORE BENCHMARK</t>
  </si>
  <si>
    <t>NOTES:</t>
  </si>
  <si>
    <t>1) REFER TO SUGGESTED PHASING PLAN, SHEET 98.</t>
  </si>
  <si>
    <t>2) CONTRACTOR SHALL VERIFY ALL QUANTITIES PRIOR AND NOTIFY ENGINEER OF ANY QUESTIONS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</si>
</sst>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0.0"/>
  </numFmts>
  <fonts count="5" x14ac:knownFonts="1">
    <font>
      <sz val="10"/>
      <name val="Arial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192C3F"/>
      <name val="Calibri"/>
      <family val="2"/>
      <scheme val="minor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38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vertical="center"/>
    </xf>
    <xf numFmtId="3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3" fontId="2" fillId="0" borderId="0" xfId="0" applyNumberFormat="1" applyFont="1" applyAlignment="1">
      <alignment vertical="center"/>
    </xf>
    <xf numFmtId="0" fontId="2" fillId="0" borderId="0" xfId="0" applyFont="1" applyAlignment="1">
      <alignment horizontal="right"/>
    </xf>
    <xf numFmtId="3" fontId="2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wrapText="1"/>
    </xf>
    <xf numFmtId="3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0" xfId="0" applyFont="1"/>
    <xf numFmtId="0" fontId="2" fillId="2" borderId="0" xfId="0" applyFont="1" applyFill="1" applyAlignment="1">
      <alignment vertical="center"/>
    </xf>
    <xf numFmtId="3" fontId="2" fillId="2" borderId="0" xfId="0" applyNumberFormat="1" applyFont="1" applyFill="1" applyAlignment="1">
      <alignment vertical="center"/>
    </xf>
    <xf numFmtId="0" fontId="2" fillId="3" borderId="0" xfId="0" applyFont="1" applyFill="1" applyAlignment="1">
      <alignment vertical="center"/>
    </xf>
    <xf numFmtId="3" fontId="2" fillId="3" borderId="0" xfId="0" applyNumberFormat="1" applyFont="1" applyFill="1" applyAlignment="1">
      <alignment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3" fontId="1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right" vertical="center"/>
    </xf>
    <xf numFmtId="0" fontId="1" fillId="3" borderId="0" xfId="0" applyFont="1" applyFill="1"/>
    <xf numFmtId="0" fontId="3" fillId="0" borderId="0" xfId="0" applyFont="1"/>
    <xf numFmtId="44" fontId="1" fillId="0" borderId="1" xfId="1" applyFont="1" applyBorder="1" applyAlignment="1">
      <alignment horizontal="right" vertical="center"/>
    </xf>
    <xf numFmtId="3" fontId="2" fillId="0" borderId="2" xfId="0" applyNumberFormat="1" applyFont="1" applyBorder="1" applyAlignment="1">
      <alignment horizontal="center"/>
    </xf>
    <xf numFmtId="3" fontId="2" fillId="0" borderId="3" xfId="0" applyNumberFormat="1" applyFont="1" applyBorder="1" applyAlignment="1">
      <alignment horizontal="center"/>
    </xf>
    <xf numFmtId="3" fontId="2" fillId="0" borderId="4" xfId="0" applyNumberFormat="1" applyFont="1" applyBorder="1" applyAlignment="1">
      <alignment horizontal="center"/>
    </xf>
    <xf numFmtId="44" fontId="2" fillId="0" borderId="2" xfId="1" applyFont="1" applyBorder="1" applyAlignment="1">
      <alignment horizontal="center"/>
    </xf>
    <xf numFmtId="44" fontId="2" fillId="0" borderId="3" xfId="1" applyFont="1" applyBorder="1" applyAlignment="1">
      <alignment horizontal="center"/>
    </xf>
    <xf numFmtId="44" fontId="2" fillId="0" borderId="4" xfId="1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AC085A-8D41-4BC8-BB6D-291E214FD9C9}">
  <sheetPr>
    <pageSetUpPr fitToPage="1"/>
  </sheetPr>
  <dimension ref="A1:P91"/>
  <sheetViews>
    <sheetView tabSelected="1" view="pageBreakPreview" topLeftCell="A2" zoomScale="50" zoomScaleNormal="50" zoomScaleSheetLayoutView="50" zoomScalePageLayoutView="70" workbookViewId="0">
      <pane xSplit="1" ySplit="4" topLeftCell="B6" activePane="bottomRight" state="frozen"/>
      <selection pane="topRight" activeCell="B2" sqref="B2"/>
      <selection pane="bottomLeft" activeCell="A5" sqref="A5"/>
      <selection pane="bottomRight" activeCell="A65" sqref="A65:XFD68"/>
    </sheetView>
  </sheetViews>
  <sheetFormatPr defaultColWidth="33" defaultRowHeight="15" x14ac:dyDescent="0.25"/>
  <cols>
    <col min="1" max="1" width="15.42578125" style="12" customWidth="1"/>
    <col min="2" max="2" width="72.7109375" style="6" customWidth="1"/>
    <col min="3" max="3" width="10.28515625" style="7" customWidth="1"/>
    <col min="4" max="4" width="15.85546875" style="7" bestFit="1" customWidth="1"/>
    <col min="5" max="10" width="14.42578125" style="3" customWidth="1"/>
    <col min="11" max="11" width="77.7109375" style="12" bestFit="1" customWidth="1"/>
    <col min="12" max="16384" width="33" style="4"/>
  </cols>
  <sheetData>
    <row r="1" spans="1:16" s="1" customFormat="1" x14ac:dyDescent="0.25">
      <c r="A1" s="36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</row>
    <row r="2" spans="1:16" s="1" customFormat="1" ht="15" customHeight="1" x14ac:dyDescent="0.25">
      <c r="A2" s="36" t="s">
        <v>1</v>
      </c>
      <c r="B2" s="36"/>
      <c r="C2" s="36"/>
      <c r="D2" s="36"/>
      <c r="E2" s="36"/>
      <c r="F2" s="36"/>
      <c r="G2" s="36"/>
      <c r="H2" s="36"/>
      <c r="I2" s="36"/>
      <c r="J2" s="36"/>
      <c r="K2" s="36"/>
    </row>
    <row r="3" spans="1:16" s="1" customFormat="1" ht="15" customHeight="1" x14ac:dyDescent="0.25">
      <c r="A3" s="37" t="s">
        <v>2</v>
      </c>
      <c r="B3" s="37"/>
      <c r="C3" s="37"/>
      <c r="D3" s="37"/>
      <c r="E3" s="37"/>
      <c r="F3" s="37"/>
      <c r="G3" s="37"/>
      <c r="H3" s="37"/>
      <c r="I3" s="37"/>
      <c r="J3" s="37"/>
      <c r="K3" s="37"/>
    </row>
    <row r="4" spans="1:16" s="3" customFormat="1" ht="15" customHeight="1" x14ac:dyDescent="0.2">
      <c r="A4" s="37" t="s">
        <v>3</v>
      </c>
      <c r="B4" s="37"/>
      <c r="C4" s="37"/>
      <c r="D4" s="37"/>
      <c r="E4" s="37"/>
      <c r="F4" s="37"/>
      <c r="G4" s="37"/>
      <c r="H4" s="37"/>
      <c r="I4" s="37"/>
      <c r="J4" s="37"/>
      <c r="K4" s="37"/>
    </row>
    <row r="5" spans="1:16" ht="15" customHeight="1" x14ac:dyDescent="0.25">
      <c r="A5" s="36" t="s">
        <v>4</v>
      </c>
      <c r="B5" s="36"/>
      <c r="C5" s="36"/>
      <c r="D5" s="36"/>
      <c r="E5" s="36"/>
      <c r="F5" s="36"/>
      <c r="G5" s="36"/>
      <c r="H5" s="36"/>
      <c r="I5" s="36"/>
      <c r="J5" s="36"/>
      <c r="K5" s="36"/>
    </row>
    <row r="6" spans="1:16" x14ac:dyDescent="0.25">
      <c r="A6" s="2"/>
      <c r="B6" s="5"/>
      <c r="C6" s="5"/>
      <c r="D6" s="5"/>
      <c r="E6" s="5"/>
      <c r="F6" s="5"/>
      <c r="G6" s="5"/>
      <c r="H6" s="5"/>
      <c r="I6" s="5"/>
      <c r="J6" s="5"/>
      <c r="K6" s="5"/>
    </row>
    <row r="7" spans="1:16" s="1" customFormat="1" x14ac:dyDescent="0.25">
      <c r="A7" s="13"/>
      <c r="B7" s="5"/>
      <c r="C7" s="5"/>
      <c r="D7" s="30" t="s">
        <v>5</v>
      </c>
      <c r="E7" s="31"/>
      <c r="F7" s="32"/>
      <c r="G7" s="33" t="s">
        <v>6</v>
      </c>
      <c r="H7" s="34"/>
      <c r="I7" s="34"/>
      <c r="J7" s="35"/>
      <c r="K7" s="14"/>
    </row>
    <row r="8" spans="1:16" x14ac:dyDescent="0.25">
      <c r="A8" s="16" t="s">
        <v>7</v>
      </c>
      <c r="B8" s="17" t="s">
        <v>8</v>
      </c>
      <c r="C8" s="17" t="s">
        <v>9</v>
      </c>
      <c r="D8" s="17" t="s">
        <v>10</v>
      </c>
      <c r="E8" s="11" t="s">
        <v>11</v>
      </c>
      <c r="F8" s="11" t="s">
        <v>12</v>
      </c>
      <c r="G8" s="11" t="s">
        <v>13</v>
      </c>
      <c r="H8" s="11" t="s">
        <v>10</v>
      </c>
      <c r="I8" s="11" t="s">
        <v>14</v>
      </c>
      <c r="J8" s="11" t="s">
        <v>12</v>
      </c>
      <c r="K8" s="11" t="s">
        <v>15</v>
      </c>
    </row>
    <row r="9" spans="1:16" s="21" customFormat="1" x14ac:dyDescent="0.2">
      <c r="A9" s="23" t="s">
        <v>16</v>
      </c>
      <c r="B9" s="24" t="s">
        <v>17</v>
      </c>
      <c r="C9" s="25" t="s">
        <v>18</v>
      </c>
      <c r="D9" s="26"/>
      <c r="E9" s="26">
        <v>1</v>
      </c>
      <c r="F9" s="26">
        <f t="shared" ref="F9:F40" si="0">D9+E9</f>
        <v>1</v>
      </c>
      <c r="G9" s="29"/>
      <c r="H9" s="29">
        <f>D9*G9</f>
        <v>0</v>
      </c>
      <c r="I9" s="29">
        <f>E9*G9</f>
        <v>0</v>
      </c>
      <c r="J9" s="29">
        <f>H9+I9</f>
        <v>0</v>
      </c>
      <c r="K9" s="23"/>
      <c r="P9" s="22"/>
    </row>
    <row r="10" spans="1:16" s="21" customFormat="1" x14ac:dyDescent="0.2">
      <c r="A10" s="23" t="s">
        <v>19</v>
      </c>
      <c r="B10" s="24" t="s">
        <v>20</v>
      </c>
      <c r="C10" s="25" t="s">
        <v>18</v>
      </c>
      <c r="D10" s="26"/>
      <c r="E10" s="26">
        <v>1</v>
      </c>
      <c r="F10" s="26">
        <f t="shared" si="0"/>
        <v>1</v>
      </c>
      <c r="G10" s="29"/>
      <c r="H10" s="29">
        <f t="shared" ref="H10:H69" si="1">D10*G10</f>
        <v>0</v>
      </c>
      <c r="I10" s="29">
        <f t="shared" ref="I10:I69" si="2">E10*G10</f>
        <v>0</v>
      </c>
      <c r="J10" s="29">
        <f t="shared" ref="J10:J69" si="3">H10+I10</f>
        <v>0</v>
      </c>
      <c r="K10" s="23"/>
      <c r="P10" s="22"/>
    </row>
    <row r="11" spans="1:16" s="21" customFormat="1" x14ac:dyDescent="0.2">
      <c r="A11" s="23" t="s">
        <v>21</v>
      </c>
      <c r="B11" s="24" t="s">
        <v>22</v>
      </c>
      <c r="C11" s="25" t="s">
        <v>23</v>
      </c>
      <c r="D11" s="26"/>
      <c r="E11" s="26">
        <v>644</v>
      </c>
      <c r="F11" s="26">
        <f t="shared" si="0"/>
        <v>644</v>
      </c>
      <c r="G11" s="29"/>
      <c r="H11" s="29">
        <f t="shared" si="1"/>
        <v>0</v>
      </c>
      <c r="I11" s="29">
        <f t="shared" si="2"/>
        <v>0</v>
      </c>
      <c r="J11" s="29">
        <f t="shared" si="3"/>
        <v>0</v>
      </c>
      <c r="K11" s="23"/>
      <c r="P11" s="22"/>
    </row>
    <row r="12" spans="1:16" s="21" customFormat="1" x14ac:dyDescent="0.2">
      <c r="A12" s="23" t="s">
        <v>24</v>
      </c>
      <c r="B12" s="24" t="s">
        <v>25</v>
      </c>
      <c r="C12" s="25" t="s">
        <v>26</v>
      </c>
      <c r="D12" s="26">
        <v>1</v>
      </c>
      <c r="E12" s="26">
        <v>34</v>
      </c>
      <c r="F12" s="26">
        <f t="shared" si="0"/>
        <v>35</v>
      </c>
      <c r="G12" s="29"/>
      <c r="H12" s="29">
        <f t="shared" si="1"/>
        <v>0</v>
      </c>
      <c r="I12" s="29">
        <f t="shared" si="2"/>
        <v>0</v>
      </c>
      <c r="J12" s="29">
        <f t="shared" si="3"/>
        <v>0</v>
      </c>
      <c r="K12" s="23"/>
      <c r="P12" s="22"/>
    </row>
    <row r="13" spans="1:16" s="21" customFormat="1" x14ac:dyDescent="0.2">
      <c r="A13" s="23" t="s">
        <v>27</v>
      </c>
      <c r="B13" s="24" t="s">
        <v>28</v>
      </c>
      <c r="C13" s="25" t="s">
        <v>26</v>
      </c>
      <c r="D13" s="26"/>
      <c r="E13" s="26">
        <v>5</v>
      </c>
      <c r="F13" s="26">
        <f t="shared" si="0"/>
        <v>5</v>
      </c>
      <c r="G13" s="29"/>
      <c r="H13" s="29">
        <f t="shared" si="1"/>
        <v>0</v>
      </c>
      <c r="I13" s="29">
        <f t="shared" si="2"/>
        <v>0</v>
      </c>
      <c r="J13" s="29">
        <f t="shared" si="3"/>
        <v>0</v>
      </c>
      <c r="K13" s="23"/>
      <c r="P13" s="22"/>
    </row>
    <row r="14" spans="1:16" s="21" customFormat="1" x14ac:dyDescent="0.2">
      <c r="A14" s="23" t="s">
        <v>29</v>
      </c>
      <c r="B14" s="24" t="s">
        <v>30</v>
      </c>
      <c r="C14" s="25" t="s">
        <v>31</v>
      </c>
      <c r="D14" s="26">
        <v>0.8</v>
      </c>
      <c r="E14" s="26">
        <v>0.5</v>
      </c>
      <c r="F14" s="26">
        <f t="shared" si="0"/>
        <v>1.3</v>
      </c>
      <c r="G14" s="29"/>
      <c r="H14" s="29">
        <f t="shared" si="1"/>
        <v>0</v>
      </c>
      <c r="I14" s="29">
        <f t="shared" si="2"/>
        <v>0</v>
      </c>
      <c r="J14" s="29">
        <f t="shared" si="3"/>
        <v>0</v>
      </c>
      <c r="K14" s="23"/>
      <c r="P14" s="22"/>
    </row>
    <row r="15" spans="1:16" s="21" customFormat="1" x14ac:dyDescent="0.2">
      <c r="A15" s="23" t="s">
        <v>32</v>
      </c>
      <c r="B15" s="24" t="s">
        <v>33</v>
      </c>
      <c r="C15" s="25" t="s">
        <v>34</v>
      </c>
      <c r="D15" s="26"/>
      <c r="E15" s="26">
        <v>1770.6</v>
      </c>
      <c r="F15" s="26">
        <f t="shared" si="0"/>
        <v>1770.6</v>
      </c>
      <c r="G15" s="29"/>
      <c r="H15" s="29">
        <f t="shared" si="1"/>
        <v>0</v>
      </c>
      <c r="I15" s="29">
        <f t="shared" si="2"/>
        <v>0</v>
      </c>
      <c r="J15" s="29">
        <f t="shared" si="3"/>
        <v>0</v>
      </c>
      <c r="K15" s="23" t="s">
        <v>35</v>
      </c>
      <c r="P15" s="22"/>
    </row>
    <row r="16" spans="1:16" s="21" customFormat="1" x14ac:dyDescent="0.2">
      <c r="A16" s="23" t="s">
        <v>36</v>
      </c>
      <c r="B16" s="24" t="s">
        <v>37</v>
      </c>
      <c r="C16" s="25" t="s">
        <v>34</v>
      </c>
      <c r="D16" s="26"/>
      <c r="E16" s="26">
        <v>3352.6</v>
      </c>
      <c r="F16" s="26">
        <f t="shared" si="0"/>
        <v>3352.6</v>
      </c>
      <c r="G16" s="29"/>
      <c r="H16" s="29">
        <f t="shared" si="1"/>
        <v>0</v>
      </c>
      <c r="I16" s="29">
        <f t="shared" si="2"/>
        <v>0</v>
      </c>
      <c r="J16" s="29">
        <f t="shared" si="3"/>
        <v>0</v>
      </c>
      <c r="K16" s="23"/>
      <c r="P16" s="22"/>
    </row>
    <row r="17" spans="1:16" s="21" customFormat="1" x14ac:dyDescent="0.2">
      <c r="A17" s="23" t="s">
        <v>38</v>
      </c>
      <c r="B17" s="24" t="s">
        <v>39</v>
      </c>
      <c r="C17" s="25" t="s">
        <v>34</v>
      </c>
      <c r="D17" s="26"/>
      <c r="E17" s="26">
        <v>2036.6</v>
      </c>
      <c r="F17" s="26">
        <f t="shared" si="0"/>
        <v>2036.6</v>
      </c>
      <c r="G17" s="29"/>
      <c r="H17" s="29">
        <f t="shared" si="1"/>
        <v>0</v>
      </c>
      <c r="I17" s="29">
        <f t="shared" si="2"/>
        <v>0</v>
      </c>
      <c r="J17" s="29">
        <f t="shared" si="3"/>
        <v>0</v>
      </c>
      <c r="K17" s="23"/>
      <c r="P17" s="22"/>
    </row>
    <row r="18" spans="1:16" s="21" customFormat="1" x14ac:dyDescent="0.2">
      <c r="A18" s="23" t="s">
        <v>40</v>
      </c>
      <c r="B18" s="24" t="s">
        <v>41</v>
      </c>
      <c r="C18" s="25" t="s">
        <v>23</v>
      </c>
      <c r="D18" s="26"/>
      <c r="E18" s="26">
        <v>920</v>
      </c>
      <c r="F18" s="26">
        <f t="shared" si="0"/>
        <v>920</v>
      </c>
      <c r="G18" s="29"/>
      <c r="H18" s="29">
        <f t="shared" si="1"/>
        <v>0</v>
      </c>
      <c r="I18" s="29">
        <f t="shared" si="2"/>
        <v>0</v>
      </c>
      <c r="J18" s="29">
        <f t="shared" si="3"/>
        <v>0</v>
      </c>
      <c r="K18" s="23"/>
      <c r="P18" s="22"/>
    </row>
    <row r="19" spans="1:16" s="21" customFormat="1" x14ac:dyDescent="0.2">
      <c r="A19" s="23" t="s">
        <v>42</v>
      </c>
      <c r="B19" s="24" t="s">
        <v>43</v>
      </c>
      <c r="C19" s="25" t="s">
        <v>26</v>
      </c>
      <c r="D19" s="26"/>
      <c r="E19" s="26">
        <v>56</v>
      </c>
      <c r="F19" s="26">
        <f t="shared" si="0"/>
        <v>56</v>
      </c>
      <c r="G19" s="29"/>
      <c r="H19" s="29">
        <f t="shared" si="1"/>
        <v>0</v>
      </c>
      <c r="I19" s="29">
        <f t="shared" si="2"/>
        <v>0</v>
      </c>
      <c r="J19" s="29">
        <f t="shared" si="3"/>
        <v>0</v>
      </c>
      <c r="K19" s="23"/>
      <c r="P19" s="22"/>
    </row>
    <row r="20" spans="1:16" s="21" customFormat="1" x14ac:dyDescent="0.2">
      <c r="A20" s="23" t="s">
        <v>44</v>
      </c>
      <c r="B20" s="24" t="s">
        <v>45</v>
      </c>
      <c r="C20" s="25" t="s">
        <v>46</v>
      </c>
      <c r="D20" s="26">
        <v>800</v>
      </c>
      <c r="E20" s="26">
        <v>1110</v>
      </c>
      <c r="F20" s="26">
        <f t="shared" si="0"/>
        <v>1910</v>
      </c>
      <c r="G20" s="29"/>
      <c r="H20" s="29">
        <f t="shared" si="1"/>
        <v>0</v>
      </c>
      <c r="I20" s="29">
        <f t="shared" si="2"/>
        <v>0</v>
      </c>
      <c r="J20" s="29">
        <f t="shared" si="3"/>
        <v>0</v>
      </c>
      <c r="K20" s="23"/>
      <c r="P20" s="22"/>
    </row>
    <row r="21" spans="1:16" s="19" customFormat="1" x14ac:dyDescent="0.2">
      <c r="A21" s="23">
        <v>285706</v>
      </c>
      <c r="B21" s="24" t="s">
        <v>47</v>
      </c>
      <c r="C21" s="25" t="s">
        <v>34</v>
      </c>
      <c r="D21" s="26">
        <v>3550</v>
      </c>
      <c r="E21" s="26">
        <f>5070*1.1</f>
        <v>5577</v>
      </c>
      <c r="F21" s="26">
        <f t="shared" si="0"/>
        <v>9127</v>
      </c>
      <c r="G21" s="29"/>
      <c r="H21" s="29">
        <f t="shared" si="1"/>
        <v>0</v>
      </c>
      <c r="I21" s="29">
        <f t="shared" si="2"/>
        <v>0</v>
      </c>
      <c r="J21" s="29">
        <f t="shared" si="3"/>
        <v>0</v>
      </c>
      <c r="K21" s="23" t="s">
        <v>48</v>
      </c>
      <c r="P21" s="20"/>
    </row>
    <row r="22" spans="1:16" s="19" customFormat="1" x14ac:dyDescent="0.2">
      <c r="A22" s="23" t="s">
        <v>49</v>
      </c>
      <c r="B22" s="24" t="s">
        <v>50</v>
      </c>
      <c r="C22" s="25" t="s">
        <v>46</v>
      </c>
      <c r="D22" s="26"/>
      <c r="E22" s="26">
        <v>1001</v>
      </c>
      <c r="F22" s="26">
        <f t="shared" si="0"/>
        <v>1001</v>
      </c>
      <c r="G22" s="29"/>
      <c r="H22" s="29">
        <f t="shared" si="1"/>
        <v>0</v>
      </c>
      <c r="I22" s="29">
        <f t="shared" si="2"/>
        <v>0</v>
      </c>
      <c r="J22" s="29">
        <f t="shared" si="3"/>
        <v>0</v>
      </c>
      <c r="K22" s="23" t="s">
        <v>51</v>
      </c>
      <c r="P22" s="20"/>
    </row>
    <row r="23" spans="1:16" s="21" customFormat="1" x14ac:dyDescent="0.2">
      <c r="A23" s="23" t="s">
        <v>52</v>
      </c>
      <c r="B23" s="24" t="s">
        <v>53</v>
      </c>
      <c r="C23" s="25" t="s">
        <v>34</v>
      </c>
      <c r="D23" s="26"/>
      <c r="E23" s="26">
        <f>82+135+40+9+22+32+124+223+90+93+143+87+89+467+724+45+18+68+68+1804+83+73+317+65+317+70+67+74+286+191+28+32+50+52+252+242+35+76+1511+255+259+15+41+601+189+226+1216+64+738+81+69+393</f>
        <v>12331</v>
      </c>
      <c r="F23" s="26">
        <f t="shared" si="0"/>
        <v>12331</v>
      </c>
      <c r="G23" s="29"/>
      <c r="H23" s="29">
        <f t="shared" si="1"/>
        <v>0</v>
      </c>
      <c r="I23" s="29">
        <f t="shared" si="2"/>
        <v>0</v>
      </c>
      <c r="J23" s="29">
        <f t="shared" si="3"/>
        <v>0</v>
      </c>
      <c r="K23" s="23" t="s">
        <v>54</v>
      </c>
      <c r="P23" s="22"/>
    </row>
    <row r="24" spans="1:16" s="19" customFormat="1" x14ac:dyDescent="0.2">
      <c r="A24" s="23" t="s">
        <v>55</v>
      </c>
      <c r="B24" s="24" t="s">
        <v>56</v>
      </c>
      <c r="C24" s="25" t="s">
        <v>34</v>
      </c>
      <c r="D24" s="26"/>
      <c r="E24" s="26">
        <v>2382</v>
      </c>
      <c r="F24" s="26">
        <f t="shared" si="0"/>
        <v>2382</v>
      </c>
      <c r="G24" s="29"/>
      <c r="H24" s="29">
        <f t="shared" si="1"/>
        <v>0</v>
      </c>
      <c r="I24" s="29">
        <f t="shared" si="2"/>
        <v>0</v>
      </c>
      <c r="J24" s="29">
        <f t="shared" si="3"/>
        <v>0</v>
      </c>
      <c r="K24" s="23"/>
      <c r="P24" s="20"/>
    </row>
    <row r="25" spans="1:16" s="19" customFormat="1" x14ac:dyDescent="0.2">
      <c r="A25" s="23" t="s">
        <v>57</v>
      </c>
      <c r="B25" s="24" t="s">
        <v>58</v>
      </c>
      <c r="C25" s="25" t="s">
        <v>34</v>
      </c>
      <c r="D25" s="26"/>
      <c r="E25" s="26">
        <v>5556</v>
      </c>
      <c r="F25" s="26">
        <f t="shared" si="0"/>
        <v>5556</v>
      </c>
      <c r="G25" s="29"/>
      <c r="H25" s="29">
        <f t="shared" si="1"/>
        <v>0</v>
      </c>
      <c r="I25" s="29">
        <f t="shared" si="2"/>
        <v>0</v>
      </c>
      <c r="J25" s="29">
        <f t="shared" si="3"/>
        <v>0</v>
      </c>
      <c r="K25" s="23"/>
      <c r="P25" s="20"/>
    </row>
    <row r="26" spans="1:16" s="19" customFormat="1" x14ac:dyDescent="0.2">
      <c r="A26" s="23" t="s">
        <v>59</v>
      </c>
      <c r="B26" s="24" t="s">
        <v>60</v>
      </c>
      <c r="C26" s="25" t="s">
        <v>34</v>
      </c>
      <c r="D26" s="26"/>
      <c r="E26" s="26">
        <v>1152</v>
      </c>
      <c r="F26" s="26">
        <f t="shared" si="0"/>
        <v>1152</v>
      </c>
      <c r="G26" s="29"/>
      <c r="H26" s="29">
        <f t="shared" si="1"/>
        <v>0</v>
      </c>
      <c r="I26" s="29">
        <f t="shared" si="2"/>
        <v>0</v>
      </c>
      <c r="J26" s="29">
        <f t="shared" si="3"/>
        <v>0</v>
      </c>
      <c r="K26" s="23"/>
      <c r="P26" s="20"/>
    </row>
    <row r="27" spans="1:16" s="21" customFormat="1" x14ac:dyDescent="0.2">
      <c r="A27" s="23" t="s">
        <v>61</v>
      </c>
      <c r="B27" s="24" t="s">
        <v>62</v>
      </c>
      <c r="C27" s="25" t="s">
        <v>63</v>
      </c>
      <c r="D27" s="26">
        <v>955</v>
      </c>
      <c r="E27" s="26">
        <v>6178.8</v>
      </c>
      <c r="F27" s="26">
        <f t="shared" si="0"/>
        <v>7133.8</v>
      </c>
      <c r="G27" s="29"/>
      <c r="H27" s="29">
        <f t="shared" si="1"/>
        <v>0</v>
      </c>
      <c r="I27" s="29">
        <f t="shared" si="2"/>
        <v>0</v>
      </c>
      <c r="J27" s="29">
        <f t="shared" si="3"/>
        <v>0</v>
      </c>
      <c r="K27" s="23"/>
      <c r="P27" s="22"/>
    </row>
    <row r="28" spans="1:16" s="21" customFormat="1" x14ac:dyDescent="0.2">
      <c r="A28" s="23" t="s">
        <v>64</v>
      </c>
      <c r="B28" s="24" t="s">
        <v>65</v>
      </c>
      <c r="C28" s="25" t="s">
        <v>34</v>
      </c>
      <c r="D28" s="26"/>
      <c r="E28" s="26">
        <v>19</v>
      </c>
      <c r="F28" s="26">
        <f t="shared" si="0"/>
        <v>19</v>
      </c>
      <c r="G28" s="29"/>
      <c r="H28" s="29">
        <f t="shared" si="1"/>
        <v>0</v>
      </c>
      <c r="I28" s="29">
        <f t="shared" si="2"/>
        <v>0</v>
      </c>
      <c r="J28" s="29">
        <f t="shared" si="3"/>
        <v>0</v>
      </c>
      <c r="K28" s="23"/>
      <c r="P28" s="22"/>
    </row>
    <row r="29" spans="1:16" s="21" customFormat="1" x14ac:dyDescent="0.2">
      <c r="A29" s="23" t="s">
        <v>66</v>
      </c>
      <c r="B29" s="24" t="s">
        <v>67</v>
      </c>
      <c r="C29" s="25" t="s">
        <v>26</v>
      </c>
      <c r="D29" s="26"/>
      <c r="E29" s="26">
        <v>11</v>
      </c>
      <c r="F29" s="26">
        <f t="shared" si="0"/>
        <v>11</v>
      </c>
      <c r="G29" s="29"/>
      <c r="H29" s="29">
        <f t="shared" si="1"/>
        <v>0</v>
      </c>
      <c r="I29" s="29">
        <f t="shared" si="2"/>
        <v>0</v>
      </c>
      <c r="J29" s="29">
        <f t="shared" si="3"/>
        <v>0</v>
      </c>
      <c r="K29" s="23"/>
      <c r="P29" s="22"/>
    </row>
    <row r="30" spans="1:16" s="21" customFormat="1" x14ac:dyDescent="0.2">
      <c r="A30" s="23" t="s">
        <v>68</v>
      </c>
      <c r="B30" s="24" t="s">
        <v>69</v>
      </c>
      <c r="C30" s="25" t="s">
        <v>26</v>
      </c>
      <c r="D30" s="26"/>
      <c r="E30" s="26">
        <v>23</v>
      </c>
      <c r="F30" s="26">
        <f t="shared" si="0"/>
        <v>23</v>
      </c>
      <c r="G30" s="29"/>
      <c r="H30" s="29">
        <f t="shared" si="1"/>
        <v>0</v>
      </c>
      <c r="I30" s="29">
        <f t="shared" si="2"/>
        <v>0</v>
      </c>
      <c r="J30" s="29">
        <f t="shared" si="3"/>
        <v>0</v>
      </c>
      <c r="K30" s="23"/>
      <c r="P30" s="22"/>
    </row>
    <row r="31" spans="1:16" s="21" customFormat="1" x14ac:dyDescent="0.2">
      <c r="A31" s="23" t="s">
        <v>70</v>
      </c>
      <c r="B31" s="24" t="s">
        <v>71</v>
      </c>
      <c r="C31" s="25" t="s">
        <v>26</v>
      </c>
      <c r="D31" s="26">
        <v>1</v>
      </c>
      <c r="E31" s="26"/>
      <c r="F31" s="26">
        <f t="shared" si="0"/>
        <v>1</v>
      </c>
      <c r="G31" s="29"/>
      <c r="H31" s="29">
        <f t="shared" si="1"/>
        <v>0</v>
      </c>
      <c r="I31" s="29">
        <f t="shared" si="2"/>
        <v>0</v>
      </c>
      <c r="J31" s="29">
        <f t="shared" si="3"/>
        <v>0</v>
      </c>
      <c r="K31" s="23"/>
      <c r="P31" s="22"/>
    </row>
    <row r="32" spans="1:16" s="21" customFormat="1" x14ac:dyDescent="0.2">
      <c r="A32" s="23" t="s">
        <v>72</v>
      </c>
      <c r="B32" s="24" t="s">
        <v>73</v>
      </c>
      <c r="C32" s="25" t="s">
        <v>23</v>
      </c>
      <c r="D32" s="26"/>
      <c r="E32" s="26">
        <v>116</v>
      </c>
      <c r="F32" s="26">
        <f t="shared" si="0"/>
        <v>116</v>
      </c>
      <c r="G32" s="29"/>
      <c r="H32" s="29">
        <f t="shared" si="1"/>
        <v>0</v>
      </c>
      <c r="I32" s="29">
        <f t="shared" si="2"/>
        <v>0</v>
      </c>
      <c r="J32" s="29">
        <f t="shared" si="3"/>
        <v>0</v>
      </c>
      <c r="K32" s="23" t="s">
        <v>74</v>
      </c>
      <c r="P32" s="22"/>
    </row>
    <row r="33" spans="1:16" s="21" customFormat="1" x14ac:dyDescent="0.2">
      <c r="A33" s="23" t="s">
        <v>75</v>
      </c>
      <c r="B33" s="24" t="s">
        <v>76</v>
      </c>
      <c r="C33" s="25" t="s">
        <v>26</v>
      </c>
      <c r="D33" s="26"/>
      <c r="E33" s="26">
        <v>7</v>
      </c>
      <c r="F33" s="26">
        <f t="shared" si="0"/>
        <v>7</v>
      </c>
      <c r="G33" s="29"/>
      <c r="H33" s="29">
        <f t="shared" si="1"/>
        <v>0</v>
      </c>
      <c r="I33" s="29">
        <f t="shared" si="2"/>
        <v>0</v>
      </c>
      <c r="J33" s="29">
        <f t="shared" si="3"/>
        <v>0</v>
      </c>
      <c r="K33" s="23"/>
      <c r="P33" s="22"/>
    </row>
    <row r="34" spans="1:16" s="21" customFormat="1" x14ac:dyDescent="0.2">
      <c r="A34" s="23" t="s">
        <v>77</v>
      </c>
      <c r="B34" s="24" t="s">
        <v>78</v>
      </c>
      <c r="C34" s="25" t="s">
        <v>26</v>
      </c>
      <c r="D34" s="26"/>
      <c r="E34" s="26">
        <f>1</f>
        <v>1</v>
      </c>
      <c r="F34" s="26">
        <f t="shared" si="0"/>
        <v>1</v>
      </c>
      <c r="G34" s="29"/>
      <c r="H34" s="29">
        <f t="shared" si="1"/>
        <v>0</v>
      </c>
      <c r="I34" s="29">
        <f t="shared" si="2"/>
        <v>0</v>
      </c>
      <c r="J34" s="29">
        <f t="shared" si="3"/>
        <v>0</v>
      </c>
      <c r="K34" s="23" t="s">
        <v>79</v>
      </c>
      <c r="P34" s="22"/>
    </row>
    <row r="35" spans="1:16" s="21" customFormat="1" x14ac:dyDescent="0.2">
      <c r="A35" s="23" t="s">
        <v>80</v>
      </c>
      <c r="B35" s="24" t="s">
        <v>81</v>
      </c>
      <c r="C35" s="25" t="s">
        <v>26</v>
      </c>
      <c r="D35" s="26"/>
      <c r="E35" s="26">
        <f>1</f>
        <v>1</v>
      </c>
      <c r="F35" s="26">
        <f t="shared" si="0"/>
        <v>1</v>
      </c>
      <c r="G35" s="29"/>
      <c r="H35" s="29">
        <f t="shared" si="1"/>
        <v>0</v>
      </c>
      <c r="I35" s="29">
        <f t="shared" si="2"/>
        <v>0</v>
      </c>
      <c r="J35" s="29">
        <f t="shared" si="3"/>
        <v>0</v>
      </c>
      <c r="K35" s="23" t="s">
        <v>82</v>
      </c>
      <c r="P35" s="22"/>
    </row>
    <row r="36" spans="1:16" s="21" customFormat="1" x14ac:dyDescent="0.2">
      <c r="A36" s="23" t="s">
        <v>83</v>
      </c>
      <c r="B36" s="24" t="s">
        <v>84</v>
      </c>
      <c r="C36" s="25" t="s">
        <v>26</v>
      </c>
      <c r="D36" s="26"/>
      <c r="E36" s="26">
        <v>25</v>
      </c>
      <c r="F36" s="26">
        <f t="shared" si="0"/>
        <v>25</v>
      </c>
      <c r="G36" s="29"/>
      <c r="H36" s="29">
        <f t="shared" si="1"/>
        <v>0</v>
      </c>
      <c r="I36" s="29">
        <f t="shared" si="2"/>
        <v>0</v>
      </c>
      <c r="J36" s="29">
        <f t="shared" si="3"/>
        <v>0</v>
      </c>
      <c r="K36" s="23"/>
      <c r="P36" s="22"/>
    </row>
    <row r="37" spans="1:16" s="21" customFormat="1" x14ac:dyDescent="0.2">
      <c r="A37" s="23" t="s">
        <v>85</v>
      </c>
      <c r="B37" s="24" t="s">
        <v>86</v>
      </c>
      <c r="C37" s="25" t="s">
        <v>26</v>
      </c>
      <c r="D37" s="26"/>
      <c r="E37" s="26">
        <v>11</v>
      </c>
      <c r="F37" s="26">
        <f t="shared" si="0"/>
        <v>11</v>
      </c>
      <c r="G37" s="29"/>
      <c r="H37" s="29">
        <f t="shared" si="1"/>
        <v>0</v>
      </c>
      <c r="I37" s="29">
        <f t="shared" si="2"/>
        <v>0</v>
      </c>
      <c r="J37" s="29">
        <f t="shared" si="3"/>
        <v>0</v>
      </c>
      <c r="K37" s="23" t="s">
        <v>87</v>
      </c>
      <c r="P37" s="22"/>
    </row>
    <row r="38" spans="1:16" s="21" customFormat="1" x14ac:dyDescent="0.2">
      <c r="A38" s="23" t="s">
        <v>88</v>
      </c>
      <c r="B38" s="24" t="s">
        <v>89</v>
      </c>
      <c r="C38" s="25" t="s">
        <v>26</v>
      </c>
      <c r="D38" s="26">
        <v>1</v>
      </c>
      <c r="E38" s="26">
        <v>0</v>
      </c>
      <c r="F38" s="26">
        <f t="shared" si="0"/>
        <v>1</v>
      </c>
      <c r="G38" s="29"/>
      <c r="H38" s="29">
        <f t="shared" si="1"/>
        <v>0</v>
      </c>
      <c r="I38" s="29">
        <f t="shared" si="2"/>
        <v>0</v>
      </c>
      <c r="J38" s="29">
        <f t="shared" si="3"/>
        <v>0</v>
      </c>
      <c r="K38" s="23"/>
      <c r="P38" s="22"/>
    </row>
    <row r="39" spans="1:16" s="21" customFormat="1" x14ac:dyDescent="0.2">
      <c r="A39" s="23" t="s">
        <v>90</v>
      </c>
      <c r="B39" s="24" t="s">
        <v>91</v>
      </c>
      <c r="C39" s="25" t="s">
        <v>23</v>
      </c>
      <c r="D39" s="26">
        <v>1600</v>
      </c>
      <c r="E39" s="26">
        <f>6005-E40</f>
        <v>4574</v>
      </c>
      <c r="F39" s="26">
        <f t="shared" si="0"/>
        <v>6174</v>
      </c>
      <c r="G39" s="29"/>
      <c r="H39" s="29">
        <f t="shared" si="1"/>
        <v>0</v>
      </c>
      <c r="I39" s="29">
        <f t="shared" si="2"/>
        <v>0</v>
      </c>
      <c r="J39" s="29">
        <f t="shared" si="3"/>
        <v>0</v>
      </c>
      <c r="K39" s="23" t="s">
        <v>92</v>
      </c>
      <c r="P39" s="22"/>
    </row>
    <row r="40" spans="1:16" s="21" customFormat="1" x14ac:dyDescent="0.2">
      <c r="A40" s="23" t="s">
        <v>93</v>
      </c>
      <c r="B40" s="24" t="s">
        <v>94</v>
      </c>
      <c r="C40" s="25" t="s">
        <v>23</v>
      </c>
      <c r="D40" s="26">
        <v>0</v>
      </c>
      <c r="E40" s="26">
        <f>30+82+347+172+39+339+422</f>
        <v>1431</v>
      </c>
      <c r="F40" s="26">
        <f t="shared" si="0"/>
        <v>1431</v>
      </c>
      <c r="G40" s="29"/>
      <c r="H40" s="29">
        <f t="shared" si="1"/>
        <v>0</v>
      </c>
      <c r="I40" s="29">
        <f t="shared" si="2"/>
        <v>0</v>
      </c>
      <c r="J40" s="29">
        <f t="shared" si="3"/>
        <v>0</v>
      </c>
      <c r="K40" s="23" t="s">
        <v>95</v>
      </c>
      <c r="P40" s="22"/>
    </row>
    <row r="41" spans="1:16" s="21" customFormat="1" x14ac:dyDescent="0.2">
      <c r="A41" s="23" t="s">
        <v>96</v>
      </c>
      <c r="B41" s="24" t="s">
        <v>97</v>
      </c>
      <c r="C41" s="25" t="s">
        <v>34</v>
      </c>
      <c r="D41" s="26">
        <v>92.2</v>
      </c>
      <c r="E41" s="26">
        <v>0</v>
      </c>
      <c r="F41" s="26">
        <f t="shared" ref="F41:F68" si="4">D41+E41</f>
        <v>92.2</v>
      </c>
      <c r="G41" s="29"/>
      <c r="H41" s="29">
        <f t="shared" si="1"/>
        <v>0</v>
      </c>
      <c r="I41" s="29">
        <f t="shared" si="2"/>
        <v>0</v>
      </c>
      <c r="J41" s="29">
        <f t="shared" si="3"/>
        <v>0</v>
      </c>
      <c r="K41" s="23"/>
      <c r="P41" s="22"/>
    </row>
    <row r="42" spans="1:16" s="21" customFormat="1" x14ac:dyDescent="0.2">
      <c r="A42" s="23" t="s">
        <v>98</v>
      </c>
      <c r="B42" s="24" t="s">
        <v>99</v>
      </c>
      <c r="C42" s="25" t="s">
        <v>34</v>
      </c>
      <c r="D42" s="26"/>
      <c r="E42" s="26">
        <v>5023</v>
      </c>
      <c r="F42" s="26">
        <f t="shared" si="4"/>
        <v>5023</v>
      </c>
      <c r="G42" s="29"/>
      <c r="H42" s="29">
        <f t="shared" si="1"/>
        <v>0</v>
      </c>
      <c r="I42" s="29">
        <f t="shared" si="2"/>
        <v>0</v>
      </c>
      <c r="J42" s="29">
        <f t="shared" si="3"/>
        <v>0</v>
      </c>
      <c r="K42" s="23" t="s">
        <v>100</v>
      </c>
      <c r="P42" s="22"/>
    </row>
    <row r="43" spans="1:16" s="21" customFormat="1" x14ac:dyDescent="0.2">
      <c r="A43" s="23" t="s">
        <v>101</v>
      </c>
      <c r="B43" s="24" t="s">
        <v>102</v>
      </c>
      <c r="C43" s="25" t="s">
        <v>34</v>
      </c>
      <c r="D43" s="26">
        <v>11.1</v>
      </c>
      <c r="E43" s="26">
        <v>1122</v>
      </c>
      <c r="F43" s="26">
        <f t="shared" si="4"/>
        <v>1133.0999999999999</v>
      </c>
      <c r="G43" s="29"/>
      <c r="H43" s="29">
        <f t="shared" si="1"/>
        <v>0</v>
      </c>
      <c r="I43" s="29">
        <f t="shared" si="2"/>
        <v>0</v>
      </c>
      <c r="J43" s="29">
        <f t="shared" si="3"/>
        <v>0</v>
      </c>
      <c r="K43" s="23" t="s">
        <v>100</v>
      </c>
      <c r="P43" s="22"/>
    </row>
    <row r="44" spans="1:16" s="21" customFormat="1" x14ac:dyDescent="0.2">
      <c r="A44" s="23" t="s">
        <v>103</v>
      </c>
      <c r="B44" s="24" t="s">
        <v>104</v>
      </c>
      <c r="C44" s="25" t="s">
        <v>34</v>
      </c>
      <c r="D44" s="26"/>
      <c r="E44" s="26">
        <v>292</v>
      </c>
      <c r="F44" s="26">
        <f t="shared" si="4"/>
        <v>292</v>
      </c>
      <c r="G44" s="29"/>
      <c r="H44" s="29">
        <f t="shared" si="1"/>
        <v>0</v>
      </c>
      <c r="I44" s="29">
        <f t="shared" si="2"/>
        <v>0</v>
      </c>
      <c r="J44" s="29">
        <f t="shared" si="3"/>
        <v>0</v>
      </c>
      <c r="K44" s="23"/>
      <c r="P44" s="22"/>
    </row>
    <row r="45" spans="1:16" s="21" customFormat="1" x14ac:dyDescent="0.2">
      <c r="A45" s="23" t="s">
        <v>105</v>
      </c>
      <c r="B45" s="24" t="s">
        <v>106</v>
      </c>
      <c r="C45" s="25" t="s">
        <v>34</v>
      </c>
      <c r="D45" s="26"/>
      <c r="E45" s="26">
        <v>788.6</v>
      </c>
      <c r="F45" s="26">
        <f t="shared" si="4"/>
        <v>788.6</v>
      </c>
      <c r="G45" s="29"/>
      <c r="H45" s="29">
        <f t="shared" si="1"/>
        <v>0</v>
      </c>
      <c r="I45" s="29">
        <f t="shared" si="2"/>
        <v>0</v>
      </c>
      <c r="J45" s="29">
        <f t="shared" si="3"/>
        <v>0</v>
      </c>
      <c r="K45" s="23" t="s">
        <v>107</v>
      </c>
      <c r="P45" s="22"/>
    </row>
    <row r="46" spans="1:16" s="21" customFormat="1" x14ac:dyDescent="0.2">
      <c r="A46" s="23" t="s">
        <v>108</v>
      </c>
      <c r="B46" s="24" t="s">
        <v>109</v>
      </c>
      <c r="C46" s="25" t="s">
        <v>110</v>
      </c>
      <c r="D46" s="26"/>
      <c r="E46" s="26">
        <v>408</v>
      </c>
      <c r="F46" s="26">
        <f t="shared" si="4"/>
        <v>408</v>
      </c>
      <c r="G46" s="29"/>
      <c r="H46" s="29">
        <f t="shared" si="1"/>
        <v>0</v>
      </c>
      <c r="I46" s="29">
        <f t="shared" si="2"/>
        <v>0</v>
      </c>
      <c r="J46" s="29">
        <f t="shared" si="3"/>
        <v>0</v>
      </c>
      <c r="K46" s="23"/>
      <c r="P46" s="22"/>
    </row>
    <row r="47" spans="1:16" s="21" customFormat="1" x14ac:dyDescent="0.2">
      <c r="A47" s="23" t="s">
        <v>111</v>
      </c>
      <c r="B47" s="24" t="s">
        <v>112</v>
      </c>
      <c r="C47" s="25" t="s">
        <v>110</v>
      </c>
      <c r="D47" s="26">
        <v>8495</v>
      </c>
      <c r="E47" s="26">
        <v>24047</v>
      </c>
      <c r="F47" s="26">
        <f t="shared" si="4"/>
        <v>32542</v>
      </c>
      <c r="G47" s="29"/>
      <c r="H47" s="29">
        <f t="shared" si="1"/>
        <v>0</v>
      </c>
      <c r="I47" s="29">
        <f t="shared" si="2"/>
        <v>0</v>
      </c>
      <c r="J47" s="29">
        <f t="shared" si="3"/>
        <v>0</v>
      </c>
      <c r="K47" s="23"/>
      <c r="P47" s="22"/>
    </row>
    <row r="48" spans="1:16" s="21" customFormat="1" x14ac:dyDescent="0.2">
      <c r="A48" s="23" t="s">
        <v>113</v>
      </c>
      <c r="B48" s="24" t="s">
        <v>114</v>
      </c>
      <c r="C48" s="25" t="s">
        <v>46</v>
      </c>
      <c r="D48" s="26"/>
      <c r="E48" s="26">
        <v>214</v>
      </c>
      <c r="F48" s="26">
        <f t="shared" si="4"/>
        <v>214</v>
      </c>
      <c r="G48" s="29"/>
      <c r="H48" s="29">
        <f t="shared" si="1"/>
        <v>0</v>
      </c>
      <c r="I48" s="29">
        <f t="shared" si="2"/>
        <v>0</v>
      </c>
      <c r="J48" s="29">
        <f t="shared" si="3"/>
        <v>0</v>
      </c>
      <c r="K48" s="23"/>
      <c r="P48" s="22"/>
    </row>
    <row r="49" spans="1:16" s="21" customFormat="1" x14ac:dyDescent="0.2">
      <c r="A49" s="23" t="s">
        <v>113</v>
      </c>
      <c r="B49" s="24" t="s">
        <v>115</v>
      </c>
      <c r="C49" s="25" t="s">
        <v>110</v>
      </c>
      <c r="D49" s="26">
        <f>D47</f>
        <v>8495</v>
      </c>
      <c r="E49" s="26">
        <f>E47</f>
        <v>24047</v>
      </c>
      <c r="F49" s="26">
        <f t="shared" si="4"/>
        <v>32542</v>
      </c>
      <c r="G49" s="29"/>
      <c r="H49" s="29">
        <f t="shared" si="1"/>
        <v>0</v>
      </c>
      <c r="I49" s="29">
        <f t="shared" si="2"/>
        <v>0</v>
      </c>
      <c r="J49" s="29">
        <f t="shared" si="3"/>
        <v>0</v>
      </c>
      <c r="K49" s="23"/>
      <c r="P49" s="22"/>
    </row>
    <row r="50" spans="1:16" s="21" customFormat="1" x14ac:dyDescent="0.2">
      <c r="A50" s="23" t="s">
        <v>116</v>
      </c>
      <c r="B50" s="24" t="s">
        <v>117</v>
      </c>
      <c r="C50" s="25" t="s">
        <v>34</v>
      </c>
      <c r="D50" s="26"/>
      <c r="E50" s="26">
        <v>349</v>
      </c>
      <c r="F50" s="26">
        <f t="shared" si="4"/>
        <v>349</v>
      </c>
      <c r="G50" s="29"/>
      <c r="H50" s="29">
        <f t="shared" si="1"/>
        <v>0</v>
      </c>
      <c r="I50" s="29">
        <f t="shared" si="2"/>
        <v>0</v>
      </c>
      <c r="J50" s="29">
        <f t="shared" si="3"/>
        <v>0</v>
      </c>
      <c r="K50" s="23"/>
      <c r="P50" s="22"/>
    </row>
    <row r="51" spans="1:16" s="21" customFormat="1" x14ac:dyDescent="0.2">
      <c r="A51" s="23" t="s">
        <v>118</v>
      </c>
      <c r="B51" s="24" t="s">
        <v>119</v>
      </c>
      <c r="C51" s="25" t="s">
        <v>26</v>
      </c>
      <c r="D51" s="26"/>
      <c r="E51" s="26">
        <v>20</v>
      </c>
      <c r="F51" s="26">
        <f t="shared" si="4"/>
        <v>20</v>
      </c>
      <c r="G51" s="29"/>
      <c r="H51" s="29">
        <f t="shared" si="1"/>
        <v>0</v>
      </c>
      <c r="I51" s="29">
        <f t="shared" si="2"/>
        <v>0</v>
      </c>
      <c r="J51" s="29">
        <f t="shared" si="3"/>
        <v>0</v>
      </c>
      <c r="K51" s="23"/>
      <c r="P51" s="22"/>
    </row>
    <row r="52" spans="1:16" s="21" customFormat="1" x14ac:dyDescent="0.2">
      <c r="A52" s="23" t="s">
        <v>118</v>
      </c>
      <c r="B52" s="24" t="s">
        <v>120</v>
      </c>
      <c r="C52" s="25" t="s">
        <v>26</v>
      </c>
      <c r="D52" s="26"/>
      <c r="E52" s="26">
        <v>7</v>
      </c>
      <c r="F52" s="26">
        <f t="shared" si="4"/>
        <v>7</v>
      </c>
      <c r="G52" s="29"/>
      <c r="H52" s="29">
        <f t="shared" si="1"/>
        <v>0</v>
      </c>
      <c r="I52" s="29">
        <f t="shared" si="2"/>
        <v>0</v>
      </c>
      <c r="J52" s="29">
        <f t="shared" si="3"/>
        <v>0</v>
      </c>
      <c r="K52" s="23"/>
      <c r="P52" s="22"/>
    </row>
    <row r="53" spans="1:16" s="21" customFormat="1" x14ac:dyDescent="0.2">
      <c r="A53" s="23" t="s">
        <v>118</v>
      </c>
      <c r="B53" s="24" t="s">
        <v>121</v>
      </c>
      <c r="C53" s="25" t="s">
        <v>26</v>
      </c>
      <c r="D53" s="26"/>
      <c r="E53" s="26">
        <v>91</v>
      </c>
      <c r="F53" s="26">
        <f t="shared" si="4"/>
        <v>91</v>
      </c>
      <c r="G53" s="29"/>
      <c r="H53" s="29">
        <f t="shared" si="1"/>
        <v>0</v>
      </c>
      <c r="I53" s="29">
        <f t="shared" si="2"/>
        <v>0</v>
      </c>
      <c r="J53" s="29">
        <f t="shared" si="3"/>
        <v>0</v>
      </c>
      <c r="K53" s="23"/>
      <c r="P53" s="22"/>
    </row>
    <row r="54" spans="1:16" s="21" customFormat="1" x14ac:dyDescent="0.2">
      <c r="A54" s="23" t="s">
        <v>118</v>
      </c>
      <c r="B54" s="24" t="s">
        <v>122</v>
      </c>
      <c r="C54" s="25" t="s">
        <v>26</v>
      </c>
      <c r="D54" s="26"/>
      <c r="E54" s="26">
        <v>399</v>
      </c>
      <c r="F54" s="26">
        <f t="shared" si="4"/>
        <v>399</v>
      </c>
      <c r="G54" s="29"/>
      <c r="H54" s="29">
        <f t="shared" si="1"/>
        <v>0</v>
      </c>
      <c r="I54" s="29">
        <f t="shared" si="2"/>
        <v>0</v>
      </c>
      <c r="J54" s="29">
        <f t="shared" si="3"/>
        <v>0</v>
      </c>
      <c r="K54" s="23"/>
      <c r="P54" s="22"/>
    </row>
    <row r="55" spans="1:16" s="21" customFormat="1" x14ac:dyDescent="0.2">
      <c r="A55" s="23" t="s">
        <v>123</v>
      </c>
      <c r="B55" s="24" t="s">
        <v>124</v>
      </c>
      <c r="C55" s="25" t="s">
        <v>26</v>
      </c>
      <c r="D55" s="26"/>
      <c r="E55" s="26">
        <v>163</v>
      </c>
      <c r="F55" s="26">
        <f t="shared" si="4"/>
        <v>163</v>
      </c>
      <c r="G55" s="29"/>
      <c r="H55" s="29">
        <f t="shared" si="1"/>
        <v>0</v>
      </c>
      <c r="I55" s="29">
        <f t="shared" si="2"/>
        <v>0</v>
      </c>
      <c r="J55" s="29">
        <f t="shared" si="3"/>
        <v>0</v>
      </c>
      <c r="K55" s="23"/>
      <c r="P55" s="22"/>
    </row>
    <row r="56" spans="1:16" s="21" customFormat="1" x14ac:dyDescent="0.2">
      <c r="A56" s="23" t="s">
        <v>125</v>
      </c>
      <c r="B56" s="24" t="s">
        <v>126</v>
      </c>
      <c r="C56" s="25" t="s">
        <v>26</v>
      </c>
      <c r="D56" s="26"/>
      <c r="E56" s="26">
        <v>198</v>
      </c>
      <c r="F56" s="26">
        <f t="shared" si="4"/>
        <v>198</v>
      </c>
      <c r="G56" s="29"/>
      <c r="H56" s="29">
        <f t="shared" si="1"/>
        <v>0</v>
      </c>
      <c r="I56" s="29">
        <f t="shared" si="2"/>
        <v>0</v>
      </c>
      <c r="J56" s="29">
        <f t="shared" si="3"/>
        <v>0</v>
      </c>
      <c r="K56" s="23"/>
      <c r="P56" s="22"/>
    </row>
    <row r="57" spans="1:16" s="21" customFormat="1" x14ac:dyDescent="0.2">
      <c r="A57" s="23" t="s">
        <v>127</v>
      </c>
      <c r="B57" s="24" t="s">
        <v>128</v>
      </c>
      <c r="C57" s="25" t="s">
        <v>23</v>
      </c>
      <c r="D57" s="26"/>
      <c r="E57" s="26">
        <v>940</v>
      </c>
      <c r="F57" s="26">
        <f t="shared" si="4"/>
        <v>940</v>
      </c>
      <c r="G57" s="29"/>
      <c r="H57" s="29">
        <f t="shared" si="1"/>
        <v>0</v>
      </c>
      <c r="I57" s="29">
        <f t="shared" si="2"/>
        <v>0</v>
      </c>
      <c r="J57" s="29">
        <f t="shared" si="3"/>
        <v>0</v>
      </c>
      <c r="K57" s="23"/>
      <c r="P57" s="22"/>
    </row>
    <row r="58" spans="1:16" s="21" customFormat="1" x14ac:dyDescent="0.2">
      <c r="A58" s="23" t="s">
        <v>129</v>
      </c>
      <c r="B58" s="24" t="s">
        <v>130</v>
      </c>
      <c r="C58" s="25" t="s">
        <v>110</v>
      </c>
      <c r="D58" s="26"/>
      <c r="E58" s="26">
        <v>3868</v>
      </c>
      <c r="F58" s="26">
        <f t="shared" si="4"/>
        <v>3868</v>
      </c>
      <c r="G58" s="29"/>
      <c r="H58" s="29">
        <f t="shared" si="1"/>
        <v>0</v>
      </c>
      <c r="I58" s="29">
        <f t="shared" si="2"/>
        <v>0</v>
      </c>
      <c r="J58" s="29">
        <f t="shared" si="3"/>
        <v>0</v>
      </c>
      <c r="K58" s="23"/>
      <c r="P58" s="22"/>
    </row>
    <row r="59" spans="1:16" s="21" customFormat="1" x14ac:dyDescent="0.2">
      <c r="A59" s="23" t="s">
        <v>131</v>
      </c>
      <c r="B59" s="24" t="s">
        <v>132</v>
      </c>
      <c r="C59" s="25" t="s">
        <v>18</v>
      </c>
      <c r="D59" s="26">
        <v>1</v>
      </c>
      <c r="E59" s="26">
        <v>1</v>
      </c>
      <c r="F59" s="26">
        <f t="shared" si="4"/>
        <v>2</v>
      </c>
      <c r="G59" s="29"/>
      <c r="H59" s="29">
        <f t="shared" si="1"/>
        <v>0</v>
      </c>
      <c r="I59" s="29">
        <f t="shared" si="2"/>
        <v>0</v>
      </c>
      <c r="J59" s="29">
        <f t="shared" si="3"/>
        <v>0</v>
      </c>
      <c r="K59" s="23"/>
      <c r="P59" s="22"/>
    </row>
    <row r="60" spans="1:16" s="21" customFormat="1" x14ac:dyDescent="0.25">
      <c r="A60" s="23" t="s">
        <v>133</v>
      </c>
      <c r="B60" s="28" t="s">
        <v>134</v>
      </c>
      <c r="C60" s="25" t="s">
        <v>26</v>
      </c>
      <c r="D60" s="26"/>
      <c r="E60" s="26">
        <v>4</v>
      </c>
      <c r="F60" s="26">
        <f t="shared" si="4"/>
        <v>4</v>
      </c>
      <c r="G60" s="29"/>
      <c r="H60" s="29">
        <f t="shared" si="1"/>
        <v>0</v>
      </c>
      <c r="I60" s="29">
        <f t="shared" si="2"/>
        <v>0</v>
      </c>
      <c r="J60" s="29">
        <f t="shared" si="3"/>
        <v>0</v>
      </c>
      <c r="K60" s="23"/>
      <c r="P60" s="22"/>
    </row>
    <row r="61" spans="1:16" s="21" customFormat="1" x14ac:dyDescent="0.2">
      <c r="A61" s="23" t="s">
        <v>135</v>
      </c>
      <c r="B61" s="24" t="s">
        <v>136</v>
      </c>
      <c r="C61" s="25" t="s">
        <v>23</v>
      </c>
      <c r="D61" s="26"/>
      <c r="E61" s="26">
        <v>5540</v>
      </c>
      <c r="F61" s="26">
        <f t="shared" si="4"/>
        <v>5540</v>
      </c>
      <c r="G61" s="29"/>
      <c r="H61" s="29">
        <f t="shared" si="1"/>
        <v>0</v>
      </c>
      <c r="I61" s="29">
        <f t="shared" si="2"/>
        <v>0</v>
      </c>
      <c r="J61" s="29">
        <f t="shared" si="3"/>
        <v>0</v>
      </c>
      <c r="K61" s="23"/>
      <c r="P61" s="22"/>
    </row>
    <row r="62" spans="1:16" s="21" customFormat="1" x14ac:dyDescent="0.2">
      <c r="A62" s="23" t="s">
        <v>137</v>
      </c>
      <c r="B62" s="24" t="s">
        <v>138</v>
      </c>
      <c r="C62" s="25" t="s">
        <v>139</v>
      </c>
      <c r="D62" s="26"/>
      <c r="E62" s="26">
        <v>2</v>
      </c>
      <c r="F62" s="26">
        <f t="shared" si="4"/>
        <v>2</v>
      </c>
      <c r="G62" s="29"/>
      <c r="H62" s="29">
        <f t="shared" si="1"/>
        <v>0</v>
      </c>
      <c r="I62" s="29">
        <f t="shared" si="2"/>
        <v>0</v>
      </c>
      <c r="J62" s="29">
        <f t="shared" si="3"/>
        <v>0</v>
      </c>
      <c r="K62" s="23"/>
      <c r="P62" s="22"/>
    </row>
    <row r="63" spans="1:16" s="21" customFormat="1" x14ac:dyDescent="0.2">
      <c r="A63" s="23" t="s">
        <v>140</v>
      </c>
      <c r="B63" s="24" t="s">
        <v>141</v>
      </c>
      <c r="C63" s="25" t="s">
        <v>26</v>
      </c>
      <c r="D63" s="26"/>
      <c r="E63" s="26">
        <v>2</v>
      </c>
      <c r="F63" s="26">
        <f t="shared" si="4"/>
        <v>2</v>
      </c>
      <c r="G63" s="29"/>
      <c r="H63" s="29">
        <f t="shared" si="1"/>
        <v>0</v>
      </c>
      <c r="I63" s="29">
        <f t="shared" si="2"/>
        <v>0</v>
      </c>
      <c r="J63" s="29">
        <f t="shared" si="3"/>
        <v>0</v>
      </c>
      <c r="K63" s="23"/>
      <c r="P63" s="22"/>
    </row>
    <row r="64" spans="1:16" s="21" customFormat="1" x14ac:dyDescent="0.2">
      <c r="A64" s="23" t="s">
        <v>142</v>
      </c>
      <c r="B64" s="24" t="s">
        <v>143</v>
      </c>
      <c r="C64" s="25" t="s">
        <v>139</v>
      </c>
      <c r="D64" s="26"/>
      <c r="E64" s="26">
        <v>48</v>
      </c>
      <c r="F64" s="26">
        <f t="shared" si="4"/>
        <v>48</v>
      </c>
      <c r="G64" s="29"/>
      <c r="H64" s="29">
        <f t="shared" si="1"/>
        <v>0</v>
      </c>
      <c r="I64" s="29">
        <f t="shared" si="2"/>
        <v>0</v>
      </c>
      <c r="J64" s="29">
        <f t="shared" si="3"/>
        <v>0</v>
      </c>
      <c r="K64" s="23"/>
      <c r="P64" s="22"/>
    </row>
    <row r="65" spans="1:16" s="21" customFormat="1" x14ac:dyDescent="0.2">
      <c r="A65" s="23" t="s">
        <v>144</v>
      </c>
      <c r="B65" s="24" t="s">
        <v>145</v>
      </c>
      <c r="C65" s="25" t="s">
        <v>139</v>
      </c>
      <c r="D65" s="26"/>
      <c r="E65" s="26">
        <v>48</v>
      </c>
      <c r="F65" s="26">
        <f t="shared" si="4"/>
        <v>48</v>
      </c>
      <c r="G65" s="29"/>
      <c r="H65" s="29">
        <f t="shared" si="1"/>
        <v>0</v>
      </c>
      <c r="I65" s="29">
        <f t="shared" si="2"/>
        <v>0</v>
      </c>
      <c r="J65" s="29">
        <f t="shared" si="3"/>
        <v>0</v>
      </c>
      <c r="K65" s="23"/>
      <c r="P65" s="22"/>
    </row>
    <row r="66" spans="1:16" s="21" customFormat="1" x14ac:dyDescent="0.2">
      <c r="A66" s="23" t="s">
        <v>146</v>
      </c>
      <c r="B66" s="24" t="s">
        <v>147</v>
      </c>
      <c r="C66" s="25" t="s">
        <v>18</v>
      </c>
      <c r="D66" s="26">
        <v>1</v>
      </c>
      <c r="E66" s="26">
        <v>1</v>
      </c>
      <c r="F66" s="26">
        <f t="shared" si="4"/>
        <v>2</v>
      </c>
      <c r="G66" s="29"/>
      <c r="H66" s="29">
        <f t="shared" si="1"/>
        <v>0</v>
      </c>
      <c r="I66" s="29">
        <f t="shared" si="2"/>
        <v>0</v>
      </c>
      <c r="J66" s="29">
        <f t="shared" si="3"/>
        <v>0</v>
      </c>
      <c r="K66" s="23"/>
      <c r="P66" s="22"/>
    </row>
    <row r="67" spans="1:16" s="21" customFormat="1" x14ac:dyDescent="0.2">
      <c r="A67" s="23" t="s">
        <v>148</v>
      </c>
      <c r="B67" s="24" t="s">
        <v>149</v>
      </c>
      <c r="C67" s="25" t="s">
        <v>26</v>
      </c>
      <c r="D67" s="26"/>
      <c r="E67" s="26">
        <v>65</v>
      </c>
      <c r="F67" s="26">
        <f t="shared" si="4"/>
        <v>65</v>
      </c>
      <c r="G67" s="29"/>
      <c r="H67" s="29">
        <f t="shared" si="1"/>
        <v>0</v>
      </c>
      <c r="I67" s="29">
        <f t="shared" si="2"/>
        <v>0</v>
      </c>
      <c r="J67" s="29">
        <f t="shared" si="3"/>
        <v>0</v>
      </c>
      <c r="K67" s="23"/>
      <c r="P67" s="22"/>
    </row>
    <row r="68" spans="1:16" s="21" customFormat="1" x14ac:dyDescent="0.2">
      <c r="A68" s="23" t="s">
        <v>150</v>
      </c>
      <c r="B68" s="24" t="s">
        <v>151</v>
      </c>
      <c r="C68" s="25" t="s">
        <v>23</v>
      </c>
      <c r="D68" s="26"/>
      <c r="E68" s="26">
        <v>860</v>
      </c>
      <c r="F68" s="26">
        <f t="shared" si="4"/>
        <v>860</v>
      </c>
      <c r="G68" s="29"/>
      <c r="H68" s="29">
        <f t="shared" si="1"/>
        <v>0</v>
      </c>
      <c r="I68" s="29">
        <f t="shared" si="2"/>
        <v>0</v>
      </c>
      <c r="J68" s="29">
        <f t="shared" si="3"/>
        <v>0</v>
      </c>
      <c r="K68" s="23"/>
      <c r="P68" s="22"/>
    </row>
    <row r="69" spans="1:16" s="21" customFormat="1" x14ac:dyDescent="0.2">
      <c r="A69" s="23" t="s">
        <v>152</v>
      </c>
      <c r="B69" s="24" t="s">
        <v>153</v>
      </c>
      <c r="C69" s="25" t="s">
        <v>26</v>
      </c>
      <c r="D69" s="26"/>
      <c r="E69" s="26">
        <v>9</v>
      </c>
      <c r="F69" s="26">
        <f t="shared" ref="F69:F72" si="5">D69+E69</f>
        <v>9</v>
      </c>
      <c r="G69" s="29"/>
      <c r="H69" s="29">
        <f t="shared" si="1"/>
        <v>0</v>
      </c>
      <c r="I69" s="29">
        <f t="shared" si="2"/>
        <v>0</v>
      </c>
      <c r="J69" s="29">
        <f t="shared" si="3"/>
        <v>0</v>
      </c>
      <c r="K69" s="23"/>
      <c r="P69" s="22"/>
    </row>
    <row r="70" spans="1:16" s="21" customFormat="1" x14ac:dyDescent="0.2">
      <c r="A70" s="23" t="s">
        <v>154</v>
      </c>
      <c r="B70" s="24" t="s">
        <v>155</v>
      </c>
      <c r="C70" s="25" t="s">
        <v>26</v>
      </c>
      <c r="D70" s="26"/>
      <c r="E70" s="26">
        <v>11</v>
      </c>
      <c r="F70" s="26">
        <f t="shared" si="5"/>
        <v>11</v>
      </c>
      <c r="G70" s="29"/>
      <c r="H70" s="29">
        <f t="shared" ref="H70:H86" si="6">D70*G70</f>
        <v>0</v>
      </c>
      <c r="I70" s="29">
        <f t="shared" ref="I70:I86" si="7">E70*G70</f>
        <v>0</v>
      </c>
      <c r="J70" s="29">
        <f t="shared" ref="J70:J86" si="8">H70+I70</f>
        <v>0</v>
      </c>
      <c r="K70" s="23"/>
      <c r="P70" s="22"/>
    </row>
    <row r="71" spans="1:16" s="21" customFormat="1" x14ac:dyDescent="0.2">
      <c r="A71" s="23" t="s">
        <v>156</v>
      </c>
      <c r="B71" s="24" t="s">
        <v>157</v>
      </c>
      <c r="C71" s="25" t="s">
        <v>26</v>
      </c>
      <c r="D71" s="26"/>
      <c r="E71" s="26">
        <v>18</v>
      </c>
      <c r="F71" s="26">
        <f t="shared" si="5"/>
        <v>18</v>
      </c>
      <c r="G71" s="29"/>
      <c r="H71" s="29">
        <f t="shared" si="6"/>
        <v>0</v>
      </c>
      <c r="I71" s="29">
        <f t="shared" si="7"/>
        <v>0</v>
      </c>
      <c r="J71" s="29">
        <f t="shared" si="8"/>
        <v>0</v>
      </c>
      <c r="K71" s="23"/>
      <c r="P71" s="22"/>
    </row>
    <row r="72" spans="1:16" s="21" customFormat="1" x14ac:dyDescent="0.2">
      <c r="A72" s="23" t="s">
        <v>158</v>
      </c>
      <c r="B72" s="24" t="s">
        <v>159</v>
      </c>
      <c r="C72" s="25" t="s">
        <v>26</v>
      </c>
      <c r="D72" s="26"/>
      <c r="E72" s="26">
        <v>87</v>
      </c>
      <c r="F72" s="26">
        <f t="shared" si="5"/>
        <v>87</v>
      </c>
      <c r="G72" s="29"/>
      <c r="H72" s="29">
        <f t="shared" si="6"/>
        <v>0</v>
      </c>
      <c r="I72" s="29">
        <f t="shared" si="7"/>
        <v>0</v>
      </c>
      <c r="J72" s="29">
        <f t="shared" si="8"/>
        <v>0</v>
      </c>
      <c r="K72" s="23"/>
      <c r="P72" s="22"/>
    </row>
    <row r="73" spans="1:16" s="8" customFormat="1" x14ac:dyDescent="0.2">
      <c r="A73" s="23" t="s">
        <v>160</v>
      </c>
      <c r="B73" s="24" t="s">
        <v>161</v>
      </c>
      <c r="C73" s="25" t="s">
        <v>23</v>
      </c>
      <c r="D73" s="26">
        <v>116</v>
      </c>
      <c r="E73" s="26"/>
      <c r="F73" s="26"/>
      <c r="G73" s="29"/>
      <c r="H73" s="29">
        <f t="shared" si="6"/>
        <v>0</v>
      </c>
      <c r="I73" s="29">
        <f t="shared" si="7"/>
        <v>0</v>
      </c>
      <c r="J73" s="29">
        <f t="shared" si="8"/>
        <v>0</v>
      </c>
      <c r="K73" s="23"/>
      <c r="P73" s="9"/>
    </row>
    <row r="74" spans="1:16" s="8" customFormat="1" x14ac:dyDescent="0.2">
      <c r="A74" s="23" t="s">
        <v>162</v>
      </c>
      <c r="B74" s="24" t="s">
        <v>163</v>
      </c>
      <c r="C74" s="25" t="s">
        <v>23</v>
      </c>
      <c r="D74" s="26"/>
      <c r="E74" s="26">
        <v>115</v>
      </c>
      <c r="F74" s="26">
        <f>D74+E74</f>
        <v>115</v>
      </c>
      <c r="G74" s="29"/>
      <c r="H74" s="29">
        <f t="shared" si="6"/>
        <v>0</v>
      </c>
      <c r="I74" s="29">
        <f t="shared" si="7"/>
        <v>0</v>
      </c>
      <c r="J74" s="29">
        <f t="shared" si="8"/>
        <v>0</v>
      </c>
      <c r="K74" s="23" t="s">
        <v>164</v>
      </c>
      <c r="P74" s="9"/>
    </row>
    <row r="75" spans="1:16" s="8" customFormat="1" ht="15.75" customHeight="1" x14ac:dyDescent="0.2">
      <c r="A75" s="23" t="s">
        <v>165</v>
      </c>
      <c r="B75" s="24" t="s">
        <v>166</v>
      </c>
      <c r="C75" s="25" t="s">
        <v>23</v>
      </c>
      <c r="D75" s="26"/>
      <c r="E75" s="26">
        <v>17</v>
      </c>
      <c r="F75" s="26">
        <f>D75+E75</f>
        <v>17</v>
      </c>
      <c r="G75" s="29"/>
      <c r="H75" s="29">
        <f t="shared" si="6"/>
        <v>0</v>
      </c>
      <c r="I75" s="29">
        <f t="shared" si="7"/>
        <v>0</v>
      </c>
      <c r="J75" s="29">
        <f t="shared" si="8"/>
        <v>0</v>
      </c>
      <c r="K75" s="23" t="s">
        <v>167</v>
      </c>
      <c r="P75" s="9"/>
    </row>
    <row r="76" spans="1:16" s="8" customFormat="1" ht="15.75" customHeight="1" x14ac:dyDescent="0.2">
      <c r="A76" s="23" t="s">
        <v>168</v>
      </c>
      <c r="B76" s="24" t="s">
        <v>169</v>
      </c>
      <c r="C76" s="25" t="s">
        <v>23</v>
      </c>
      <c r="D76" s="26"/>
      <c r="E76" s="26">
        <v>103</v>
      </c>
      <c r="F76" s="26">
        <f>D76+E76</f>
        <v>103</v>
      </c>
      <c r="G76" s="29"/>
      <c r="H76" s="29">
        <f t="shared" si="6"/>
        <v>0</v>
      </c>
      <c r="I76" s="29">
        <f t="shared" si="7"/>
        <v>0</v>
      </c>
      <c r="J76" s="29">
        <f t="shared" si="8"/>
        <v>0</v>
      </c>
      <c r="K76" s="23" t="s">
        <v>167</v>
      </c>
      <c r="P76" s="9"/>
    </row>
    <row r="77" spans="1:16" s="8" customFormat="1" ht="15.75" customHeight="1" x14ac:dyDescent="0.2">
      <c r="A77" s="23" t="s">
        <v>170</v>
      </c>
      <c r="B77" s="24" t="s">
        <v>171</v>
      </c>
      <c r="C77" s="25" t="s">
        <v>23</v>
      </c>
      <c r="D77" s="26"/>
      <c r="E77" s="26">
        <v>43</v>
      </c>
      <c r="F77" s="26">
        <f>D77+E77</f>
        <v>43</v>
      </c>
      <c r="G77" s="29"/>
      <c r="H77" s="29">
        <f t="shared" si="6"/>
        <v>0</v>
      </c>
      <c r="I77" s="29">
        <f t="shared" si="7"/>
        <v>0</v>
      </c>
      <c r="J77" s="29">
        <f t="shared" si="8"/>
        <v>0</v>
      </c>
      <c r="K77" s="23" t="s">
        <v>167</v>
      </c>
      <c r="P77" s="9"/>
    </row>
    <row r="78" spans="1:16" s="21" customFormat="1" x14ac:dyDescent="0.2">
      <c r="A78" s="23" t="s">
        <v>172</v>
      </c>
      <c r="B78" s="24" t="s">
        <v>173</v>
      </c>
      <c r="C78" s="25" t="s">
        <v>18</v>
      </c>
      <c r="D78" s="26">
        <v>0.5</v>
      </c>
      <c r="E78" s="26">
        <v>0.5</v>
      </c>
      <c r="F78" s="26">
        <f>D78+E78</f>
        <v>1</v>
      </c>
      <c r="G78" s="29"/>
      <c r="H78" s="29">
        <f t="shared" si="6"/>
        <v>0</v>
      </c>
      <c r="I78" s="29">
        <f t="shared" si="7"/>
        <v>0</v>
      </c>
      <c r="J78" s="29">
        <f t="shared" si="8"/>
        <v>0</v>
      </c>
      <c r="K78" s="23"/>
      <c r="P78" s="22"/>
    </row>
    <row r="79" spans="1:16" s="8" customFormat="1" x14ac:dyDescent="0.2">
      <c r="A79" s="23" t="s">
        <v>174</v>
      </c>
      <c r="B79" s="24" t="s">
        <v>175</v>
      </c>
      <c r="C79" s="25" t="s">
        <v>23</v>
      </c>
      <c r="D79" s="26"/>
      <c r="E79" s="26">
        <v>393</v>
      </c>
      <c r="F79" s="26"/>
      <c r="G79" s="29"/>
      <c r="H79" s="29">
        <f t="shared" si="6"/>
        <v>0</v>
      </c>
      <c r="I79" s="29">
        <f t="shared" si="7"/>
        <v>0</v>
      </c>
      <c r="J79" s="29">
        <f t="shared" si="8"/>
        <v>0</v>
      </c>
      <c r="K79" s="23"/>
      <c r="P79" s="9"/>
    </row>
    <row r="80" spans="1:16" s="21" customFormat="1" x14ac:dyDescent="0.2">
      <c r="A80" s="23">
        <v>430174118</v>
      </c>
      <c r="B80" s="24" t="s">
        <v>176</v>
      </c>
      <c r="C80" s="25" t="s">
        <v>23</v>
      </c>
      <c r="D80" s="26"/>
      <c r="E80" s="26">
        <v>440</v>
      </c>
      <c r="F80" s="26">
        <f t="shared" ref="F80:F86" si="9">D80+E80</f>
        <v>440</v>
      </c>
      <c r="G80" s="29"/>
      <c r="H80" s="29">
        <f t="shared" si="6"/>
        <v>0</v>
      </c>
      <c r="I80" s="29">
        <f t="shared" si="7"/>
        <v>0</v>
      </c>
      <c r="J80" s="29">
        <f t="shared" si="8"/>
        <v>0</v>
      </c>
      <c r="K80" s="23"/>
      <c r="P80" s="22"/>
    </row>
    <row r="81" spans="1:16" s="27" customFormat="1" x14ac:dyDescent="0.25">
      <c r="A81" s="23">
        <v>1644300</v>
      </c>
      <c r="B81" s="24" t="s">
        <v>177</v>
      </c>
      <c r="C81" s="25" t="s">
        <v>26</v>
      </c>
      <c r="D81" s="26"/>
      <c r="E81" s="26">
        <v>4</v>
      </c>
      <c r="F81" s="26">
        <f t="shared" si="9"/>
        <v>4</v>
      </c>
      <c r="G81" s="29"/>
      <c r="H81" s="29">
        <f t="shared" si="6"/>
        <v>0</v>
      </c>
      <c r="I81" s="29">
        <f t="shared" si="7"/>
        <v>0</v>
      </c>
      <c r="J81" s="29">
        <f t="shared" si="8"/>
        <v>0</v>
      </c>
      <c r="K81" s="23"/>
    </row>
    <row r="82" spans="1:16" s="21" customFormat="1" x14ac:dyDescent="0.2">
      <c r="A82" s="23">
        <v>1644900</v>
      </c>
      <c r="B82" s="24" t="s">
        <v>178</v>
      </c>
      <c r="C82" s="25" t="s">
        <v>26</v>
      </c>
      <c r="D82" s="26"/>
      <c r="E82" s="26">
        <v>4</v>
      </c>
      <c r="F82" s="26">
        <f t="shared" si="9"/>
        <v>4</v>
      </c>
      <c r="G82" s="29"/>
      <c r="H82" s="29">
        <f t="shared" si="6"/>
        <v>0</v>
      </c>
      <c r="I82" s="29">
        <f t="shared" si="7"/>
        <v>0</v>
      </c>
      <c r="J82" s="29">
        <f t="shared" si="8"/>
        <v>0</v>
      </c>
      <c r="K82" s="23"/>
      <c r="P82" s="22"/>
    </row>
    <row r="83" spans="1:16" s="21" customFormat="1" x14ac:dyDescent="0.2">
      <c r="A83" s="23" t="s">
        <v>179</v>
      </c>
      <c r="B83" s="24" t="s">
        <v>180</v>
      </c>
      <c r="C83" s="25" t="s">
        <v>26</v>
      </c>
      <c r="D83" s="26"/>
      <c r="E83" s="26">
        <v>15</v>
      </c>
      <c r="F83" s="26">
        <f t="shared" si="9"/>
        <v>15</v>
      </c>
      <c r="G83" s="29"/>
      <c r="H83" s="29">
        <f t="shared" si="6"/>
        <v>0</v>
      </c>
      <c r="I83" s="29">
        <f t="shared" si="7"/>
        <v>0</v>
      </c>
      <c r="J83" s="29">
        <f t="shared" si="8"/>
        <v>0</v>
      </c>
      <c r="K83" s="23"/>
      <c r="P83" s="22"/>
    </row>
    <row r="84" spans="1:16" s="21" customFormat="1" x14ac:dyDescent="0.2">
      <c r="A84" s="23" t="s">
        <v>181</v>
      </c>
      <c r="B84" s="24" t="s">
        <v>182</v>
      </c>
      <c r="C84" s="25" t="s">
        <v>26</v>
      </c>
      <c r="D84" s="26"/>
      <c r="E84" s="26">
        <v>1</v>
      </c>
      <c r="F84" s="26">
        <f t="shared" si="9"/>
        <v>1</v>
      </c>
      <c r="G84" s="29"/>
      <c r="H84" s="29">
        <f t="shared" si="6"/>
        <v>0</v>
      </c>
      <c r="I84" s="29">
        <f t="shared" si="7"/>
        <v>0</v>
      </c>
      <c r="J84" s="29">
        <f t="shared" si="8"/>
        <v>0</v>
      </c>
      <c r="K84" s="23"/>
      <c r="P84" s="22"/>
    </row>
    <row r="85" spans="1:16" s="21" customFormat="1" x14ac:dyDescent="0.2">
      <c r="A85" s="23" t="s">
        <v>183</v>
      </c>
      <c r="B85" s="24" t="s">
        <v>184</v>
      </c>
      <c r="C85" s="25" t="s">
        <v>26</v>
      </c>
      <c r="D85" s="26"/>
      <c r="E85" s="26">
        <v>769</v>
      </c>
      <c r="F85" s="26">
        <f t="shared" si="9"/>
        <v>769</v>
      </c>
      <c r="G85" s="29"/>
      <c r="H85" s="29">
        <f t="shared" si="6"/>
        <v>0</v>
      </c>
      <c r="I85" s="29">
        <f t="shared" si="7"/>
        <v>0</v>
      </c>
      <c r="J85" s="29">
        <f t="shared" si="8"/>
        <v>0</v>
      </c>
      <c r="K85" s="23" t="s">
        <v>185</v>
      </c>
      <c r="P85" s="22"/>
    </row>
    <row r="86" spans="1:16" s="21" customFormat="1" x14ac:dyDescent="0.2">
      <c r="A86" s="23" t="s">
        <v>183</v>
      </c>
      <c r="B86" s="24" t="s">
        <v>186</v>
      </c>
      <c r="C86" s="25" t="s">
        <v>26</v>
      </c>
      <c r="D86" s="26"/>
      <c r="E86" s="26">
        <v>10</v>
      </c>
      <c r="F86" s="26">
        <f t="shared" si="9"/>
        <v>10</v>
      </c>
      <c r="G86" s="29"/>
      <c r="H86" s="29">
        <f t="shared" si="6"/>
        <v>0</v>
      </c>
      <c r="I86" s="29">
        <f t="shared" si="7"/>
        <v>0</v>
      </c>
      <c r="J86" s="29">
        <f t="shared" si="8"/>
        <v>0</v>
      </c>
      <c r="K86" s="23"/>
      <c r="P86" s="22"/>
    </row>
    <row r="87" spans="1:16" s="8" customFormat="1" x14ac:dyDescent="0.2">
      <c r="A87" s="12"/>
      <c r="B87" s="6"/>
      <c r="C87" s="7"/>
      <c r="D87" s="7"/>
      <c r="E87" s="3"/>
      <c r="F87" s="3"/>
      <c r="G87" s="3"/>
      <c r="H87" s="3"/>
      <c r="I87" s="3"/>
      <c r="J87" s="3"/>
      <c r="K87" s="12"/>
      <c r="P87" s="9"/>
    </row>
    <row r="88" spans="1:16" x14ac:dyDescent="0.25">
      <c r="A88" s="6" t="s">
        <v>187</v>
      </c>
      <c r="B88" s="18"/>
      <c r="C88" s="18"/>
      <c r="D88" s="18"/>
      <c r="E88" s="18"/>
      <c r="F88" s="10"/>
      <c r="G88" s="10"/>
      <c r="H88" s="10"/>
      <c r="I88" s="10"/>
      <c r="J88" s="10"/>
      <c r="K88" s="15"/>
    </row>
    <row r="89" spans="1:16" x14ac:dyDescent="0.25">
      <c r="A89" s="6" t="s">
        <v>188</v>
      </c>
    </row>
    <row r="90" spans="1:16" x14ac:dyDescent="0.25">
      <c r="A90" s="6" t="s">
        <v>189</v>
      </c>
    </row>
    <row r="91" spans="1:16" x14ac:dyDescent="0.25">
      <c r="A91" s="6"/>
    </row>
  </sheetData>
  <sheetProtection selectLockedCells="1"/>
  <autoFilter ref="A4:K86" xr:uid="{02F57CBB-CE53-4ED3-9859-6FADAEB295A4}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</autoFilter>
  <mergeCells count="7">
    <mergeCell ref="D7:F7"/>
    <mergeCell ref="G7:J7"/>
    <mergeCell ref="A1:K1"/>
    <mergeCell ref="A2:K2"/>
    <mergeCell ref="A4:K4"/>
    <mergeCell ref="A5:K5"/>
    <mergeCell ref="A3:K3"/>
  </mergeCells>
  <pageMargins left="0.25" right="0.25" top="0.75" bottom="0.75" header="0.3" footer="0.3"/>
  <pageSetup paperSize="3" scale="49" firstPageNumber="12" orientation="landscape" useFirstPageNumber="1" r:id="rId1"/>
  <headerFooter alignWithMargins="0"/>
  <colBreaks count="1" manualBreakCount="1">
    <brk id="11" max="7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Engineer's Estimate Summary (2)</vt:lpstr>
      <vt:lpstr>'Engineer''s Estimate Summary (2)'!Print_Area</vt:lpstr>
      <vt:lpstr>'Engineer''s Estimate Summary (2)'!Print_Titles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Daniel Roberts</dc:creator>
  <cp:keywords/>
  <dc:description/>
  <cp:lastModifiedBy>Schrader, Maryanne</cp:lastModifiedBy>
  <cp:revision/>
  <dcterms:created xsi:type="dcterms:W3CDTF">2020-07-15T14:44:39Z</dcterms:created>
  <dcterms:modified xsi:type="dcterms:W3CDTF">2023-10-12T14:08:11Z</dcterms:modified>
  <cp:category/>
  <cp:contentStatus/>
</cp:coreProperties>
</file>