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S - Ramona\17-18.088 Barrancas Avenue Beautification Project\"/>
    </mc:Choice>
  </mc:AlternateContent>
  <bookViews>
    <workbookView xWindow="0" yWindow="0" windowWidth="17280" windowHeight="7488"/>
  </bookViews>
  <sheets>
    <sheet name="Bid Tabulation PD17-18.088" sheetId="2" r:id="rId1"/>
    <sheet name="Totals" sheetId="4" state="hidden" r:id="rId2"/>
  </sheets>
  <definedNames>
    <definedName name="_xlnm.Print_Area" localSheetId="0">'Bid Tabulation PD17-18.088'!$A$3:$F$30</definedName>
    <definedName name="_xlnm.Print_Area" localSheetId="1">Totals!$A$1:$F$65</definedName>
  </definedNames>
  <calcPr calcId="171027" iterateDelta="1E-4"/>
</workbook>
</file>

<file path=xl/calcChain.xml><?xml version="1.0" encoding="utf-8"?>
<calcChain xmlns="http://schemas.openxmlformats.org/spreadsheetml/2006/main">
  <c r="F11" i="2" l="1"/>
  <c r="F18" i="2" l="1"/>
  <c r="F8" i="2"/>
  <c r="F6" i="2" l="1"/>
  <c r="F7" i="2"/>
  <c r="F9" i="2"/>
  <c r="F10" i="2"/>
  <c r="F12" i="2"/>
  <c r="F13" i="2"/>
  <c r="F14" i="2"/>
  <c r="F15" i="2"/>
  <c r="F16" i="2"/>
  <c r="F17" i="2"/>
  <c r="F19" i="2"/>
  <c r="F20" i="2"/>
  <c r="F21" i="2"/>
  <c r="F22" i="2"/>
  <c r="F23" i="2"/>
  <c r="F24" i="2"/>
  <c r="F26" i="2" l="1"/>
  <c r="F27" i="2"/>
  <c r="F25" i="2"/>
  <c r="E30" i="2" s="1"/>
  <c r="C52" i="4" l="1"/>
  <c r="C51" i="4"/>
  <c r="C50" i="4"/>
  <c r="C45" i="4"/>
  <c r="C44" i="4"/>
  <c r="C32" i="4"/>
  <c r="C31" i="4"/>
  <c r="C29" i="4"/>
  <c r="C28" i="4"/>
  <c r="C19" i="4"/>
  <c r="C18" i="4"/>
  <c r="C13" i="4"/>
  <c r="F58" i="4" l="1"/>
  <c r="F59" i="4"/>
  <c r="F60" i="4"/>
  <c r="F61" i="4"/>
  <c r="F62" i="4"/>
  <c r="F63" i="4"/>
  <c r="F46" i="4"/>
  <c r="F47" i="4"/>
  <c r="F48" i="4"/>
  <c r="F49" i="4"/>
  <c r="F50" i="4"/>
  <c r="F51" i="4"/>
  <c r="F52" i="4"/>
  <c r="F53" i="4"/>
  <c r="F54" i="4"/>
  <c r="F55" i="4"/>
  <c r="F56" i="4"/>
  <c r="F57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E65" i="4" l="1"/>
</calcChain>
</file>

<file path=xl/sharedStrings.xml><?xml version="1.0" encoding="utf-8"?>
<sst xmlns="http://schemas.openxmlformats.org/spreadsheetml/2006/main" count="181" uniqueCount="101">
  <si>
    <t>Bid Item No.</t>
  </si>
  <si>
    <t>Description</t>
  </si>
  <si>
    <t>Quantity</t>
  </si>
  <si>
    <t>Units</t>
  </si>
  <si>
    <t>Mobilization</t>
  </si>
  <si>
    <t>Erosion Control (Includes SWPPP Plan, Implementation, NPDES General Permit, NOI, NOT, monitoring, replacement, etc.)</t>
  </si>
  <si>
    <t>Clearing and Grubbing (Includes Removal of Existing Trees)</t>
  </si>
  <si>
    <t>Remove Existing Brick Mailbox and Replace with FDOT approved Heavy Duty Plastic Mailbox w/ Rear Door and Post (use if existing brick mailbox cannot be re-installed after removal)</t>
  </si>
  <si>
    <t>Remove and Re-Install Existing Brick Mailbox</t>
  </si>
  <si>
    <t>Relocate Existing Mailbox</t>
  </si>
  <si>
    <t>Earthwork Establishing Grade</t>
  </si>
  <si>
    <t>Remove and Replace Unsuitable Materials</t>
  </si>
  <si>
    <t>2" County Spec 2500 Type SP 12.5 Asphalt</t>
  </si>
  <si>
    <t>Lateral Pavement Patch as per County Detail (6" GAB)</t>
  </si>
  <si>
    <t>Saw cut Existing Asphalt</t>
  </si>
  <si>
    <t>Remove Existing Curb</t>
  </si>
  <si>
    <t>Ditch Bottom Inlet, Type C, 0'-6' Depth</t>
  </si>
  <si>
    <t>Ditch Bottom Inlet, Type C, 6'-12' Depth</t>
  </si>
  <si>
    <t>Ditch Bottom Inlet, Type E, 0'-6' Depth</t>
  </si>
  <si>
    <t>Ditch Bottom Inlet, Type E, 6'-12' Depth</t>
  </si>
  <si>
    <t>County Type A-1 Curb Inlet, 0'-6' Depth</t>
  </si>
  <si>
    <t>Junction Box with Manhole, 6'-12' Depth</t>
  </si>
  <si>
    <t>Remove Existing Curb Inlet (Includes Top and Bottom)</t>
  </si>
  <si>
    <t>18" HDPE DW Pipe, 0'-6'  Depth</t>
  </si>
  <si>
    <t>24" HDPE DW Pipe, 0'-6' Depth</t>
  </si>
  <si>
    <t>30" HDPE DW Pipe, 0'-6'  Depth</t>
  </si>
  <si>
    <t>36" HDPE DW Pipe, 0'-6'  Depth</t>
  </si>
  <si>
    <t>42" HDPE DW Pipe, 0'-6'  Depth</t>
  </si>
  <si>
    <t>30" HDPE DW Pipe, 6'-12'  Depth</t>
  </si>
  <si>
    <t>18" RCP Pipe, 0'-6' Depth</t>
  </si>
  <si>
    <t>24" RCP Pipe, 0'-6' Depth</t>
  </si>
  <si>
    <t>36" RCP Pipe, 0'-6' Depth</t>
  </si>
  <si>
    <t>Remove Existing Pipe</t>
  </si>
  <si>
    <t>6" Graded Aggregate Base, County Spec 2400</t>
  </si>
  <si>
    <t>42" RCP Mitered End Section (Includes Concrete Splash Pad with Rebar and Welded Wire Mesh)</t>
  </si>
  <si>
    <t>Remove Existing Headwall (Includes Concrete and Sandbag Headwalls)</t>
  </si>
  <si>
    <t>Centipede Sod</t>
  </si>
  <si>
    <t>18" Depth Rip Rap Rubble with 4" Bedding Stone and Filter Fabric</t>
  </si>
  <si>
    <t>Remove and Replace Existing Wood Privacy Fence</t>
  </si>
  <si>
    <t>Relocate Existing Traffic Signs</t>
  </si>
  <si>
    <t>FDOT Type F Curb</t>
  </si>
  <si>
    <t>1' Ribbon Curb, per County Detail</t>
  </si>
  <si>
    <t xml:space="preserve">4' Fiber Reinforced Concrete Driveway </t>
  </si>
  <si>
    <t>Remove Existing Concrete (Includes Driveways, Ditches, Swales, Flumes, etc.)</t>
  </si>
  <si>
    <t>Remove Existing Asphalt (Includes roadway, driveways, swales, ditches, flumes, etc.)</t>
  </si>
  <si>
    <t>Misc. Concrete</t>
  </si>
  <si>
    <t>Remove Existing Ditch Bottom Inlet (Includes Top and Bottom)</t>
  </si>
  <si>
    <t>Remove Existing Concrete Slab Spanning Ditch with Concrete Block Centerline Pier</t>
  </si>
  <si>
    <t>Remove Existing Rip Rap</t>
  </si>
  <si>
    <t>Remove Existing Roadway Base</t>
  </si>
  <si>
    <t>Maintenance of Traffic (Includes Plan, Notification, and Implementation)</t>
  </si>
  <si>
    <t>LS</t>
  </si>
  <si>
    <t>EA</t>
  </si>
  <si>
    <t>CY</t>
  </si>
  <si>
    <t>SY</t>
  </si>
  <si>
    <t>LF</t>
  </si>
  <si>
    <t xml:space="preserve"> Rebel Road Drainage Improvements</t>
  </si>
  <si>
    <t xml:space="preserve">Unit Price </t>
  </si>
  <si>
    <t>Item Price</t>
  </si>
  <si>
    <t>Rebel Road Drainage Improvements</t>
  </si>
  <si>
    <t>ENG1853</t>
  </si>
  <si>
    <t>BID TOTAL =</t>
  </si>
  <si>
    <t>Earthwork Fill (Borrow, FDOT Specification 120-2.2.2)</t>
  </si>
  <si>
    <t>18" Mitered End Section (Includes Concrete Apron)</t>
  </si>
  <si>
    <t>12" Stabilized Subgrade, County Spec 2300</t>
  </si>
  <si>
    <t>Remove and Replace Existing Wood Landscaping</t>
  </si>
  <si>
    <t>Dewatering</t>
  </si>
  <si>
    <t>Remove and Re-Install Existing Concrete pad and Mail Kiosk</t>
  </si>
  <si>
    <t>Remove Existing Dirt/Gravel Driveway</t>
  </si>
  <si>
    <t>DAY</t>
  </si>
  <si>
    <t>Fiber Reinforced Concrete Flume (Includes Concrete Flume around Type E Modified Inlet #25)</t>
  </si>
  <si>
    <t>6" Stabilized Subgrade, County Spec 2300 (For Driveways)</t>
  </si>
  <si>
    <t>Relocate Existing Water Meter, Service, &amp; Flush Hydrant</t>
  </si>
  <si>
    <t>TON</t>
  </si>
  <si>
    <t xml:space="preserve">Type SP 12.5 Asphalt Overlay (110 lbs.per SY) </t>
  </si>
  <si>
    <t>Directional Bores</t>
  </si>
  <si>
    <t>Mushroom Compost</t>
  </si>
  <si>
    <t>Chaste Tree</t>
  </si>
  <si>
    <t>Blue Sedge</t>
  </si>
  <si>
    <t>Blue Chip Budleia</t>
  </si>
  <si>
    <t>Coontie</t>
  </si>
  <si>
    <t>Live Oak</t>
  </si>
  <si>
    <t>Tiger Eye Daisy</t>
  </si>
  <si>
    <t>Society Garlic</t>
  </si>
  <si>
    <t>Rose</t>
  </si>
  <si>
    <t>Blue Rug Juniper</t>
  </si>
  <si>
    <t>Dwarf Fountain Grass</t>
  </si>
  <si>
    <t>Pine Straw Mulch</t>
  </si>
  <si>
    <r>
      <t xml:space="preserve">Clearing and Grubbing </t>
    </r>
    <r>
      <rPr>
        <i/>
        <sz val="10"/>
        <color theme="1"/>
        <rFont val="Arial"/>
        <family val="2"/>
      </rPr>
      <t>(Includes all above grade and below grade improvements as indicated and as necessary to facilitate new construction, and other work as indicated)</t>
    </r>
  </si>
  <si>
    <t>SF</t>
  </si>
  <si>
    <t>Perennial Peanut</t>
  </si>
  <si>
    <r>
      <t xml:space="preserve">Backflow Preventer w/ Concrete Enclosure </t>
    </r>
    <r>
      <rPr>
        <i/>
        <sz val="10"/>
        <color theme="1"/>
        <rFont val="Arial"/>
        <family val="2"/>
      </rPr>
      <t>(Includes all necessary connections and fittings)</t>
    </r>
  </si>
  <si>
    <r>
      <t xml:space="preserve">Irrigation </t>
    </r>
    <r>
      <rPr>
        <i/>
        <sz val="10"/>
        <color theme="1"/>
        <rFont val="Arial"/>
        <family val="2"/>
      </rPr>
      <t>(Includes all necessary connections and fittings)</t>
    </r>
  </si>
  <si>
    <r>
      <t xml:space="preserve">Install Water Meters provided by Peoples Water </t>
    </r>
    <r>
      <rPr>
        <i/>
        <sz val="10"/>
        <color theme="1"/>
        <rFont val="Arial"/>
        <family val="2"/>
      </rPr>
      <t>(Includes all necessary connections and fittings)</t>
    </r>
  </si>
  <si>
    <r>
      <t xml:space="preserve">Welcome Sign </t>
    </r>
    <r>
      <rPr>
        <i/>
        <sz val="10"/>
        <color theme="1"/>
        <rFont val="Arial"/>
        <family val="2"/>
      </rPr>
      <t>(Includes construction and installation)</t>
    </r>
  </si>
  <si>
    <t>CR 292 Barrancas Avenue Beautification Project</t>
  </si>
  <si>
    <r>
      <t xml:space="preserve">Erosion Control </t>
    </r>
    <r>
      <rPr>
        <i/>
        <sz val="10"/>
        <color theme="1"/>
        <rFont val="Arial"/>
        <family val="2"/>
      </rPr>
      <t>(Includes SWPPP Plan, Implementation, maintenance, replacement, etc.)</t>
    </r>
  </si>
  <si>
    <r>
      <t xml:space="preserve">Maintenance of Traffic </t>
    </r>
    <r>
      <rPr>
        <i/>
        <sz val="10"/>
        <color theme="1"/>
        <rFont val="Arial"/>
        <family val="2"/>
      </rPr>
      <t>(Includes Plan, Notification, Implementation, and PCMS's - 7 days prior to start of construction)</t>
    </r>
  </si>
  <si>
    <t xml:space="preserve"> NOTE:</t>
  </si>
  <si>
    <t>County reserves the right to add or delete up to 25% of the plant material quantity based upon the unit prices during the shop drawing review process.</t>
  </si>
  <si>
    <t>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</si>
</sst>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/>
    <xf numFmtId="164" fontId="3" fillId="0" borderId="1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/>
    <xf numFmtId="0" fontId="3" fillId="0" borderId="1" xfId="0" applyFont="1" applyFill="1" applyBorder="1" applyAlignment="1">
      <alignment wrapText="1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9" xfId="0" applyFont="1" applyFill="1" applyBorder="1" applyAlignment="1">
      <alignment horizontal="center"/>
    </xf>
    <xf numFmtId="164" fontId="3" fillId="0" borderId="5" xfId="0" applyNumberFormat="1" applyFont="1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3" fillId="0" borderId="16" xfId="0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/>
    <xf numFmtId="0" fontId="3" fillId="0" borderId="1" xfId="0" applyFont="1" applyFill="1" applyBorder="1"/>
    <xf numFmtId="164" fontId="3" fillId="0" borderId="19" xfId="0" applyNumberFormat="1" applyFont="1" applyFill="1" applyBorder="1" applyAlignment="1"/>
    <xf numFmtId="3" fontId="3" fillId="0" borderId="15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0" xfId="1" applyFont="1" applyAlignment="1">
      <alignment horizontal="right"/>
    </xf>
    <xf numFmtId="164" fontId="5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14" workbookViewId="0">
      <selection activeCell="A3" sqref="A3:F3"/>
    </sheetView>
  </sheetViews>
  <sheetFormatPr defaultRowHeight="14.4" x14ac:dyDescent="0.3"/>
  <cols>
    <col min="1" max="1" width="10" customWidth="1"/>
    <col min="2" max="2" width="51.88671875" customWidth="1"/>
    <col min="3" max="3" width="8.6640625" bestFit="1" customWidth="1"/>
    <col min="4" max="4" width="8.88671875" customWidth="1"/>
    <col min="5" max="5" width="14.5546875" customWidth="1"/>
    <col min="6" max="6" width="15" customWidth="1"/>
    <col min="7" max="7" width="37.44140625" customWidth="1"/>
  </cols>
  <sheetData>
    <row r="1" spans="1:6" ht="31.2" customHeight="1" x14ac:dyDescent="0.55000000000000004">
      <c r="A1" s="51" t="s">
        <v>100</v>
      </c>
      <c r="B1" s="50"/>
      <c r="C1" s="50"/>
      <c r="D1" s="50"/>
      <c r="E1" s="50"/>
      <c r="F1" s="50"/>
    </row>
    <row r="3" spans="1:6" ht="20.399999999999999" x14ac:dyDescent="0.35">
      <c r="A3" s="41" t="s">
        <v>95</v>
      </c>
      <c r="B3" s="41"/>
      <c r="C3" s="41"/>
      <c r="D3" s="41"/>
      <c r="E3" s="41"/>
      <c r="F3" s="41"/>
    </row>
    <row r="4" spans="1:6" ht="15" thickBot="1" x14ac:dyDescent="0.35"/>
    <row r="5" spans="1:6" ht="27" thickBot="1" x14ac:dyDescent="0.35">
      <c r="A5" s="1" t="s">
        <v>0</v>
      </c>
      <c r="B5" s="2" t="s">
        <v>1</v>
      </c>
      <c r="C5" s="2" t="s">
        <v>2</v>
      </c>
      <c r="D5" s="2" t="s">
        <v>3</v>
      </c>
      <c r="E5" s="3" t="s">
        <v>57</v>
      </c>
      <c r="F5" s="3" t="s">
        <v>58</v>
      </c>
    </row>
    <row r="6" spans="1:6" x14ac:dyDescent="0.3">
      <c r="A6" s="17">
        <v>1</v>
      </c>
      <c r="B6" s="19" t="s">
        <v>4</v>
      </c>
      <c r="C6" s="37">
        <v>1</v>
      </c>
      <c r="D6" s="20" t="s">
        <v>51</v>
      </c>
      <c r="E6" s="30"/>
      <c r="F6" s="21">
        <f>C6*E6</f>
        <v>0</v>
      </c>
    </row>
    <row r="7" spans="1:6" ht="40.200000000000003" x14ac:dyDescent="0.3">
      <c r="A7" s="29">
        <v>2</v>
      </c>
      <c r="B7" s="16" t="s">
        <v>97</v>
      </c>
      <c r="C7" s="38">
        <v>1</v>
      </c>
      <c r="D7" s="22" t="s">
        <v>51</v>
      </c>
      <c r="E7" s="25"/>
      <c r="F7" s="21">
        <f t="shared" ref="F7:F24" si="0">C7*E7</f>
        <v>0</v>
      </c>
    </row>
    <row r="8" spans="1:6" ht="27" x14ac:dyDescent="0.3">
      <c r="A8" s="29">
        <v>3</v>
      </c>
      <c r="B8" s="16" t="s">
        <v>96</v>
      </c>
      <c r="C8" s="38">
        <v>1</v>
      </c>
      <c r="D8" s="22" t="s">
        <v>51</v>
      </c>
      <c r="E8" s="25"/>
      <c r="F8" s="21">
        <f t="shared" si="0"/>
        <v>0</v>
      </c>
    </row>
    <row r="9" spans="1:6" ht="40.200000000000003" x14ac:dyDescent="0.3">
      <c r="A9" s="29">
        <v>4</v>
      </c>
      <c r="B9" s="16" t="s">
        <v>88</v>
      </c>
      <c r="C9" s="38">
        <v>1</v>
      </c>
      <c r="D9" s="22" t="s">
        <v>51</v>
      </c>
      <c r="E9" s="25"/>
      <c r="F9" s="21">
        <f t="shared" si="0"/>
        <v>0</v>
      </c>
    </row>
    <row r="10" spans="1:6" x14ac:dyDescent="0.3">
      <c r="A10" s="29">
        <v>5</v>
      </c>
      <c r="B10" s="16" t="s">
        <v>92</v>
      </c>
      <c r="C10" s="38">
        <v>1</v>
      </c>
      <c r="D10" s="22" t="s">
        <v>51</v>
      </c>
      <c r="E10" s="25"/>
      <c r="F10" s="21">
        <f t="shared" si="0"/>
        <v>0</v>
      </c>
    </row>
    <row r="11" spans="1:6" x14ac:dyDescent="0.3">
      <c r="A11" s="29">
        <v>6</v>
      </c>
      <c r="B11" s="16" t="s">
        <v>94</v>
      </c>
      <c r="C11" s="38">
        <v>1</v>
      </c>
      <c r="D11" s="22" t="s">
        <v>51</v>
      </c>
      <c r="E11" s="25"/>
      <c r="F11" s="21">
        <f t="shared" si="0"/>
        <v>0</v>
      </c>
    </row>
    <row r="12" spans="1:6" x14ac:dyDescent="0.3">
      <c r="A12" s="29">
        <v>7</v>
      </c>
      <c r="B12" s="16" t="s">
        <v>75</v>
      </c>
      <c r="C12" s="38">
        <v>5</v>
      </c>
      <c r="D12" s="22" t="s">
        <v>52</v>
      </c>
      <c r="E12" s="25"/>
      <c r="F12" s="21">
        <f t="shared" si="0"/>
        <v>0</v>
      </c>
    </row>
    <row r="13" spans="1:6" ht="27" x14ac:dyDescent="0.3">
      <c r="A13" s="29">
        <v>8</v>
      </c>
      <c r="B13" s="16" t="s">
        <v>91</v>
      </c>
      <c r="C13" s="38">
        <v>3</v>
      </c>
      <c r="D13" s="22" t="s">
        <v>52</v>
      </c>
      <c r="E13" s="25"/>
      <c r="F13" s="21">
        <f t="shared" si="0"/>
        <v>0</v>
      </c>
    </row>
    <row r="14" spans="1:6" ht="27" x14ac:dyDescent="0.3">
      <c r="A14" s="29">
        <v>9</v>
      </c>
      <c r="B14" s="16" t="s">
        <v>93</v>
      </c>
      <c r="C14" s="38">
        <v>3</v>
      </c>
      <c r="D14" s="22" t="s">
        <v>52</v>
      </c>
      <c r="E14" s="25"/>
      <c r="F14" s="21">
        <f t="shared" si="0"/>
        <v>0</v>
      </c>
    </row>
    <row r="15" spans="1:6" x14ac:dyDescent="0.3">
      <c r="A15" s="29">
        <v>10</v>
      </c>
      <c r="B15" s="16" t="s">
        <v>76</v>
      </c>
      <c r="C15" s="38">
        <v>103</v>
      </c>
      <c r="D15" s="22" t="s">
        <v>53</v>
      </c>
      <c r="E15" s="25"/>
      <c r="F15" s="21">
        <f t="shared" si="0"/>
        <v>0</v>
      </c>
    </row>
    <row r="16" spans="1:6" x14ac:dyDescent="0.3">
      <c r="A16" s="29">
        <v>11</v>
      </c>
      <c r="B16" s="27" t="s">
        <v>77</v>
      </c>
      <c r="C16" s="36">
        <v>1</v>
      </c>
      <c r="D16" s="28" t="s">
        <v>52</v>
      </c>
      <c r="E16" s="31"/>
      <c r="F16" s="21">
        <f t="shared" si="0"/>
        <v>0</v>
      </c>
    </row>
    <row r="17" spans="1:6" x14ac:dyDescent="0.3">
      <c r="A17" s="29">
        <v>12</v>
      </c>
      <c r="B17" s="27" t="s">
        <v>78</v>
      </c>
      <c r="C17" s="36">
        <v>249</v>
      </c>
      <c r="D17" s="28" t="s">
        <v>52</v>
      </c>
      <c r="E17" s="31"/>
      <c r="F17" s="21">
        <f t="shared" si="0"/>
        <v>0</v>
      </c>
    </row>
    <row r="18" spans="1:6" x14ac:dyDescent="0.3">
      <c r="A18" s="29">
        <v>13</v>
      </c>
      <c r="B18" s="27" t="s">
        <v>90</v>
      </c>
      <c r="C18" s="36">
        <v>8410</v>
      </c>
      <c r="D18" s="28" t="s">
        <v>89</v>
      </c>
      <c r="E18" s="31"/>
      <c r="F18" s="21">
        <f t="shared" si="0"/>
        <v>0</v>
      </c>
    </row>
    <row r="19" spans="1:6" x14ac:dyDescent="0.3">
      <c r="A19" s="29">
        <v>14</v>
      </c>
      <c r="B19" s="27" t="s">
        <v>79</v>
      </c>
      <c r="C19" s="36">
        <v>1776</v>
      </c>
      <c r="D19" s="28" t="s">
        <v>52</v>
      </c>
      <c r="E19" s="31"/>
      <c r="F19" s="21">
        <f t="shared" si="0"/>
        <v>0</v>
      </c>
    </row>
    <row r="20" spans="1:6" x14ac:dyDescent="0.3">
      <c r="A20" s="29">
        <v>15</v>
      </c>
      <c r="B20" s="27" t="s">
        <v>80</v>
      </c>
      <c r="C20" s="36">
        <v>229</v>
      </c>
      <c r="D20" s="28" t="s">
        <v>52</v>
      </c>
      <c r="E20" s="31"/>
      <c r="F20" s="21">
        <f t="shared" si="0"/>
        <v>0</v>
      </c>
    </row>
    <row r="21" spans="1:6" x14ac:dyDescent="0.3">
      <c r="A21" s="29">
        <v>16</v>
      </c>
      <c r="B21" s="27" t="s">
        <v>81</v>
      </c>
      <c r="C21" s="36">
        <v>2</v>
      </c>
      <c r="D21" s="28" t="s">
        <v>52</v>
      </c>
      <c r="E21" s="31"/>
      <c r="F21" s="21">
        <f t="shared" si="0"/>
        <v>0</v>
      </c>
    </row>
    <row r="22" spans="1:6" x14ac:dyDescent="0.3">
      <c r="A22" s="29">
        <v>17</v>
      </c>
      <c r="B22" s="27" t="s">
        <v>82</v>
      </c>
      <c r="C22" s="36">
        <v>288</v>
      </c>
      <c r="D22" s="28" t="s">
        <v>52</v>
      </c>
      <c r="E22" s="31"/>
      <c r="F22" s="21">
        <f t="shared" si="0"/>
        <v>0</v>
      </c>
    </row>
    <row r="23" spans="1:6" x14ac:dyDescent="0.3">
      <c r="A23" s="29">
        <v>18</v>
      </c>
      <c r="B23" s="27" t="s">
        <v>83</v>
      </c>
      <c r="C23" s="36">
        <v>35</v>
      </c>
      <c r="D23" s="28" t="s">
        <v>52</v>
      </c>
      <c r="E23" s="31"/>
      <c r="F23" s="21">
        <f t="shared" si="0"/>
        <v>0</v>
      </c>
    </row>
    <row r="24" spans="1:6" x14ac:dyDescent="0.3">
      <c r="A24" s="29">
        <v>19</v>
      </c>
      <c r="B24" s="16" t="s">
        <v>84</v>
      </c>
      <c r="C24" s="38">
        <v>96</v>
      </c>
      <c r="D24" s="18" t="s">
        <v>52</v>
      </c>
      <c r="E24" s="25"/>
      <c r="F24" s="33">
        <f t="shared" si="0"/>
        <v>0</v>
      </c>
    </row>
    <row r="25" spans="1:6" x14ac:dyDescent="0.3">
      <c r="A25" s="29">
        <v>20</v>
      </c>
      <c r="B25" s="34" t="s">
        <v>85</v>
      </c>
      <c r="C25" s="38">
        <v>427</v>
      </c>
      <c r="D25" s="18" t="s">
        <v>52</v>
      </c>
      <c r="E25" s="25"/>
      <c r="F25" s="33">
        <f>C25*E25</f>
        <v>0</v>
      </c>
    </row>
    <row r="26" spans="1:6" x14ac:dyDescent="0.3">
      <c r="A26" s="29">
        <v>21</v>
      </c>
      <c r="B26" s="16" t="s">
        <v>86</v>
      </c>
      <c r="C26" s="38">
        <v>452</v>
      </c>
      <c r="D26" s="22" t="s">
        <v>52</v>
      </c>
      <c r="E26" s="25"/>
      <c r="F26" s="21">
        <f t="shared" ref="F26:F27" si="1">C26*E26</f>
        <v>0</v>
      </c>
    </row>
    <row r="27" spans="1:6" ht="15" thickBot="1" x14ac:dyDescent="0.35">
      <c r="A27" s="26">
        <v>22</v>
      </c>
      <c r="B27" s="23" t="s">
        <v>87</v>
      </c>
      <c r="C27" s="39">
        <v>23112</v>
      </c>
      <c r="D27" s="24" t="s">
        <v>89</v>
      </c>
      <c r="E27" s="32"/>
      <c r="F27" s="35">
        <f t="shared" si="1"/>
        <v>0</v>
      </c>
    </row>
    <row r="28" spans="1:6" ht="15.75" customHeight="1" x14ac:dyDescent="0.3">
      <c r="A28" s="13"/>
      <c r="B28" s="14"/>
      <c r="C28" s="13"/>
      <c r="D28" s="13"/>
      <c r="E28" s="13"/>
      <c r="F28" s="15"/>
    </row>
    <row r="29" spans="1:6" ht="15.75" customHeight="1" x14ac:dyDescent="0.3">
      <c r="A29" s="13"/>
      <c r="B29" s="14"/>
      <c r="C29" s="13"/>
      <c r="D29" s="13"/>
      <c r="E29" s="13"/>
      <c r="F29" s="15"/>
    </row>
    <row r="30" spans="1:6" ht="15" thickBot="1" x14ac:dyDescent="0.35">
      <c r="C30" s="42" t="s">
        <v>61</v>
      </c>
      <c r="D30" s="42"/>
      <c r="E30" s="43">
        <f>SUM(F6:F27)</f>
        <v>0</v>
      </c>
      <c r="F30" s="43"/>
    </row>
    <row r="33" spans="1:6" ht="15.6" x14ac:dyDescent="0.3">
      <c r="A33" s="40" t="s">
        <v>98</v>
      </c>
      <c r="B33" s="44" t="s">
        <v>99</v>
      </c>
      <c r="C33" s="44"/>
      <c r="D33" s="44"/>
      <c r="E33" s="44"/>
      <c r="F33" s="44"/>
    </row>
    <row r="34" spans="1:6" x14ac:dyDescent="0.3">
      <c r="B34" s="44"/>
      <c r="C34" s="44"/>
      <c r="D34" s="44"/>
      <c r="E34" s="44"/>
      <c r="F34" s="44"/>
    </row>
  </sheetData>
  <mergeCells count="5">
    <mergeCell ref="A3:F3"/>
    <mergeCell ref="C30:D30"/>
    <mergeCell ref="E30:F30"/>
    <mergeCell ref="B33:F34"/>
    <mergeCell ref="A1:F1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E25" sqref="E25"/>
    </sheetView>
  </sheetViews>
  <sheetFormatPr defaultRowHeight="14.4" x14ac:dyDescent="0.3"/>
  <cols>
    <col min="1" max="1" width="10" customWidth="1"/>
    <col min="2" max="2" width="45.6640625" customWidth="1"/>
    <col min="3" max="3" width="8.6640625" bestFit="1" customWidth="1"/>
    <col min="4" max="4" width="8.88671875" customWidth="1"/>
    <col min="5" max="5" width="14.5546875" customWidth="1"/>
    <col min="6" max="6" width="15" customWidth="1"/>
    <col min="10" max="10" width="15.109375" customWidth="1"/>
  </cols>
  <sheetData>
    <row r="1" spans="1:10" x14ac:dyDescent="0.3">
      <c r="A1" s="45" t="s">
        <v>59</v>
      </c>
      <c r="B1" s="45"/>
      <c r="C1" s="45"/>
      <c r="D1" s="45"/>
      <c r="E1" s="45"/>
      <c r="F1" s="45"/>
    </row>
    <row r="2" spans="1:10" x14ac:dyDescent="0.3">
      <c r="A2" s="45" t="s">
        <v>60</v>
      </c>
      <c r="B2" s="45"/>
      <c r="C2" s="45"/>
      <c r="D2" s="45"/>
      <c r="E2" s="45"/>
      <c r="F2" s="45"/>
    </row>
    <row r="3" spans="1:10" ht="15" thickBot="1" x14ac:dyDescent="0.35"/>
    <row r="4" spans="1:10" ht="18" thickBot="1" x14ac:dyDescent="0.35">
      <c r="A4" s="46" t="s">
        <v>56</v>
      </c>
      <c r="B4" s="47"/>
      <c r="C4" s="47"/>
      <c r="D4" s="47"/>
      <c r="E4" s="47"/>
      <c r="F4" s="48"/>
    </row>
    <row r="5" spans="1:10" ht="27" thickBot="1" x14ac:dyDescent="0.35">
      <c r="A5" s="1" t="s">
        <v>0</v>
      </c>
      <c r="B5" s="2" t="s">
        <v>1</v>
      </c>
      <c r="C5" s="2" t="s">
        <v>2</v>
      </c>
      <c r="D5" s="2" t="s">
        <v>3</v>
      </c>
      <c r="E5" s="3" t="s">
        <v>57</v>
      </c>
      <c r="F5" s="3" t="s">
        <v>58</v>
      </c>
    </row>
    <row r="6" spans="1:10" x14ac:dyDescent="0.3">
      <c r="A6" s="10">
        <v>1</v>
      </c>
      <c r="B6" s="4" t="s">
        <v>4</v>
      </c>
      <c r="C6" s="5">
        <v>1</v>
      </c>
      <c r="D6" s="6" t="s">
        <v>51</v>
      </c>
      <c r="E6" s="11">
        <v>1800</v>
      </c>
      <c r="F6" s="11">
        <f>C6*E6</f>
        <v>1800</v>
      </c>
      <c r="J6" s="11"/>
    </row>
    <row r="7" spans="1:10" ht="27" x14ac:dyDescent="0.3">
      <c r="A7" s="10">
        <f>A6+1</f>
        <v>2</v>
      </c>
      <c r="B7" s="7" t="s">
        <v>50</v>
      </c>
      <c r="C7" s="8">
        <v>1</v>
      </c>
      <c r="D7" s="9" t="s">
        <v>51</v>
      </c>
      <c r="E7" s="12">
        <v>10000</v>
      </c>
      <c r="F7" s="11">
        <f t="shared" ref="F7:F63" si="0">C7*E7</f>
        <v>10000</v>
      </c>
      <c r="J7" s="12"/>
    </row>
    <row r="8" spans="1:10" ht="40.200000000000003" x14ac:dyDescent="0.3">
      <c r="A8" s="10">
        <f t="shared" ref="A8:A63" si="1">A7+1</f>
        <v>3</v>
      </c>
      <c r="B8" s="7" t="s">
        <v>5</v>
      </c>
      <c r="C8" s="8">
        <v>1</v>
      </c>
      <c r="D8" s="9" t="s">
        <v>51</v>
      </c>
      <c r="E8" s="12">
        <v>1500</v>
      </c>
      <c r="F8" s="11">
        <f t="shared" si="0"/>
        <v>1500</v>
      </c>
      <c r="J8" s="12"/>
    </row>
    <row r="9" spans="1:10" ht="27" x14ac:dyDescent="0.3">
      <c r="A9" s="10">
        <f t="shared" si="1"/>
        <v>4</v>
      </c>
      <c r="B9" s="7" t="s">
        <v>6</v>
      </c>
      <c r="C9" s="8">
        <v>1</v>
      </c>
      <c r="D9" s="9" t="s">
        <v>51</v>
      </c>
      <c r="E9" s="12">
        <v>1000</v>
      </c>
      <c r="F9" s="11">
        <f t="shared" si="0"/>
        <v>1000</v>
      </c>
      <c r="J9" s="12"/>
    </row>
    <row r="10" spans="1:10" ht="27" x14ac:dyDescent="0.3">
      <c r="A10" s="10">
        <f t="shared" si="1"/>
        <v>5</v>
      </c>
      <c r="B10" s="7" t="s">
        <v>67</v>
      </c>
      <c r="C10" s="8">
        <v>1</v>
      </c>
      <c r="D10" s="9" t="s">
        <v>52</v>
      </c>
      <c r="E10" s="12">
        <v>750</v>
      </c>
      <c r="F10" s="11">
        <f t="shared" si="0"/>
        <v>750</v>
      </c>
      <c r="J10" s="12"/>
    </row>
    <row r="11" spans="1:10" x14ac:dyDescent="0.3">
      <c r="A11" s="10">
        <f t="shared" si="1"/>
        <v>6</v>
      </c>
      <c r="B11" s="7" t="s">
        <v>8</v>
      </c>
      <c r="C11" s="8">
        <v>2</v>
      </c>
      <c r="D11" s="9" t="s">
        <v>52</v>
      </c>
      <c r="E11" s="12">
        <v>1350</v>
      </c>
      <c r="F11" s="11">
        <f t="shared" si="0"/>
        <v>2700</v>
      </c>
      <c r="J11" s="12"/>
    </row>
    <row r="12" spans="1:10" ht="53.4" x14ac:dyDescent="0.3">
      <c r="A12" s="10">
        <f t="shared" si="1"/>
        <v>7</v>
      </c>
      <c r="B12" s="7" t="s">
        <v>7</v>
      </c>
      <c r="C12" s="8">
        <v>2</v>
      </c>
      <c r="D12" s="9" t="s">
        <v>52</v>
      </c>
      <c r="E12" s="12">
        <v>435</v>
      </c>
      <c r="F12" s="11">
        <f t="shared" si="0"/>
        <v>870</v>
      </c>
      <c r="J12" s="12"/>
    </row>
    <row r="13" spans="1:10" x14ac:dyDescent="0.3">
      <c r="A13" s="10">
        <f t="shared" si="1"/>
        <v>8</v>
      </c>
      <c r="B13" s="7" t="s">
        <v>9</v>
      </c>
      <c r="C13" s="8">
        <f>10+2+4+5</f>
        <v>21</v>
      </c>
      <c r="D13" s="9" t="s">
        <v>52</v>
      </c>
      <c r="E13" s="12">
        <v>155</v>
      </c>
      <c r="F13" s="11">
        <f t="shared" si="0"/>
        <v>3255</v>
      </c>
      <c r="J13" s="12"/>
    </row>
    <row r="14" spans="1:10" ht="16.5" customHeight="1" x14ac:dyDescent="0.3">
      <c r="A14" s="10">
        <f t="shared" si="1"/>
        <v>9</v>
      </c>
      <c r="B14" s="7" t="s">
        <v>62</v>
      </c>
      <c r="C14" s="8">
        <v>125</v>
      </c>
      <c r="D14" s="9" t="s">
        <v>53</v>
      </c>
      <c r="E14" s="12">
        <v>12</v>
      </c>
      <c r="F14" s="11">
        <f t="shared" si="0"/>
        <v>1500</v>
      </c>
      <c r="J14" s="12"/>
    </row>
    <row r="15" spans="1:10" x14ac:dyDescent="0.3">
      <c r="A15" s="10">
        <f t="shared" si="1"/>
        <v>10</v>
      </c>
      <c r="B15" s="7" t="s">
        <v>10</v>
      </c>
      <c r="C15" s="8">
        <v>3860</v>
      </c>
      <c r="D15" s="9" t="s">
        <v>54</v>
      </c>
      <c r="E15" s="12">
        <v>1.9</v>
      </c>
      <c r="F15" s="11">
        <f t="shared" si="0"/>
        <v>7334</v>
      </c>
      <c r="J15" s="12"/>
    </row>
    <row r="16" spans="1:10" x14ac:dyDescent="0.3">
      <c r="A16" s="10">
        <f t="shared" si="1"/>
        <v>11</v>
      </c>
      <c r="B16" s="7" t="s">
        <v>11</v>
      </c>
      <c r="C16" s="8">
        <v>100</v>
      </c>
      <c r="D16" s="9" t="s">
        <v>53</v>
      </c>
      <c r="E16" s="12">
        <v>14.5</v>
      </c>
      <c r="F16" s="11">
        <f t="shared" si="0"/>
        <v>1450</v>
      </c>
      <c r="J16" s="12"/>
    </row>
    <row r="17" spans="1:10" x14ac:dyDescent="0.3">
      <c r="A17" s="10">
        <f t="shared" si="1"/>
        <v>12</v>
      </c>
      <c r="B17" s="7" t="s">
        <v>12</v>
      </c>
      <c r="C17" s="8">
        <v>202</v>
      </c>
      <c r="D17" s="9" t="s">
        <v>54</v>
      </c>
      <c r="E17" s="12">
        <v>10.25</v>
      </c>
      <c r="F17" s="11">
        <f t="shared" si="0"/>
        <v>2070.5</v>
      </c>
      <c r="J17" s="12"/>
    </row>
    <row r="18" spans="1:10" ht="27" x14ac:dyDescent="0.3">
      <c r="A18" s="10">
        <f t="shared" si="1"/>
        <v>13</v>
      </c>
      <c r="B18" s="7" t="s">
        <v>13</v>
      </c>
      <c r="C18" s="8">
        <f>24+36+30+68+50</f>
        <v>208</v>
      </c>
      <c r="D18" s="9" t="s">
        <v>54</v>
      </c>
      <c r="E18" s="12">
        <v>46</v>
      </c>
      <c r="F18" s="11">
        <f t="shared" si="0"/>
        <v>9568</v>
      </c>
      <c r="J18" s="12"/>
    </row>
    <row r="19" spans="1:10" ht="27" x14ac:dyDescent="0.3">
      <c r="A19" s="10">
        <f t="shared" si="1"/>
        <v>14</v>
      </c>
      <c r="B19" s="7" t="s">
        <v>44</v>
      </c>
      <c r="C19" s="8">
        <f>26+24+16+174+36+4+54+87+30+64+6+42+79+15+96+68+15+124+30+68+26+8+122+165+23+21+17</f>
        <v>1440</v>
      </c>
      <c r="D19" s="9" t="s">
        <v>54</v>
      </c>
      <c r="E19" s="12">
        <v>3</v>
      </c>
      <c r="F19" s="11">
        <f t="shared" si="0"/>
        <v>4320</v>
      </c>
      <c r="J19" s="12"/>
    </row>
    <row r="20" spans="1:10" x14ac:dyDescent="0.3">
      <c r="A20" s="10">
        <f t="shared" si="1"/>
        <v>15</v>
      </c>
      <c r="B20" s="7" t="s">
        <v>14</v>
      </c>
      <c r="C20" s="8">
        <v>420</v>
      </c>
      <c r="D20" s="9" t="s">
        <v>55</v>
      </c>
      <c r="E20" s="12">
        <v>2.35</v>
      </c>
      <c r="F20" s="11">
        <f t="shared" si="0"/>
        <v>987</v>
      </c>
      <c r="J20" s="12"/>
    </row>
    <row r="21" spans="1:10" ht="27" x14ac:dyDescent="0.3">
      <c r="A21" s="10">
        <f t="shared" si="1"/>
        <v>16</v>
      </c>
      <c r="B21" s="7" t="s">
        <v>71</v>
      </c>
      <c r="C21" s="8">
        <v>942</v>
      </c>
      <c r="D21" s="9" t="s">
        <v>54</v>
      </c>
      <c r="E21" s="12">
        <v>3.25</v>
      </c>
      <c r="F21" s="11">
        <f t="shared" si="0"/>
        <v>3061.5</v>
      </c>
      <c r="J21" s="12"/>
    </row>
    <row r="22" spans="1:10" x14ac:dyDescent="0.3">
      <c r="A22" s="10">
        <f t="shared" si="1"/>
        <v>17</v>
      </c>
      <c r="B22" s="7" t="s">
        <v>64</v>
      </c>
      <c r="C22" s="8">
        <v>202</v>
      </c>
      <c r="D22" s="9" t="s">
        <v>54</v>
      </c>
      <c r="E22" s="12">
        <v>3.85</v>
      </c>
      <c r="F22" s="11">
        <f t="shared" si="0"/>
        <v>777.7</v>
      </c>
      <c r="J22" s="12"/>
    </row>
    <row r="23" spans="1:10" x14ac:dyDescent="0.3">
      <c r="A23" s="10">
        <f t="shared" si="1"/>
        <v>18</v>
      </c>
      <c r="B23" s="7" t="s">
        <v>33</v>
      </c>
      <c r="C23" s="8">
        <v>202</v>
      </c>
      <c r="D23" s="9" t="s">
        <v>54</v>
      </c>
      <c r="E23" s="12">
        <v>13.4</v>
      </c>
      <c r="F23" s="11">
        <f t="shared" si="0"/>
        <v>2706.8</v>
      </c>
      <c r="J23" s="12"/>
    </row>
    <row r="24" spans="1:10" x14ac:dyDescent="0.3">
      <c r="A24" s="10">
        <f t="shared" si="1"/>
        <v>19</v>
      </c>
      <c r="B24" s="7" t="s">
        <v>74</v>
      </c>
      <c r="C24" s="8">
        <v>135</v>
      </c>
      <c r="D24" s="9" t="s">
        <v>73</v>
      </c>
      <c r="E24" s="12">
        <v>120</v>
      </c>
      <c r="F24" s="11">
        <f t="shared" si="0"/>
        <v>16200</v>
      </c>
      <c r="J24" s="12"/>
    </row>
    <row r="25" spans="1:10" x14ac:dyDescent="0.3">
      <c r="A25" s="10">
        <f t="shared" si="1"/>
        <v>20</v>
      </c>
      <c r="B25" s="7" t="s">
        <v>49</v>
      </c>
      <c r="C25" s="8">
        <v>165</v>
      </c>
      <c r="D25" s="9" t="s">
        <v>54</v>
      </c>
      <c r="E25" s="12">
        <v>3.5</v>
      </c>
      <c r="F25" s="11">
        <f t="shared" si="0"/>
        <v>577.5</v>
      </c>
      <c r="J25" s="12"/>
    </row>
    <row r="26" spans="1:10" x14ac:dyDescent="0.3">
      <c r="A26" s="10">
        <f t="shared" si="1"/>
        <v>21</v>
      </c>
      <c r="B26" s="7" t="s">
        <v>39</v>
      </c>
      <c r="C26" s="8">
        <v>3</v>
      </c>
      <c r="D26" s="9" t="s">
        <v>52</v>
      </c>
      <c r="E26" s="12">
        <v>43</v>
      </c>
      <c r="F26" s="11">
        <f t="shared" si="0"/>
        <v>129</v>
      </c>
      <c r="J26" s="12"/>
    </row>
    <row r="27" spans="1:10" x14ac:dyDescent="0.3">
      <c r="A27" s="10">
        <f t="shared" si="1"/>
        <v>22</v>
      </c>
      <c r="B27" s="7" t="s">
        <v>40</v>
      </c>
      <c r="C27" s="8">
        <v>80</v>
      </c>
      <c r="D27" s="9" t="s">
        <v>55</v>
      </c>
      <c r="E27" s="12">
        <v>17.25</v>
      </c>
      <c r="F27" s="11">
        <f>C27*E27</f>
        <v>1380</v>
      </c>
      <c r="J27" s="12"/>
    </row>
    <row r="28" spans="1:10" x14ac:dyDescent="0.3">
      <c r="A28" s="10">
        <f t="shared" si="1"/>
        <v>23</v>
      </c>
      <c r="B28" s="7" t="s">
        <v>41</v>
      </c>
      <c r="C28" s="8">
        <f>1050+1175</f>
        <v>2225</v>
      </c>
      <c r="D28" s="9" t="s">
        <v>55</v>
      </c>
      <c r="E28" s="12">
        <v>12</v>
      </c>
      <c r="F28" s="11">
        <f t="shared" si="0"/>
        <v>26700</v>
      </c>
      <c r="J28" s="12"/>
    </row>
    <row r="29" spans="1:10" x14ac:dyDescent="0.3">
      <c r="A29" s="10">
        <f t="shared" si="1"/>
        <v>24</v>
      </c>
      <c r="B29" s="7" t="s">
        <v>42</v>
      </c>
      <c r="C29" s="8">
        <f>767+26+23+22+21+22+21+21+19</f>
        <v>942</v>
      </c>
      <c r="D29" s="9" t="s">
        <v>54</v>
      </c>
      <c r="E29" s="12">
        <v>34.5</v>
      </c>
      <c r="F29" s="11">
        <f t="shared" si="0"/>
        <v>32499</v>
      </c>
      <c r="J29" s="12"/>
    </row>
    <row r="30" spans="1:10" ht="27" x14ac:dyDescent="0.3">
      <c r="A30" s="10">
        <f t="shared" si="1"/>
        <v>25</v>
      </c>
      <c r="B30" s="7" t="s">
        <v>70</v>
      </c>
      <c r="C30" s="8">
        <v>52</v>
      </c>
      <c r="D30" s="9" t="s">
        <v>54</v>
      </c>
      <c r="E30" s="12">
        <v>57</v>
      </c>
      <c r="F30" s="11">
        <f t="shared" si="0"/>
        <v>2964</v>
      </c>
      <c r="J30" s="12"/>
    </row>
    <row r="31" spans="1:10" ht="27" x14ac:dyDescent="0.3">
      <c r="A31" s="10">
        <f t="shared" si="1"/>
        <v>26</v>
      </c>
      <c r="B31" s="7" t="s">
        <v>43</v>
      </c>
      <c r="C31" s="8">
        <f>44+73+36+24+43+9+33+30+29+29+50+11+23</f>
        <v>434</v>
      </c>
      <c r="D31" s="9" t="s">
        <v>54</v>
      </c>
      <c r="E31" s="12">
        <v>4</v>
      </c>
      <c r="F31" s="11">
        <f t="shared" si="0"/>
        <v>1736</v>
      </c>
      <c r="J31" s="12"/>
    </row>
    <row r="32" spans="1:10" x14ac:dyDescent="0.3">
      <c r="A32" s="10">
        <f t="shared" si="1"/>
        <v>27</v>
      </c>
      <c r="B32" s="7" t="s">
        <v>68</v>
      </c>
      <c r="C32" s="8">
        <f>42+42+48+45+28+25+31+40+56+26+19+19+13+19</f>
        <v>453</v>
      </c>
      <c r="D32" s="9" t="s">
        <v>54</v>
      </c>
      <c r="E32" s="12">
        <v>1.75</v>
      </c>
      <c r="F32" s="11">
        <f t="shared" si="0"/>
        <v>792.75</v>
      </c>
      <c r="J32" s="12"/>
    </row>
    <row r="33" spans="1:10" x14ac:dyDescent="0.3">
      <c r="A33" s="10">
        <f t="shared" si="1"/>
        <v>28</v>
      </c>
      <c r="B33" s="7" t="s">
        <v>15</v>
      </c>
      <c r="C33" s="8">
        <v>2190</v>
      </c>
      <c r="D33" s="9" t="s">
        <v>55</v>
      </c>
      <c r="E33" s="12">
        <v>1.25</v>
      </c>
      <c r="F33" s="11">
        <f t="shared" si="0"/>
        <v>2737.5</v>
      </c>
      <c r="J33" s="12"/>
    </row>
    <row r="34" spans="1:10" x14ac:dyDescent="0.3">
      <c r="A34" s="10">
        <f t="shared" si="1"/>
        <v>29</v>
      </c>
      <c r="B34" s="7" t="s">
        <v>45</v>
      </c>
      <c r="C34" s="8">
        <v>35</v>
      </c>
      <c r="D34" s="9" t="s">
        <v>53</v>
      </c>
      <c r="E34" s="12">
        <v>350</v>
      </c>
      <c r="F34" s="11">
        <f t="shared" si="0"/>
        <v>12250</v>
      </c>
      <c r="J34" s="12"/>
    </row>
    <row r="35" spans="1:10" x14ac:dyDescent="0.3">
      <c r="A35" s="10">
        <f t="shared" si="1"/>
        <v>30</v>
      </c>
      <c r="B35" s="7" t="s">
        <v>16</v>
      </c>
      <c r="C35" s="8">
        <v>5</v>
      </c>
      <c r="D35" s="9" t="s">
        <v>52</v>
      </c>
      <c r="E35" s="12">
        <v>1850</v>
      </c>
      <c r="F35" s="11">
        <f t="shared" si="0"/>
        <v>9250</v>
      </c>
      <c r="J35" s="12"/>
    </row>
    <row r="36" spans="1:10" x14ac:dyDescent="0.3">
      <c r="A36" s="10">
        <f t="shared" si="1"/>
        <v>31</v>
      </c>
      <c r="B36" s="7" t="s">
        <v>17</v>
      </c>
      <c r="C36" s="8">
        <v>3</v>
      </c>
      <c r="D36" s="9" t="s">
        <v>52</v>
      </c>
      <c r="E36" s="12">
        <v>2750</v>
      </c>
      <c r="F36" s="11">
        <f t="shared" si="0"/>
        <v>8250</v>
      </c>
      <c r="J36" s="12"/>
    </row>
    <row r="37" spans="1:10" x14ac:dyDescent="0.3">
      <c r="A37" s="10">
        <f t="shared" si="1"/>
        <v>32</v>
      </c>
      <c r="B37" s="7" t="s">
        <v>18</v>
      </c>
      <c r="C37" s="8">
        <v>5</v>
      </c>
      <c r="D37" s="9" t="s">
        <v>52</v>
      </c>
      <c r="E37" s="12">
        <v>2750</v>
      </c>
      <c r="F37" s="11">
        <f t="shared" si="0"/>
        <v>13750</v>
      </c>
      <c r="J37" s="12"/>
    </row>
    <row r="38" spans="1:10" x14ac:dyDescent="0.3">
      <c r="A38" s="10">
        <f t="shared" si="1"/>
        <v>33</v>
      </c>
      <c r="B38" s="7" t="s">
        <v>19</v>
      </c>
      <c r="C38" s="8">
        <v>14</v>
      </c>
      <c r="D38" s="9" t="s">
        <v>52</v>
      </c>
      <c r="E38" s="12">
        <v>4200</v>
      </c>
      <c r="F38" s="11">
        <f t="shared" si="0"/>
        <v>58800</v>
      </c>
      <c r="J38" s="12"/>
    </row>
    <row r="39" spans="1:10" x14ac:dyDescent="0.3">
      <c r="A39" s="10">
        <f t="shared" si="1"/>
        <v>34</v>
      </c>
      <c r="B39" s="7" t="s">
        <v>20</v>
      </c>
      <c r="C39" s="8">
        <v>2</v>
      </c>
      <c r="D39" s="9" t="s">
        <v>52</v>
      </c>
      <c r="E39" s="12">
        <v>2900</v>
      </c>
      <c r="F39" s="11">
        <f t="shared" si="0"/>
        <v>5800</v>
      </c>
      <c r="J39" s="12"/>
    </row>
    <row r="40" spans="1:10" x14ac:dyDescent="0.3">
      <c r="A40" s="10">
        <f t="shared" si="1"/>
        <v>35</v>
      </c>
      <c r="B40" s="7" t="s">
        <v>21</v>
      </c>
      <c r="C40" s="8">
        <v>1</v>
      </c>
      <c r="D40" s="9" t="s">
        <v>52</v>
      </c>
      <c r="E40" s="12">
        <v>3100</v>
      </c>
      <c r="F40" s="11">
        <f t="shared" si="0"/>
        <v>3100</v>
      </c>
      <c r="J40" s="12"/>
    </row>
    <row r="41" spans="1:10" ht="27" x14ac:dyDescent="0.3">
      <c r="A41" s="10">
        <f t="shared" si="1"/>
        <v>36</v>
      </c>
      <c r="B41" s="7" t="s">
        <v>46</v>
      </c>
      <c r="C41" s="8">
        <v>1</v>
      </c>
      <c r="D41" s="9" t="s">
        <v>52</v>
      </c>
      <c r="E41" s="12">
        <v>420</v>
      </c>
      <c r="F41" s="11">
        <f t="shared" si="0"/>
        <v>420</v>
      </c>
      <c r="J41" s="12"/>
    </row>
    <row r="42" spans="1:10" ht="15.75" customHeight="1" x14ac:dyDescent="0.3">
      <c r="A42" s="10">
        <f t="shared" si="1"/>
        <v>37</v>
      </c>
      <c r="B42" s="7" t="s">
        <v>22</v>
      </c>
      <c r="C42" s="8">
        <v>2</v>
      </c>
      <c r="D42" s="9" t="s">
        <v>52</v>
      </c>
      <c r="E42" s="12">
        <v>650</v>
      </c>
      <c r="F42" s="11">
        <f t="shared" si="0"/>
        <v>1300</v>
      </c>
      <c r="J42" s="12"/>
    </row>
    <row r="43" spans="1:10" ht="27" x14ac:dyDescent="0.3">
      <c r="A43" s="10">
        <f t="shared" si="1"/>
        <v>38</v>
      </c>
      <c r="B43" s="7" t="s">
        <v>47</v>
      </c>
      <c r="C43" s="8">
        <v>1</v>
      </c>
      <c r="D43" s="9" t="s">
        <v>52</v>
      </c>
      <c r="E43" s="12">
        <v>1100</v>
      </c>
      <c r="F43" s="11">
        <f t="shared" si="0"/>
        <v>1100</v>
      </c>
      <c r="J43" s="12"/>
    </row>
    <row r="44" spans="1:10" x14ac:dyDescent="0.3">
      <c r="A44" s="10">
        <f t="shared" si="1"/>
        <v>39</v>
      </c>
      <c r="B44" s="7" t="s">
        <v>23</v>
      </c>
      <c r="C44" s="8">
        <f>139+133+104+113+64+92+166</f>
        <v>811</v>
      </c>
      <c r="D44" s="9" t="s">
        <v>55</v>
      </c>
      <c r="E44" s="12">
        <v>30.5</v>
      </c>
      <c r="F44" s="11">
        <f t="shared" si="0"/>
        <v>24735.5</v>
      </c>
      <c r="J44" s="12"/>
    </row>
    <row r="45" spans="1:10" x14ac:dyDescent="0.3">
      <c r="A45" s="10">
        <f t="shared" si="1"/>
        <v>40</v>
      </c>
      <c r="B45" s="7" t="s">
        <v>24</v>
      </c>
      <c r="C45" s="8">
        <f>372+240</f>
        <v>612</v>
      </c>
      <c r="D45" s="9" t="s">
        <v>55</v>
      </c>
      <c r="E45" s="12">
        <v>37.5</v>
      </c>
      <c r="F45" s="11">
        <f t="shared" si="0"/>
        <v>22950</v>
      </c>
      <c r="J45" s="12"/>
    </row>
    <row r="46" spans="1:10" x14ac:dyDescent="0.3">
      <c r="A46" s="10">
        <f t="shared" si="1"/>
        <v>41</v>
      </c>
      <c r="B46" s="7" t="s">
        <v>25</v>
      </c>
      <c r="C46" s="8">
        <v>479</v>
      </c>
      <c r="D46" s="9" t="s">
        <v>55</v>
      </c>
      <c r="E46" s="12">
        <v>51.5</v>
      </c>
      <c r="F46" s="11">
        <f>C46*E46</f>
        <v>24668.5</v>
      </c>
      <c r="J46" s="12"/>
    </row>
    <row r="47" spans="1:10" x14ac:dyDescent="0.3">
      <c r="A47" s="10">
        <f t="shared" si="1"/>
        <v>42</v>
      </c>
      <c r="B47" s="7" t="s">
        <v>28</v>
      </c>
      <c r="C47" s="8">
        <v>941</v>
      </c>
      <c r="D47" s="9" t="s">
        <v>55</v>
      </c>
      <c r="E47" s="12">
        <v>61.5</v>
      </c>
      <c r="F47" s="11">
        <f t="shared" si="0"/>
        <v>57871.5</v>
      </c>
      <c r="J47" s="12"/>
    </row>
    <row r="48" spans="1:10" x14ac:dyDescent="0.3">
      <c r="A48" s="10">
        <f t="shared" si="1"/>
        <v>43</v>
      </c>
      <c r="B48" s="7" t="s">
        <v>26</v>
      </c>
      <c r="C48" s="8">
        <v>1190</v>
      </c>
      <c r="D48" s="9" t="s">
        <v>55</v>
      </c>
      <c r="E48" s="12">
        <v>59.5</v>
      </c>
      <c r="F48" s="11">
        <f t="shared" si="0"/>
        <v>70805</v>
      </c>
      <c r="J48" s="12"/>
    </row>
    <row r="49" spans="1:10" x14ac:dyDescent="0.3">
      <c r="A49" s="10">
        <f t="shared" si="1"/>
        <v>44</v>
      </c>
      <c r="B49" s="7" t="s">
        <v>27</v>
      </c>
      <c r="C49" s="8">
        <v>32</v>
      </c>
      <c r="D49" s="9" t="s">
        <v>55</v>
      </c>
      <c r="E49" s="12">
        <v>82.5</v>
      </c>
      <c r="F49" s="11">
        <f t="shared" si="0"/>
        <v>2640</v>
      </c>
      <c r="J49" s="12"/>
    </row>
    <row r="50" spans="1:10" x14ac:dyDescent="0.3">
      <c r="A50" s="10">
        <f t="shared" si="1"/>
        <v>45</v>
      </c>
      <c r="B50" s="7" t="s">
        <v>29</v>
      </c>
      <c r="C50" s="8">
        <f>43+48</f>
        <v>91</v>
      </c>
      <c r="D50" s="9" t="s">
        <v>55</v>
      </c>
      <c r="E50" s="12">
        <v>36.5</v>
      </c>
      <c r="F50" s="11">
        <f t="shared" si="0"/>
        <v>3321.5</v>
      </c>
      <c r="J50" s="12"/>
    </row>
    <row r="51" spans="1:10" x14ac:dyDescent="0.3">
      <c r="A51" s="10">
        <f t="shared" si="1"/>
        <v>46</v>
      </c>
      <c r="B51" s="7" t="s">
        <v>30</v>
      </c>
      <c r="C51" s="8">
        <f>90+117</f>
        <v>207</v>
      </c>
      <c r="D51" s="9" t="s">
        <v>55</v>
      </c>
      <c r="E51" s="12">
        <v>45.5</v>
      </c>
      <c r="F51" s="11">
        <f t="shared" si="0"/>
        <v>9418.5</v>
      </c>
      <c r="J51" s="12"/>
    </row>
    <row r="52" spans="1:10" x14ac:dyDescent="0.3">
      <c r="A52" s="10">
        <f t="shared" si="1"/>
        <v>47</v>
      </c>
      <c r="B52" s="7" t="s">
        <v>31</v>
      </c>
      <c r="C52" s="8">
        <f>92+62</f>
        <v>154</v>
      </c>
      <c r="D52" s="9" t="s">
        <v>55</v>
      </c>
      <c r="E52" s="12">
        <v>77.5</v>
      </c>
      <c r="F52" s="11">
        <f t="shared" si="0"/>
        <v>11935</v>
      </c>
      <c r="J52" s="12"/>
    </row>
    <row r="53" spans="1:10" x14ac:dyDescent="0.3">
      <c r="A53" s="10">
        <f t="shared" si="1"/>
        <v>48</v>
      </c>
      <c r="B53" s="7" t="s">
        <v>63</v>
      </c>
      <c r="C53" s="8">
        <v>2</v>
      </c>
      <c r="D53" s="9" t="s">
        <v>52</v>
      </c>
      <c r="E53" s="12">
        <v>1000</v>
      </c>
      <c r="F53" s="11">
        <f t="shared" si="0"/>
        <v>2000</v>
      </c>
      <c r="J53" s="12"/>
    </row>
    <row r="54" spans="1:10" ht="27" x14ac:dyDescent="0.3">
      <c r="A54" s="10">
        <f t="shared" si="1"/>
        <v>49</v>
      </c>
      <c r="B54" s="7" t="s">
        <v>34</v>
      </c>
      <c r="C54" s="8">
        <v>1</v>
      </c>
      <c r="D54" s="9" t="s">
        <v>52</v>
      </c>
      <c r="E54" s="12">
        <v>4200</v>
      </c>
      <c r="F54" s="11">
        <f t="shared" si="0"/>
        <v>4200</v>
      </c>
      <c r="J54" s="12"/>
    </row>
    <row r="55" spans="1:10" x14ac:dyDescent="0.3">
      <c r="A55" s="10">
        <f t="shared" si="1"/>
        <v>50</v>
      </c>
      <c r="B55" s="7" t="s">
        <v>32</v>
      </c>
      <c r="C55" s="8">
        <v>983</v>
      </c>
      <c r="D55" s="9" t="s">
        <v>55</v>
      </c>
      <c r="E55" s="12">
        <v>20</v>
      </c>
      <c r="F55" s="11">
        <f t="shared" si="0"/>
        <v>19660</v>
      </c>
      <c r="J55" s="12"/>
    </row>
    <row r="56" spans="1:10" ht="27" x14ac:dyDescent="0.3">
      <c r="A56" s="10">
        <f t="shared" si="1"/>
        <v>51</v>
      </c>
      <c r="B56" s="7" t="s">
        <v>35</v>
      </c>
      <c r="C56" s="8">
        <v>24</v>
      </c>
      <c r="D56" s="9" t="s">
        <v>52</v>
      </c>
      <c r="E56" s="12">
        <v>625</v>
      </c>
      <c r="F56" s="11">
        <f t="shared" si="0"/>
        <v>15000</v>
      </c>
      <c r="J56" s="12"/>
    </row>
    <row r="57" spans="1:10" x14ac:dyDescent="0.3">
      <c r="A57" s="10">
        <f t="shared" si="1"/>
        <v>52</v>
      </c>
      <c r="B57" s="7" t="s">
        <v>66</v>
      </c>
      <c r="C57" s="8">
        <v>1</v>
      </c>
      <c r="D57" s="9" t="s">
        <v>69</v>
      </c>
      <c r="E57" s="12">
        <v>500</v>
      </c>
      <c r="F57" s="11">
        <f t="shared" si="0"/>
        <v>500</v>
      </c>
      <c r="J57" s="12"/>
    </row>
    <row r="58" spans="1:10" ht="27" x14ac:dyDescent="0.3">
      <c r="A58" s="10">
        <f t="shared" si="1"/>
        <v>53</v>
      </c>
      <c r="B58" s="7" t="s">
        <v>72</v>
      </c>
      <c r="C58" s="8">
        <v>19</v>
      </c>
      <c r="D58" s="9" t="s">
        <v>52</v>
      </c>
      <c r="E58" s="12">
        <v>435</v>
      </c>
      <c r="F58" s="11">
        <f>C58*E58</f>
        <v>8265</v>
      </c>
      <c r="J58" s="12"/>
    </row>
    <row r="59" spans="1:10" x14ac:dyDescent="0.3">
      <c r="A59" s="10">
        <f t="shared" si="1"/>
        <v>54</v>
      </c>
      <c r="B59" s="7" t="s">
        <v>36</v>
      </c>
      <c r="C59" s="8">
        <v>3860</v>
      </c>
      <c r="D59" s="9" t="s">
        <v>54</v>
      </c>
      <c r="E59" s="12">
        <v>3.1</v>
      </c>
      <c r="F59" s="11">
        <f t="shared" si="0"/>
        <v>11966</v>
      </c>
      <c r="J59" s="12"/>
    </row>
    <row r="60" spans="1:10" ht="27" x14ac:dyDescent="0.3">
      <c r="A60" s="10">
        <f t="shared" si="1"/>
        <v>55</v>
      </c>
      <c r="B60" s="7" t="s">
        <v>37</v>
      </c>
      <c r="C60" s="8">
        <v>20</v>
      </c>
      <c r="D60" s="9" t="s">
        <v>54</v>
      </c>
      <c r="E60" s="12">
        <v>125</v>
      </c>
      <c r="F60" s="11">
        <f t="shared" si="0"/>
        <v>2500</v>
      </c>
      <c r="J60" s="12"/>
    </row>
    <row r="61" spans="1:10" x14ac:dyDescent="0.3">
      <c r="A61" s="10">
        <f t="shared" si="1"/>
        <v>56</v>
      </c>
      <c r="B61" s="7" t="s">
        <v>48</v>
      </c>
      <c r="C61" s="8">
        <v>28</v>
      </c>
      <c r="D61" s="9" t="s">
        <v>54</v>
      </c>
      <c r="E61" s="12">
        <v>25</v>
      </c>
      <c r="F61" s="11">
        <f t="shared" si="0"/>
        <v>700</v>
      </c>
      <c r="J61" s="12"/>
    </row>
    <row r="62" spans="1:10" x14ac:dyDescent="0.3">
      <c r="A62" s="10">
        <f t="shared" si="1"/>
        <v>57</v>
      </c>
      <c r="B62" s="7" t="s">
        <v>65</v>
      </c>
      <c r="C62" s="8">
        <v>20</v>
      </c>
      <c r="D62" s="9" t="s">
        <v>55</v>
      </c>
      <c r="E62" s="12">
        <v>15</v>
      </c>
      <c r="F62" s="11">
        <f t="shared" si="0"/>
        <v>300</v>
      </c>
      <c r="J62" s="12"/>
    </row>
    <row r="63" spans="1:10" ht="15" customHeight="1" x14ac:dyDescent="0.3">
      <c r="A63" s="10">
        <f t="shared" si="1"/>
        <v>58</v>
      </c>
      <c r="B63" s="7" t="s">
        <v>38</v>
      </c>
      <c r="C63" s="8">
        <v>105</v>
      </c>
      <c r="D63" s="9" t="s">
        <v>55</v>
      </c>
      <c r="E63" s="12">
        <v>15</v>
      </c>
      <c r="F63" s="11">
        <f t="shared" si="0"/>
        <v>1575</v>
      </c>
      <c r="J63" s="12"/>
    </row>
    <row r="64" spans="1:10" ht="15" customHeight="1" x14ac:dyDescent="0.3">
      <c r="A64" s="13"/>
      <c r="B64" s="14"/>
      <c r="C64" s="13"/>
      <c r="D64" s="13"/>
      <c r="E64" s="13"/>
      <c r="F64" s="15"/>
      <c r="J64" s="15"/>
    </row>
    <row r="65" spans="3:6" ht="15" thickBot="1" x14ac:dyDescent="0.35">
      <c r="C65" s="42" t="s">
        <v>61</v>
      </c>
      <c r="D65" s="42"/>
      <c r="E65" s="43">
        <f>SUM(F6:F63)</f>
        <v>550397.75</v>
      </c>
      <c r="F65" s="49"/>
    </row>
  </sheetData>
  <mergeCells count="5">
    <mergeCell ref="A1:F1"/>
    <mergeCell ref="A2:F2"/>
    <mergeCell ref="A4:F4"/>
    <mergeCell ref="C65:D65"/>
    <mergeCell ref="E65:F65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Tabulation PD17-18.088</vt:lpstr>
      <vt:lpstr>Totals</vt:lpstr>
      <vt:lpstr>'Bid Tabulation PD17-18.088'!Print_Area</vt:lpstr>
      <vt:lpstr>Totals!Print_Area</vt:lpstr>
    </vt:vector>
  </TitlesOfParts>
  <Company>Escambia County 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Chauvin</dc:creator>
  <cp:lastModifiedBy>rdwilliams</cp:lastModifiedBy>
  <cp:lastPrinted>2018-01-03T14:43:51Z</cp:lastPrinted>
  <dcterms:created xsi:type="dcterms:W3CDTF">2016-11-30T21:29:36Z</dcterms:created>
  <dcterms:modified xsi:type="dcterms:W3CDTF">2018-08-07T14:14:59Z</dcterms:modified>
</cp:coreProperties>
</file>