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Divisions\DMF-Purchasing\Contracts\FY24\24-DES-ITBPW-424 South Eads St Phase II\ITB Folder Structure - New\Solicitation\Invitation to Bid\ITB\Drafts\NCW\"/>
    </mc:Choice>
  </mc:AlternateContent>
  <xr:revisionPtr revIDLastSave="0" documentId="13_ncr:1_{41FF29C3-DF00-43C8-BCC9-7AFFBDF6156B}" xr6:coauthVersionLast="47" xr6:coauthVersionMax="47" xr10:uidLastSave="{00000000-0000-0000-0000-000000000000}"/>
  <bookViews>
    <workbookView xWindow="33720" yWindow="-120" windowWidth="19440" windowHeight="15000" xr2:uid="{62201E99-2638-48FE-B304-8EAC406B9CD9}"/>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Unit_Price_Tab!$A$1:$F$155</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F39" i="1"/>
  <c r="F40" i="1"/>
  <c r="F46" i="1"/>
  <c r="F47" i="1"/>
  <c r="B141" i="1"/>
  <c r="B134" i="1"/>
  <c r="B130" i="1"/>
  <c r="B126" i="1"/>
  <c r="B122" i="1"/>
  <c r="B118" i="1"/>
  <c r="F115" i="1"/>
  <c r="F114" i="1"/>
  <c r="F113" i="1"/>
  <c r="F112" i="1"/>
  <c r="F111" i="1"/>
  <c r="F110" i="1"/>
  <c r="F116" i="1" s="1"/>
  <c r="B108" i="1"/>
  <c r="F105" i="1"/>
  <c r="F104" i="1"/>
  <c r="F103" i="1"/>
  <c r="F102" i="1"/>
  <c r="F106" i="1" s="1"/>
  <c r="B100" i="1"/>
  <c r="F97" i="1"/>
  <c r="F96" i="1"/>
  <c r="F95" i="1"/>
  <c r="F94" i="1"/>
  <c r="F93" i="1"/>
  <c r="F92" i="1"/>
  <c r="F91" i="1"/>
  <c r="F90" i="1"/>
  <c r="F89" i="1"/>
  <c r="B87" i="1"/>
  <c r="F84" i="1"/>
  <c r="F83" i="1"/>
  <c r="F82" i="1"/>
  <c r="F81" i="1"/>
  <c r="F80" i="1"/>
  <c r="F79" i="1"/>
  <c r="F85" i="1" s="1"/>
  <c r="B77" i="1"/>
  <c r="B73" i="1"/>
  <c r="B69" i="1"/>
  <c r="F66" i="1"/>
  <c r="F65" i="1"/>
  <c r="F64" i="1"/>
  <c r="F63" i="1"/>
  <c r="F62" i="1"/>
  <c r="F61" i="1"/>
  <c r="F60" i="1"/>
  <c r="F59" i="1"/>
  <c r="F58" i="1"/>
  <c r="F57" i="1"/>
  <c r="F56" i="1"/>
  <c r="B54" i="1"/>
  <c r="B50" i="1"/>
  <c r="F45" i="1"/>
  <c r="F44" i="1"/>
  <c r="F43" i="1"/>
  <c r="F42" i="1"/>
  <c r="F41" i="1"/>
  <c r="B36" i="1"/>
  <c r="F33" i="1"/>
  <c r="F32" i="1"/>
  <c r="F31" i="1"/>
  <c r="F34" i="1" s="1"/>
  <c r="B29" i="1"/>
  <c r="F26" i="1"/>
  <c r="F25" i="1"/>
  <c r="F24" i="1"/>
  <c r="F23" i="1"/>
  <c r="F22" i="1"/>
  <c r="F21" i="1"/>
  <c r="F20" i="1"/>
  <c r="F19" i="1"/>
  <c r="F18" i="1"/>
  <c r="F17" i="1"/>
  <c r="F16" i="1"/>
  <c r="F15" i="1"/>
  <c r="F14" i="1"/>
  <c r="F27" i="1" s="1"/>
  <c r="B12" i="1"/>
  <c r="F10" i="1"/>
  <c r="F9" i="1"/>
  <c r="F8" i="1"/>
  <c r="B6" i="1"/>
  <c r="F98" i="1" l="1"/>
  <c r="F48" i="1"/>
  <c r="F139" i="1"/>
  <c r="F67" i="1"/>
  <c r="F147" i="1" l="1"/>
  <c r="F15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tc={0F751BA7-8616-40F0-97D5-AD794DA02C60}</author>
  </authors>
  <commentList>
    <comment ref="F120" authorId="0" shapeId="0" xr:uid="{0F751BA7-8616-40F0-97D5-AD794DA02C60}">
      <text>
        <t>[Threaded comment]
Your version of Excel allows you to read this threaded comment; however, any edits to it will get removed if the file is opened in a newer version of Excel. Learn more: https://go.microsoft.com/fwlink/?linkid=870924
Comment:
    Review Needed. This values should not be used in conjunction with the E&amp;S percentage line item.</t>
      </text>
    </comment>
  </commentList>
</comments>
</file>

<file path=xl/sharedStrings.xml><?xml version="1.0" encoding="utf-8"?>
<sst xmlns="http://schemas.openxmlformats.org/spreadsheetml/2006/main" count="366" uniqueCount="179">
  <si>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</si>
  <si>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</si>
  <si>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</si>
  <si>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</si>
  <si>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</si>
  <si>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</si>
  <si>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</si>
  <si>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</si>
  <si>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</si>
  <si>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</si>
  <si>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01400-C1-00030</t>
  </si>
  <si>
    <t>Test Pits (or Test Bores), Up to 6' Deep (with restoration)</t>
  </si>
  <si>
    <t>EA</t>
  </si>
  <si>
    <t>02200-C1-00130</t>
  </si>
  <si>
    <t>Aggregate, VDOT #21-A  (Compacted in Place per VDOT standards &amp; Specs)</t>
  </si>
  <si>
    <t>CY</t>
  </si>
  <si>
    <t>SUBTOTAL</t>
  </si>
  <si>
    <t>C2</t>
  </si>
  <si>
    <t>02750-C2-00020</t>
  </si>
  <si>
    <t>Concrete Curb, Standard Header Curb C-3 (Arlington County Detail R-2.0), includes curb for aprons, ramps, etc.</t>
  </si>
  <si>
    <t>LF</t>
  </si>
  <si>
    <t>02750-C2-00060</t>
  </si>
  <si>
    <t>Concrete Curb &amp; Gutter, Standard C-2 and C-2R (Arlington County Detail R-2.0), includes curb &amp; gutter for aprons, ramps, etc.</t>
  </si>
  <si>
    <t>02750-C2-00085</t>
  </si>
  <si>
    <t>Concrete Curb, C-5 Alternate Curb for Medians (Arlington County Detail R-2.0)</t>
  </si>
  <si>
    <t>02611-C2-00110</t>
  </si>
  <si>
    <t>Concrete Sidewalk, 4" Thickness (Arlington County Detail R-2.0)</t>
  </si>
  <si>
    <t>SY</t>
  </si>
  <si>
    <t>02611-C2-00190</t>
  </si>
  <si>
    <t>CG-12 Detectable Warning Surface - Truncated Domes</t>
  </si>
  <si>
    <t>02611-C2-00180</t>
  </si>
  <si>
    <t>Concrete Driveway Entrance, 9" Thick Commercial (Arlington County Details R-2.4A, R-2.4B, R-2.4C, R-2.4D)</t>
  </si>
  <si>
    <t>02750-C2-SP110</t>
  </si>
  <si>
    <t>Concrete Curb. 9.5" Header Curb (Modified C-4 Curb &amp; Gutter, Arlington County Detail R-2.0), Includes curb for aprons, ramps,etc.</t>
  </si>
  <si>
    <t>02611-C2-SP010</t>
  </si>
  <si>
    <t>Median Strip Surface - Concrete (per Arlington County Detail R-1.4)</t>
  </si>
  <si>
    <t>02611-C2-SP020</t>
  </si>
  <si>
    <t>Median Strip Suface - Landscape (per Arlington County Detail R-1.4)</t>
  </si>
  <si>
    <t>02611-C2-SP030</t>
  </si>
  <si>
    <t>Mountable Concrete Median per Detail on plans (Modifed Mountable Curb Detail at Traffic Circle, Arlington County Detail R-2.7)</t>
  </si>
  <si>
    <t>02611-C2-SP100</t>
  </si>
  <si>
    <t>Embedded Detectible Warning Surface - Truncated Domes (Color per Plans)</t>
  </si>
  <si>
    <t>02611-C2-SP110</t>
  </si>
  <si>
    <t>Embedded Longitudinal Directional Indicators - 24" (Color per Plans)</t>
  </si>
  <si>
    <t>02611-C2-SP120</t>
  </si>
  <si>
    <t>Embedded Longitudinal Directional Indicators - 12" (Color per Plans)</t>
  </si>
  <si>
    <t>C3</t>
  </si>
  <si>
    <t>UNIT
PRICE</t>
  </si>
  <si>
    <t>02600-C3-00010</t>
  </si>
  <si>
    <t>Asphalt Concrete, Planing or Milling (1/2" to 3" Depth)</t>
  </si>
  <si>
    <t>02600-C3-00030</t>
  </si>
  <si>
    <t>Asphalt Concrete, Base Course (VDOT BM-25.0A)</t>
  </si>
  <si>
    <t>TON</t>
  </si>
  <si>
    <t>SF x IN /9 x 120 /2000 =TON</t>
  </si>
  <si>
    <t>02600-C3-00060</t>
  </si>
  <si>
    <t>Asphalt Concrete, Surface Course (VDOT SM-9.5A)</t>
  </si>
  <si>
    <t>C4</t>
  </si>
  <si>
    <t>02500-C4-00820</t>
  </si>
  <si>
    <t>15" Pipe, RCP Class IV, In Place Up to 6' Deep</t>
  </si>
  <si>
    <t>02500-C4-00830</t>
  </si>
  <si>
    <t>15" Pipe, RCP Class IV, In Place 6' to 10' Deep</t>
  </si>
  <si>
    <t>02500-C4-00840</t>
  </si>
  <si>
    <t>15" Pipe, RCP Class IV, In Place 10' Deep</t>
  </si>
  <si>
    <t>02505-C4-00010</t>
  </si>
  <si>
    <t>Storm Manhole MH-1 (Arlington County Detail D-3.0), In Place, DEPTH   8'</t>
  </si>
  <si>
    <t>02505-C4-00100</t>
  </si>
  <si>
    <t>CB-2A or CB-2B (throat lengths from 8'-6" up to 16'-0"),  In Place Up to 6' Deep, Arlington County Standards.</t>
  </si>
  <si>
    <t>02505-C4-00250</t>
  </si>
  <si>
    <t>Curb Drop Inlet, Standard VDOT DI-3B (12" to 30" Pipe), In Place Up to 8' Deep, Inlet Throat Length 4' to 20'</t>
  </si>
  <si>
    <t>02500-C4-00460</t>
  </si>
  <si>
    <t>Storm Manhole Frame and Cover, Remove &amp; Replace</t>
  </si>
  <si>
    <t>02500-C4-00011</t>
  </si>
  <si>
    <t>Storm Manhole MH-1 (Arlington County Detail D-3.0), In Place, PER ADDITIONAL VF OVER 8'</t>
  </si>
  <si>
    <t>VF</t>
  </si>
  <si>
    <t>02505-C4-00110</t>
  </si>
  <si>
    <t>CB-2A or CB-2B (throat lengths from 8'-6" up to 16'-0"), Each VF Over 6' Deep, Arlington County Standards.</t>
  </si>
  <si>
    <t>02505-C4-00260</t>
  </si>
  <si>
    <t>Curb Drop Inlet, Standard VDOT DI-3BB (12" to 30" Pipe), Each VF Over 8' Deep, Inlet Throat Length 4' to 20'</t>
  </si>
  <si>
    <t>C5</t>
  </si>
  <si>
    <t>C6</t>
  </si>
  <si>
    <t>02550-C6-00140</t>
  </si>
  <si>
    <t>12-Inch Gate Valve &amp; Valve Box</t>
  </si>
  <si>
    <t>02550-C6-00150</t>
  </si>
  <si>
    <t>8-Inch Gate Valve &amp; Valve Box</t>
  </si>
  <si>
    <t>02550-C6-00190</t>
  </si>
  <si>
    <t>Connect To Existing 12-Inch Water Main</t>
  </si>
  <si>
    <t>02550-C6-00200</t>
  </si>
  <si>
    <t>Connect To Existing 8-Inch Water Main</t>
  </si>
  <si>
    <t>02550-C6-00250</t>
  </si>
  <si>
    <t>Remove Existing Fire Hydrant</t>
  </si>
  <si>
    <t>02550-C6-00270</t>
  </si>
  <si>
    <t>Install New Fire Hydrant (includes Fire Hydrant, Gate Valve with Valve Box and up to 20 LF 6-inch DIP CL-52)</t>
  </si>
  <si>
    <t>02550-C6-00300</t>
  </si>
  <si>
    <t>Cut &amp; Cap 12-Inch Water Main</t>
  </si>
  <si>
    <t>02550-C6-00350</t>
  </si>
  <si>
    <t>Remove Existing Valve Boxes</t>
  </si>
  <si>
    <t>02550-C6-00030</t>
  </si>
  <si>
    <t>12-Inch Water Main, DIP CL-52, Upto 6' Deep</t>
  </si>
  <si>
    <t>02550-C6-00040</t>
  </si>
  <si>
    <t>12-Inch Water Main, DIP CL-52, &gt; 6' Deep</t>
  </si>
  <si>
    <t>02550-C6-00060</t>
  </si>
  <si>
    <t>8-Inch Water Main, DIP CL-52, &gt; 6' Deep</t>
  </si>
  <si>
    <t>C7</t>
  </si>
  <si>
    <t>C8</t>
  </si>
  <si>
    <t>C9</t>
  </si>
  <si>
    <t>14040-C9-00170</t>
  </si>
  <si>
    <t>Furnish and Install Junction Box and Lid SMALL (Detail 14040-01)</t>
  </si>
  <si>
    <t>14040-C9-00220</t>
  </si>
  <si>
    <t>Enter Existing Junction Box</t>
  </si>
  <si>
    <t>14050-C9-00260</t>
  </si>
  <si>
    <t>Furnish &amp; Install full set of conductors as required by plan per linear foot of conduit</t>
  </si>
  <si>
    <t>14060-C9-00290</t>
  </si>
  <si>
    <t>Install Streetlight Pole Foundation Type F-1 (Detail 14060-01)</t>
  </si>
  <si>
    <t>14112-C9-00910</t>
  </si>
  <si>
    <t>Decorative Post-Top Aluminum Streetlight Pole with Single Post-Top Luminaire per Arlington Lighting Standard 14112-01</t>
  </si>
  <si>
    <t>14030-C9-SP033</t>
  </si>
  <si>
    <t>Furnish and Install 2 inch SCH 40 PVC or SCH 80 HDPE/SDR11 Conduit either by Trenching or  Directional Bore (Detail 14030-01)</t>
  </si>
  <si>
    <t>C10</t>
  </si>
  <si>
    <t>02900-C10-00010</t>
  </si>
  <si>
    <t>Four (4) Inch Transverse Markings</t>
  </si>
  <si>
    <t>02900-C10-00020</t>
  </si>
  <si>
    <t>Six (6) Inch Transverse Markings</t>
  </si>
  <si>
    <t>02900-C10-00050</t>
  </si>
  <si>
    <t>Twenty Four (24) Inch Transverse Markings, Note: Used For Continental (Ladder) Crosswalk</t>
  </si>
  <si>
    <t>02900-C10-00160</t>
  </si>
  <si>
    <t>Six (6) Inch Longitudinal Skip Line (Two (2) Foot Line/ Four (4) Foot Spacing), Note: Six (6) LF Consists of Two (2) LF of Marking and Four (4) LF of Space</t>
  </si>
  <si>
    <t>02900-C10-00280</t>
  </si>
  <si>
    <t>Speed Hump Markings (MUTCD Fig. 3B-29 Option A, or Fig. 3B-30 Option B), Two (2) Each Per Hump, **Each Hump Will Have 2 - 1 In Each Direction**</t>
  </si>
  <si>
    <t>02900-C10-00290</t>
  </si>
  <si>
    <t>Standard Bicycle Symbols (MUTCD, Chapter 9C, Figure 9C-3), "Bike Symbol", "Helmeted Bicyclist Symbol"</t>
  </si>
  <si>
    <t>02900-C10-00350</t>
  </si>
  <si>
    <t>Colorized Bike Lane Coatings (per Specification 02900)</t>
  </si>
  <si>
    <t>02619-C10-00410</t>
  </si>
  <si>
    <t>Traffic Control Sign (Typical Stop, Yield, No Parking, Speed Limit, or Similar)</t>
  </si>
  <si>
    <t>02840-C10-SP100</t>
  </si>
  <si>
    <t>Vehicle Delineators</t>
  </si>
  <si>
    <t>C11</t>
  </si>
  <si>
    <t>02800-C11-00020</t>
  </si>
  <si>
    <t>Topsoil for Street Trees, Backfill Soil Mixture of 3/4 Existing Soil and 1/4 Organic Material (per Arlington County DPR Specification)</t>
  </si>
  <si>
    <t>Median grass is part of another line item</t>
  </si>
  <si>
    <t>02801-C11-00060</t>
  </si>
  <si>
    <t>Sod, Tall Fescue/Bluegrass Mixture</t>
  </si>
  <si>
    <t>02800-C11-00603</t>
  </si>
  <si>
    <t>Trees, Deciduous - 2.0 to 2.5" caliper</t>
  </si>
  <si>
    <t>05500-C11-00150</t>
  </si>
  <si>
    <t>Handrail - Ornamental (Arlington County Detail R-3.2)</t>
  </si>
  <si>
    <t>C12</t>
  </si>
  <si>
    <t>10530-C12-00010</t>
  </si>
  <si>
    <t>Bus Shelter Pad (Detail R-2.10)</t>
  </si>
  <si>
    <t>10530-C12-00185</t>
  </si>
  <si>
    <t>Solar-powered LED Light Panel Kit</t>
  </si>
  <si>
    <t>10530-C12-SP025</t>
  </si>
  <si>
    <t>Furnish and Install Bus Shelter Unit, 4' x 10' Traditional Cantilever Shelter</t>
  </si>
  <si>
    <t>10530-C12-SP105</t>
  </si>
  <si>
    <t>Furnish and Install 6' Free-standing Bench</t>
  </si>
  <si>
    <t>10530-C12-SP135</t>
  </si>
  <si>
    <t>Furnish and Install Bus Shelter Litter Receptacle</t>
  </si>
  <si>
    <t>10530-C12-SP136</t>
  </si>
  <si>
    <t>Furnish and Install Bus Shelter Recycling Receptacle</t>
  </si>
  <si>
    <t>C13</t>
  </si>
  <si>
    <t>C15</t>
  </si>
  <si>
    <t>C16</t>
  </si>
  <si>
    <t>C17</t>
  </si>
  <si>
    <t>C18</t>
  </si>
  <si>
    <t xml:space="preserve"> CONTRACT TOTAL (EXCLUDING PERCENTAGE ITEMS)</t>
  </si>
  <si>
    <t>PCT</t>
  </si>
  <si>
    <t>01500-C13-10000</t>
  </si>
  <si>
    <t>Temporary Erosion and Sediment Controls</t>
  </si>
  <si>
    <t>NA</t>
  </si>
  <si>
    <t>%</t>
  </si>
  <si>
    <t>01000-C16-00010</t>
  </si>
  <si>
    <t>Maintenance of Traffic (MOT)</t>
  </si>
  <si>
    <t>01000-C16-00030</t>
  </si>
  <si>
    <t>Mobilization and De-Mobilization</t>
  </si>
  <si>
    <t>01500-SA-00200</t>
  </si>
  <si>
    <t>SWPPP Administration</t>
  </si>
  <si>
    <t>PERCENTAGE LINE ITEMS SUBTOTAL</t>
  </si>
  <si>
    <t>N/A</t>
  </si>
  <si>
    <t>PROJECT 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</si>
</sst>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b/>
      <sz val="12"/>
      <color rgb="FF99330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49">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6"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6" fillId="0" borderId="4" xfId="0" applyFont="1" applyBorder="1"/>
    <xf numFmtId="0" fontId="0" fillId="0" borderId="5" xfId="0" applyBorder="1"/>
    <xf numFmtId="0" fontId="0" fillId="0" borderId="5" xfId="0" applyBorder="1" applyAlignment="1">
      <alignment wrapText="1"/>
    </xf>
    <xf numFmtId="0" fontId="0" fillId="3" borderId="5" xfId="0" applyFill="1" applyBorder="1"/>
    <xf numFmtId="0" fontId="2" fillId="0" borderId="5" xfId="0" applyFont="1" applyBorder="1"/>
    <xf numFmtId="164" fontId="2" fillId="0" borderId="5" xfId="0" applyNumberFormat="1" applyFont="1" applyBorder="1"/>
    <xf numFmtId="164" fontId="2" fillId="0" borderId="0" xfId="0" applyNumberFormat="1" applyFont="1"/>
    <xf numFmtId="0" fontId="6" fillId="0" borderId="5" xfId="0" applyFont="1" applyBorder="1"/>
    <xf numFmtId="0" fontId="0" fillId="0" borderId="6" xfId="0" applyBorder="1"/>
    <xf numFmtId="0" fontId="0" fillId="0" borderId="6" xfId="0" applyBorder="1" applyAlignment="1">
      <alignment wrapText="1"/>
    </xf>
    <xf numFmtId="7" fontId="8" fillId="0" borderId="6" xfId="2" applyNumberFormat="1" applyFont="1" applyBorder="1" applyAlignment="1">
      <alignment horizontal="right" vertical="center"/>
    </xf>
    <xf numFmtId="7" fontId="8" fillId="0" borderId="7" xfId="2" applyNumberFormat="1" applyFont="1" applyBorder="1" applyAlignment="1">
      <alignment vertical="center"/>
    </xf>
    <xf numFmtId="7" fontId="8" fillId="0" borderId="0" xfId="2" applyNumberFormat="1" applyFont="1" applyAlignment="1">
      <alignment horizontal="right" vertical="center"/>
    </xf>
    <xf numFmtId="7" fontId="8" fillId="0" borderId="0" xfId="2" applyNumberFormat="1" applyFont="1" applyAlignment="1">
      <alignment vertical="center"/>
    </xf>
    <xf numFmtId="10" fontId="0" fillId="0" borderId="3" xfId="1" applyNumberFormat="1" applyFont="1" applyBorder="1"/>
    <xf numFmtId="164" fontId="2" fillId="0" borderId="3" xfId="0" applyNumberFormat="1" applyFont="1" applyBorder="1"/>
    <xf numFmtId="0" fontId="8" fillId="0" borderId="5" xfId="0" applyFont="1" applyBorder="1" applyAlignment="1">
      <alignment horizontal="right"/>
    </xf>
    <xf numFmtId="164" fontId="8" fillId="0" borderId="5" xfId="0" applyNumberFormat="1" applyFont="1" applyBorder="1"/>
    <xf numFmtId="0" fontId="4" fillId="0" borderId="0" xfId="2" applyFont="1" applyAlignment="1">
      <alignment vertical="center" wrapText="1"/>
    </xf>
    <xf numFmtId="0" fontId="9" fillId="0" borderId="0" xfId="2" applyFont="1" applyAlignment="1" applyProtection="1">
      <alignment vertical="center"/>
      <protection locked="0"/>
    </xf>
    <xf numFmtId="0" fontId="9" fillId="0" borderId="0" xfId="2" applyFont="1" applyAlignment="1">
      <alignment vertical="center"/>
    </xf>
    <xf numFmtId="0" fontId="8" fillId="0" borderId="0" xfId="2" applyFont="1" applyAlignment="1">
      <alignment horizontal="right" vertical="center"/>
    </xf>
    <xf numFmtId="7" fontId="10" fillId="0" borderId="8" xfId="2" applyNumberFormat="1" applyFont="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8EDF0CC4-149A-4F3D-87B0-1A9343DBB743}"/>
    <cellStyle name="Percent" xfId="1" builtinId="5"/>
  </cellStyles>
  <dxfs count="3">
    <dxf>
      <fill>
        <patternFill>
          <bgColor rgb="FFCCFFCC"/>
        </patternFill>
      </fill>
    </dxf>
    <dxf>
      <fill>
        <patternFill>
          <bgColor theme="5" tint="0.39994506668294322"/>
        </patternFill>
      </fill>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31750</xdr:colOff>
          <xdr:row>0</xdr:row>
          <xdr:rowOff>12700</xdr:rowOff>
        </xdr:from>
        <xdr:to>
          <xdr:col>1</xdr:col>
          <xdr:colOff>1009650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12700</xdr:rowOff>
        </xdr:from>
        <xdr:to>
          <xdr:col>1</xdr:col>
          <xdr:colOff>2438400</xdr:colOff>
          <xdr:row>1</xdr:row>
          <xdr:rowOff>31750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ata\CC23\Design\Docs\_Active\03%20-%20Cost%20Estimate\CC23-100%25_Cost_Estim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CC23-100%_Cost_Estimate"/>
    </sheetNames>
    <definedNames>
      <definedName name="EXPORT_UNIT_PRICE_TAB"/>
      <definedName name="UPDATEHEADER"/>
    </defined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Ainsworth Marshall" id="{77E78BBB-66C4-44DF-B748-6FBE2075EF0A}" userId="S::amarshall1@arlingtonva.us::5f620c89-63e2-4fee-86f4-99df28c2ff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0" dT="2020-12-22T20:01:43.43" personId="{77E78BBB-66C4-44DF-B748-6FBE2075EF0A}" id="{0F751BA7-8616-40F0-97D5-AD794DA02C60}">
    <text>Review Needed. This values should not be used in conjunction with the E&amp;S percentage line item.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731D-49DF-4DFA-A147-F23DA5B2BDD7}">
  <sheetPr codeName="Sheet9">
    <pageSetUpPr fitToPage="1"/>
  </sheetPr>
  <dimension ref="A1:I151"/>
  <sheetViews>
    <sheetView tabSelected="1" view="pageBreakPreview" topLeftCell="A127" zoomScaleNormal="100" zoomScaleSheetLayoutView="100" workbookViewId="0">
      <selection activeCell="E151" sqref="E151"/>
    </sheetView>
  </sheetViews>
  <sheetFormatPr defaultRowHeight="14.5" x14ac:dyDescent="0.35"/>
  <cols>
    <col min="1" max="1" width="17.7265625" bestFit="1" customWidth="1"/>
    <col min="2" max="2" width="36.7265625" style="1" bestFit="1" customWidth="1"/>
    <col min="3" max="3" width="8.453125" bestFit="1" customWidth="1"/>
    <col min="4" max="4" width="7.7265625" bestFit="1" customWidth="1"/>
    <col min="5" max="5" width="16.1796875" customWidth="1"/>
    <col min="6" max="6" width="15" style="4" bestFit="1" customWidth="1"/>
  </cols>
  <sheetData>
    <row r="1" spans="1:6" x14ac:dyDescent="0.35">
      <c r="D1" s="2" t="s">
        <v>0</v>
      </c>
      <c r="E1" s="3"/>
    </row>
    <row r="2" spans="1:6" ht="80.150000000000006" customHeight="1" x14ac:dyDescent="0.35">
      <c r="A2" s="47" t="s">
        <v>1</v>
      </c>
      <c r="B2" s="48"/>
      <c r="C2" s="48"/>
      <c r="D2" s="48"/>
      <c r="E2" s="48"/>
      <c r="F2" s="48"/>
    </row>
    <row r="3" spans="1:6" x14ac:dyDescent="0.35">
      <c r="D3" s="2" t="s">
        <v>2</v>
      </c>
      <c r="E3" s="3"/>
    </row>
    <row r="5" spans="1:6" x14ac:dyDescent="0.35">
      <c r="A5" s="5" t="s">
        <v>3</v>
      </c>
      <c r="B5" s="5" t="s">
        <v>4</v>
      </c>
      <c r="C5" s="6" t="s">
        <v>5</v>
      </c>
      <c r="D5" s="6" t="s">
        <v>6</v>
      </c>
      <c r="E5" s="5" t="s">
        <v>7</v>
      </c>
      <c r="F5" s="7" t="s">
        <v>8</v>
      </c>
    </row>
    <row r="6" spans="1:6" x14ac:dyDescent="0.35">
      <c r="A6" s="8" t="s">
        <v>9</v>
      </c>
      <c r="B6" s="9" t="str">
        <f>VLOOKUP(A6,[1]!Table_BidItem_CategoryClassification[#All],2,FALSE)</f>
        <v>GENERAL EARTH WORK</v>
      </c>
      <c r="F6"/>
    </row>
    <row r="7" spans="1:6" x14ac:dyDescent="0.35">
      <c r="A7" s="10" t="s">
        <v>3</v>
      </c>
      <c r="B7" s="10" t="s">
        <v>4</v>
      </c>
      <c r="C7" s="11" t="s">
        <v>5</v>
      </c>
      <c r="D7" s="11" t="s">
        <v>6</v>
      </c>
      <c r="E7" s="10" t="s">
        <v>7</v>
      </c>
      <c r="F7" s="12" t="s">
        <v>8</v>
      </c>
    </row>
    <row r="8" spans="1:6" ht="29" x14ac:dyDescent="0.35">
      <c r="A8" s="13" t="s">
        <v>10</v>
      </c>
      <c r="B8" s="14" t="s">
        <v>11</v>
      </c>
      <c r="C8" s="15">
        <v>3</v>
      </c>
      <c r="D8" s="16" t="s">
        <v>12</v>
      </c>
      <c r="E8" s="17"/>
      <c r="F8" s="17">
        <f t="shared" ref="F8:F9" si="0">IFERROR($C8*$E8, "")</f>
        <v>0</v>
      </c>
    </row>
    <row r="9" spans="1:6" ht="29.5" thickBot="1" x14ac:dyDescent="0.4">
      <c r="A9" s="13" t="s">
        <v>13</v>
      </c>
      <c r="B9" s="14" t="s">
        <v>14</v>
      </c>
      <c r="C9" s="15">
        <v>79</v>
      </c>
      <c r="D9" s="16" t="s">
        <v>15</v>
      </c>
      <c r="E9" s="17"/>
      <c r="F9" s="17">
        <f t="shared" si="0"/>
        <v>0</v>
      </c>
    </row>
    <row r="10" spans="1:6" ht="15" thickTop="1" x14ac:dyDescent="0.35">
      <c r="A10" s="18"/>
      <c r="B10" s="19"/>
      <c r="C10" s="20"/>
      <c r="D10" s="18"/>
      <c r="E10" s="21" t="s">
        <v>16</v>
      </c>
      <c r="F10" s="22">
        <f>SUBTOTAL(109,Unit_Price_Tab!$F$8:$F$9)</f>
        <v>0</v>
      </c>
    </row>
    <row r="12" spans="1:6" ht="28.9" customHeight="1" x14ac:dyDescent="0.35">
      <c r="A12" s="8" t="s">
        <v>17</v>
      </c>
      <c r="B12" s="9" t="str">
        <f>VLOOKUP(A12,[1]!Table_BidItem_CategoryClassification[#All],2,FALSE)</f>
        <v>CONCRETE WORK</v>
      </c>
    </row>
    <row r="13" spans="1:6" x14ac:dyDescent="0.35">
      <c r="A13" s="10" t="s">
        <v>3</v>
      </c>
      <c r="B13" s="10" t="s">
        <v>4</v>
      </c>
      <c r="C13" s="11" t="s">
        <v>5</v>
      </c>
      <c r="D13" s="11" t="s">
        <v>6</v>
      </c>
      <c r="E13" s="23" t="s">
        <v>7</v>
      </c>
      <c r="F13" s="12" t="s">
        <v>8</v>
      </c>
    </row>
    <row r="14" spans="1:6" ht="43.5" x14ac:dyDescent="0.35">
      <c r="A14" s="13" t="s">
        <v>18</v>
      </c>
      <c r="B14" s="14" t="s">
        <v>19</v>
      </c>
      <c r="C14" s="15">
        <v>240</v>
      </c>
      <c r="D14" s="16" t="s">
        <v>20</v>
      </c>
      <c r="E14" s="17"/>
      <c r="F14" s="17">
        <f t="shared" ref="F14:F26" si="1">IFERROR($C14*$E14, "")</f>
        <v>0</v>
      </c>
    </row>
    <row r="15" spans="1:6" ht="58" x14ac:dyDescent="0.35">
      <c r="A15" s="13" t="s">
        <v>21</v>
      </c>
      <c r="B15" s="14" t="s">
        <v>22</v>
      </c>
      <c r="C15" s="15">
        <v>970</v>
      </c>
      <c r="D15" s="16" t="s">
        <v>20</v>
      </c>
      <c r="E15" s="17"/>
      <c r="F15" s="17">
        <f t="shared" si="1"/>
        <v>0</v>
      </c>
    </row>
    <row r="16" spans="1:6" ht="29" x14ac:dyDescent="0.35">
      <c r="A16" s="13" t="s">
        <v>23</v>
      </c>
      <c r="B16" s="14" t="s">
        <v>24</v>
      </c>
      <c r="C16" s="15">
        <v>130</v>
      </c>
      <c r="D16" s="16" t="s">
        <v>20</v>
      </c>
      <c r="E16" s="17"/>
      <c r="F16" s="17">
        <f t="shared" si="1"/>
        <v>0</v>
      </c>
    </row>
    <row r="17" spans="1:9" ht="29" x14ac:dyDescent="0.35">
      <c r="A17" s="13" t="s">
        <v>25</v>
      </c>
      <c r="B17" s="14" t="s">
        <v>26</v>
      </c>
      <c r="C17" s="15">
        <v>621</v>
      </c>
      <c r="D17" s="16" t="s">
        <v>27</v>
      </c>
      <c r="E17" s="17"/>
      <c r="F17" s="17">
        <f t="shared" si="1"/>
        <v>0</v>
      </c>
    </row>
    <row r="18" spans="1:9" ht="29" x14ac:dyDescent="0.35">
      <c r="A18" s="13" t="s">
        <v>28</v>
      </c>
      <c r="B18" s="14" t="s">
        <v>29</v>
      </c>
      <c r="C18" s="15">
        <v>3</v>
      </c>
      <c r="D18" s="16" t="s">
        <v>27</v>
      </c>
      <c r="E18" s="17"/>
      <c r="F18" s="17">
        <f t="shared" si="1"/>
        <v>0</v>
      </c>
    </row>
    <row r="19" spans="1:9" ht="43.5" x14ac:dyDescent="0.35">
      <c r="A19" s="13" t="s">
        <v>30</v>
      </c>
      <c r="B19" s="14" t="s">
        <v>31</v>
      </c>
      <c r="C19" s="15">
        <v>337</v>
      </c>
      <c r="D19" s="16" t="s">
        <v>27</v>
      </c>
      <c r="E19" s="17"/>
      <c r="F19" s="17">
        <f t="shared" si="1"/>
        <v>0</v>
      </c>
    </row>
    <row r="20" spans="1:9" ht="58" x14ac:dyDescent="0.35">
      <c r="A20" s="13" t="s">
        <v>32</v>
      </c>
      <c r="B20" s="14" t="s">
        <v>33</v>
      </c>
      <c r="C20" s="15">
        <v>100</v>
      </c>
      <c r="D20" s="16" t="s">
        <v>20</v>
      </c>
      <c r="E20" s="17"/>
      <c r="F20" s="17">
        <f t="shared" si="1"/>
        <v>0</v>
      </c>
    </row>
    <row r="21" spans="1:9" ht="29" x14ac:dyDescent="0.35">
      <c r="A21" s="13" t="s">
        <v>34</v>
      </c>
      <c r="B21" s="14" t="s">
        <v>35</v>
      </c>
      <c r="C21" s="15">
        <v>30</v>
      </c>
      <c r="D21" s="16" t="s">
        <v>27</v>
      </c>
      <c r="E21" s="17"/>
      <c r="F21" s="17">
        <f t="shared" si="1"/>
        <v>0</v>
      </c>
    </row>
    <row r="22" spans="1:9" ht="29" x14ac:dyDescent="0.35">
      <c r="A22" s="13" t="s">
        <v>36</v>
      </c>
      <c r="B22" s="14" t="s">
        <v>37</v>
      </c>
      <c r="C22" s="15">
        <v>90</v>
      </c>
      <c r="D22" s="16" t="s">
        <v>27</v>
      </c>
      <c r="E22" s="17"/>
      <c r="F22" s="17">
        <f t="shared" si="1"/>
        <v>0</v>
      </c>
    </row>
    <row r="23" spans="1:9" ht="58" x14ac:dyDescent="0.35">
      <c r="A23" s="13" t="s">
        <v>38</v>
      </c>
      <c r="B23" s="14" t="s">
        <v>39</v>
      </c>
      <c r="C23" s="15">
        <v>80</v>
      </c>
      <c r="D23" s="16" t="s">
        <v>27</v>
      </c>
      <c r="E23" s="17"/>
      <c r="F23" s="17">
        <f t="shared" si="1"/>
        <v>0</v>
      </c>
    </row>
    <row r="24" spans="1:9" ht="29" x14ac:dyDescent="0.35">
      <c r="A24" s="13" t="s">
        <v>40</v>
      </c>
      <c r="B24" s="14" t="s">
        <v>41</v>
      </c>
      <c r="C24" s="15">
        <v>7</v>
      </c>
      <c r="D24" s="16" t="s">
        <v>27</v>
      </c>
      <c r="E24" s="17"/>
      <c r="F24" s="17">
        <f t="shared" si="1"/>
        <v>0</v>
      </c>
    </row>
    <row r="25" spans="1:9" ht="29" x14ac:dyDescent="0.35">
      <c r="A25" s="13" t="s">
        <v>42</v>
      </c>
      <c r="B25" s="14" t="s">
        <v>43</v>
      </c>
      <c r="C25" s="15">
        <v>9</v>
      </c>
      <c r="D25" s="16" t="s">
        <v>20</v>
      </c>
      <c r="E25" s="17"/>
      <c r="F25" s="17">
        <f t="shared" si="1"/>
        <v>0</v>
      </c>
    </row>
    <row r="26" spans="1:9" ht="29.5" thickBot="1" x14ac:dyDescent="0.4">
      <c r="A26" s="13" t="s">
        <v>44</v>
      </c>
      <c r="B26" s="14" t="s">
        <v>45</v>
      </c>
      <c r="C26" s="15">
        <v>5</v>
      </c>
      <c r="D26" s="16" t="s">
        <v>20</v>
      </c>
      <c r="E26" s="17"/>
      <c r="F26" s="17">
        <f t="shared" si="1"/>
        <v>0</v>
      </c>
    </row>
    <row r="27" spans="1:9" ht="15" thickTop="1" x14ac:dyDescent="0.35">
      <c r="A27" s="18"/>
      <c r="B27" s="19"/>
      <c r="C27" s="20"/>
      <c r="D27" s="18"/>
      <c r="E27" s="21" t="s">
        <v>16</v>
      </c>
      <c r="F27" s="22">
        <f>SUBTOTAL(109,Unit_Price_Tab!$F$14:$F$26)</f>
        <v>0</v>
      </c>
    </row>
    <row r="28" spans="1:9" ht="28.9" customHeight="1" x14ac:dyDescent="0.35"/>
    <row r="29" spans="1:9" x14ac:dyDescent="0.35">
      <c r="A29" s="8" t="s">
        <v>46</v>
      </c>
      <c r="B29" s="9" t="str">
        <f>VLOOKUP(A29,[1]!Table_BidItem_CategoryClassification[#All],2,FALSE)</f>
        <v>ASPHALT WORK</v>
      </c>
    </row>
    <row r="30" spans="1:9" x14ac:dyDescent="0.35">
      <c r="A30" s="10" t="s">
        <v>3</v>
      </c>
      <c r="B30" s="10" t="s">
        <v>4</v>
      </c>
      <c r="C30" s="11" t="s">
        <v>5</v>
      </c>
      <c r="D30" s="11" t="s">
        <v>6</v>
      </c>
      <c r="E30" s="11" t="s">
        <v>47</v>
      </c>
      <c r="F30" s="12" t="s">
        <v>8</v>
      </c>
    </row>
    <row r="31" spans="1:9" ht="29" x14ac:dyDescent="0.35">
      <c r="A31" s="13" t="s">
        <v>48</v>
      </c>
      <c r="B31" s="14" t="s">
        <v>49</v>
      </c>
      <c r="C31" s="15">
        <v>1280</v>
      </c>
      <c r="D31" s="16" t="s">
        <v>27</v>
      </c>
      <c r="E31" s="17"/>
      <c r="F31" s="17">
        <f t="shared" ref="F31:F33" si="2">IFERROR($C31*$E31, "")</f>
        <v>0</v>
      </c>
    </row>
    <row r="32" spans="1:9" ht="29" x14ac:dyDescent="0.35">
      <c r="A32" s="13" t="s">
        <v>50</v>
      </c>
      <c r="B32" s="14" t="s">
        <v>51</v>
      </c>
      <c r="C32" s="15">
        <v>171</v>
      </c>
      <c r="D32" s="16" t="s">
        <v>52</v>
      </c>
      <c r="E32" s="17"/>
      <c r="F32" s="17">
        <f t="shared" si="2"/>
        <v>0</v>
      </c>
      <c r="I32" t="s">
        <v>53</v>
      </c>
    </row>
    <row r="33" spans="1:9" ht="29.5" thickBot="1" x14ac:dyDescent="0.4">
      <c r="A33" s="13" t="s">
        <v>54</v>
      </c>
      <c r="B33" s="14" t="s">
        <v>55</v>
      </c>
      <c r="C33" s="15">
        <v>210</v>
      </c>
      <c r="D33" s="16" t="s">
        <v>52</v>
      </c>
      <c r="E33" s="17"/>
      <c r="F33" s="17">
        <f t="shared" si="2"/>
        <v>0</v>
      </c>
      <c r="I33" t="s">
        <v>53</v>
      </c>
    </row>
    <row r="34" spans="1:9" ht="15" thickTop="1" x14ac:dyDescent="0.35">
      <c r="A34" s="24"/>
      <c r="B34" s="19"/>
      <c r="C34" s="20"/>
      <c r="D34" s="18"/>
      <c r="E34" s="21" t="s">
        <v>16</v>
      </c>
      <c r="F34" s="22">
        <f>SUBTOTAL(109,Unit_Price_Tab!$F$31:$F$33)</f>
        <v>0</v>
      </c>
    </row>
    <row r="36" spans="1:9" x14ac:dyDescent="0.35">
      <c r="A36" s="8" t="s">
        <v>56</v>
      </c>
      <c r="B36" s="9" t="str">
        <f>VLOOKUP(A36,[1]!Table_BidItem_CategoryClassification[#All],2,FALSE)</f>
        <v>STORM SEWER UTILITY WORK</v>
      </c>
    </row>
    <row r="37" spans="1:9" x14ac:dyDescent="0.35">
      <c r="A37" s="10" t="s">
        <v>3</v>
      </c>
      <c r="B37" s="10" t="s">
        <v>4</v>
      </c>
      <c r="C37" s="11" t="s">
        <v>5</v>
      </c>
      <c r="D37" s="11" t="s">
        <v>6</v>
      </c>
      <c r="E37" s="11" t="s">
        <v>47</v>
      </c>
      <c r="F37" s="12" t="s">
        <v>8</v>
      </c>
    </row>
    <row r="38" spans="1:9" ht="29" x14ac:dyDescent="0.35">
      <c r="A38" s="13" t="s">
        <v>57</v>
      </c>
      <c r="B38" s="14" t="s">
        <v>58</v>
      </c>
      <c r="C38" s="15">
        <v>71</v>
      </c>
      <c r="D38" s="16" t="s">
        <v>20</v>
      </c>
      <c r="E38" s="17"/>
      <c r="F38" s="17">
        <f t="shared" ref="F38:F47" si="3">IFERROR($C38*$E38, "")</f>
        <v>0</v>
      </c>
    </row>
    <row r="39" spans="1:9" ht="29" x14ac:dyDescent="0.35">
      <c r="A39" s="13" t="s">
        <v>59</v>
      </c>
      <c r="B39" s="14" t="s">
        <v>60</v>
      </c>
      <c r="C39" s="15">
        <v>47</v>
      </c>
      <c r="D39" s="16" t="s">
        <v>20</v>
      </c>
      <c r="E39" s="17"/>
      <c r="F39" s="17">
        <f t="shared" si="3"/>
        <v>0</v>
      </c>
    </row>
    <row r="40" spans="1:9" x14ac:dyDescent="0.35">
      <c r="A40" s="13" t="s">
        <v>61</v>
      </c>
      <c r="B40" s="14" t="s">
        <v>62</v>
      </c>
      <c r="C40" s="15">
        <v>112</v>
      </c>
      <c r="D40" s="16" t="s">
        <v>20</v>
      </c>
      <c r="E40" s="17"/>
      <c r="F40" s="17">
        <f t="shared" si="3"/>
        <v>0</v>
      </c>
    </row>
    <row r="41" spans="1:9" ht="29" x14ac:dyDescent="0.35">
      <c r="A41" s="13" t="s">
        <v>63</v>
      </c>
      <c r="B41" s="14" t="s">
        <v>64</v>
      </c>
      <c r="C41" s="15">
        <v>1</v>
      </c>
      <c r="D41" s="16" t="s">
        <v>12</v>
      </c>
      <c r="E41" s="17"/>
      <c r="F41" s="17">
        <f t="shared" si="3"/>
        <v>0</v>
      </c>
    </row>
    <row r="42" spans="1:9" ht="43.5" x14ac:dyDescent="0.35">
      <c r="A42" s="13" t="s">
        <v>65</v>
      </c>
      <c r="B42" s="14" t="s">
        <v>66</v>
      </c>
      <c r="C42" s="15">
        <v>3</v>
      </c>
      <c r="D42" s="16" t="s">
        <v>12</v>
      </c>
      <c r="E42" s="17"/>
      <c r="F42" s="17">
        <f t="shared" si="3"/>
        <v>0</v>
      </c>
    </row>
    <row r="43" spans="1:9" ht="43.5" x14ac:dyDescent="0.35">
      <c r="A43" s="13" t="s">
        <v>67</v>
      </c>
      <c r="B43" s="14" t="s">
        <v>68</v>
      </c>
      <c r="C43" s="15">
        <v>2</v>
      </c>
      <c r="D43" s="16" t="s">
        <v>12</v>
      </c>
      <c r="E43" s="17"/>
      <c r="F43" s="17">
        <f t="shared" si="3"/>
        <v>0</v>
      </c>
    </row>
    <row r="44" spans="1:9" ht="29" x14ac:dyDescent="0.35">
      <c r="A44" s="13" t="s">
        <v>69</v>
      </c>
      <c r="B44" s="14" t="s">
        <v>70</v>
      </c>
      <c r="C44" s="15">
        <v>1</v>
      </c>
      <c r="D44" s="16" t="s">
        <v>12</v>
      </c>
      <c r="E44" s="17"/>
      <c r="F44" s="17">
        <f t="shared" si="3"/>
        <v>0</v>
      </c>
    </row>
    <row r="45" spans="1:9" ht="43.5" x14ac:dyDescent="0.35">
      <c r="A45" s="13" t="s">
        <v>71</v>
      </c>
      <c r="B45" s="14" t="s">
        <v>72</v>
      </c>
      <c r="C45" s="15">
        <v>8</v>
      </c>
      <c r="D45" s="16" t="s">
        <v>73</v>
      </c>
      <c r="E45" s="17"/>
      <c r="F45" s="17">
        <f t="shared" si="3"/>
        <v>0</v>
      </c>
    </row>
    <row r="46" spans="1:9" ht="43.5" x14ac:dyDescent="0.35">
      <c r="A46" s="13" t="s">
        <v>74</v>
      </c>
      <c r="B46" s="14" t="s">
        <v>75</v>
      </c>
      <c r="C46" s="15">
        <v>9</v>
      </c>
      <c r="D46" s="16" t="s">
        <v>73</v>
      </c>
      <c r="E46" s="17"/>
      <c r="F46" s="17">
        <f t="shared" si="3"/>
        <v>0</v>
      </c>
    </row>
    <row r="47" spans="1:9" ht="44" thickBot="1" x14ac:dyDescent="0.4">
      <c r="A47" s="13" t="s">
        <v>76</v>
      </c>
      <c r="B47" s="14" t="s">
        <v>77</v>
      </c>
      <c r="C47" s="15">
        <v>15</v>
      </c>
      <c r="D47" s="16" t="s">
        <v>73</v>
      </c>
      <c r="E47" s="17"/>
      <c r="F47" s="17">
        <f t="shared" si="3"/>
        <v>0</v>
      </c>
    </row>
    <row r="48" spans="1:9" ht="15" thickTop="1" x14ac:dyDescent="0.35">
      <c r="A48" s="18"/>
      <c r="B48" s="19"/>
      <c r="C48" s="20"/>
      <c r="D48" s="18"/>
      <c r="E48" s="21" t="s">
        <v>16</v>
      </c>
      <c r="F48" s="22">
        <f>SUBTOTAL(109,Unit_Price_Tab!$F$38:$F$47)</f>
        <v>0</v>
      </c>
    </row>
    <row r="50" spans="1:6" x14ac:dyDescent="0.35">
      <c r="A50" s="8" t="s">
        <v>78</v>
      </c>
      <c r="B50" s="9" t="str">
        <f>VLOOKUP(A50,[1]!Table_BidItem_CategoryClassification[#All],2,FALSE)</f>
        <v>GUARDRAIL</v>
      </c>
    </row>
    <row r="51" spans="1:6" ht="15" thickBot="1" x14ac:dyDescent="0.4">
      <c r="A51" s="10" t="s">
        <v>3</v>
      </c>
      <c r="B51" s="10" t="s">
        <v>4</v>
      </c>
      <c r="C51" s="11" t="s">
        <v>5</v>
      </c>
      <c r="D51" s="11" t="s">
        <v>6</v>
      </c>
      <c r="E51" s="11" t="s">
        <v>47</v>
      </c>
      <c r="F51" s="12" t="s">
        <v>8</v>
      </c>
    </row>
    <row r="52" spans="1:6" ht="15" thickTop="1" x14ac:dyDescent="0.35">
      <c r="A52" s="18"/>
      <c r="B52" s="19"/>
      <c r="C52" s="20"/>
      <c r="D52" s="18"/>
      <c r="E52" s="21" t="s">
        <v>16</v>
      </c>
      <c r="F52" s="22">
        <v>0</v>
      </c>
    </row>
    <row r="54" spans="1:6" x14ac:dyDescent="0.35">
      <c r="A54" s="8" t="s">
        <v>79</v>
      </c>
      <c r="B54" s="9" t="str">
        <f>VLOOKUP(A54,[1]!Table_BidItem_CategoryClassification[#All],2,FALSE)</f>
        <v>WATERMAIN WORK</v>
      </c>
    </row>
    <row r="55" spans="1:6" x14ac:dyDescent="0.35">
      <c r="A55" s="10" t="s">
        <v>3</v>
      </c>
      <c r="B55" s="10" t="s">
        <v>4</v>
      </c>
      <c r="C55" s="11" t="s">
        <v>5</v>
      </c>
      <c r="D55" s="11" t="s">
        <v>6</v>
      </c>
      <c r="E55" s="11" t="s">
        <v>47</v>
      </c>
      <c r="F55" s="12" t="s">
        <v>8</v>
      </c>
    </row>
    <row r="56" spans="1:6" x14ac:dyDescent="0.35">
      <c r="A56" s="13" t="s">
        <v>80</v>
      </c>
      <c r="B56" s="14" t="s">
        <v>81</v>
      </c>
      <c r="C56" s="15">
        <v>1</v>
      </c>
      <c r="D56" s="16" t="s">
        <v>12</v>
      </c>
      <c r="E56" s="17"/>
      <c r="F56" s="17">
        <f t="shared" ref="F56:F66" si="4">IFERROR($C56*$E56, "")</f>
        <v>0</v>
      </c>
    </row>
    <row r="57" spans="1:6" x14ac:dyDescent="0.35">
      <c r="A57" s="13" t="s">
        <v>82</v>
      </c>
      <c r="B57" s="14" t="s">
        <v>83</v>
      </c>
      <c r="C57" s="15">
        <v>2</v>
      </c>
      <c r="D57" s="16" t="s">
        <v>12</v>
      </c>
      <c r="E57" s="17"/>
      <c r="F57" s="17">
        <f t="shared" si="4"/>
        <v>0</v>
      </c>
    </row>
    <row r="58" spans="1:6" x14ac:dyDescent="0.35">
      <c r="A58" s="13" t="s">
        <v>84</v>
      </c>
      <c r="B58" s="14" t="s">
        <v>85</v>
      </c>
      <c r="C58" s="15">
        <v>2</v>
      </c>
      <c r="D58" s="16" t="s">
        <v>12</v>
      </c>
      <c r="E58" s="17"/>
      <c r="F58" s="17">
        <f t="shared" si="4"/>
        <v>0</v>
      </c>
    </row>
    <row r="59" spans="1:6" x14ac:dyDescent="0.35">
      <c r="A59" s="13" t="s">
        <v>86</v>
      </c>
      <c r="B59" s="14" t="s">
        <v>87</v>
      </c>
      <c r="C59" s="15">
        <v>2</v>
      </c>
      <c r="D59" s="16" t="s">
        <v>12</v>
      </c>
      <c r="E59" s="17"/>
      <c r="F59" s="17">
        <f t="shared" si="4"/>
        <v>0</v>
      </c>
    </row>
    <row r="60" spans="1:6" x14ac:dyDescent="0.35">
      <c r="A60" s="13" t="s">
        <v>88</v>
      </c>
      <c r="B60" s="14" t="s">
        <v>89</v>
      </c>
      <c r="C60" s="15">
        <v>1</v>
      </c>
      <c r="D60" s="16" t="s">
        <v>12</v>
      </c>
      <c r="E60" s="17"/>
      <c r="F60" s="17">
        <f t="shared" si="4"/>
        <v>0</v>
      </c>
    </row>
    <row r="61" spans="1:6" ht="43.5" x14ac:dyDescent="0.35">
      <c r="A61" s="13" t="s">
        <v>90</v>
      </c>
      <c r="B61" s="14" t="s">
        <v>91</v>
      </c>
      <c r="C61" s="15">
        <v>1</v>
      </c>
      <c r="D61" s="16" t="s">
        <v>12</v>
      </c>
      <c r="E61" s="17"/>
      <c r="F61" s="17">
        <f t="shared" si="4"/>
        <v>0</v>
      </c>
    </row>
    <row r="62" spans="1:6" x14ac:dyDescent="0.35">
      <c r="A62" s="13" t="s">
        <v>92</v>
      </c>
      <c r="B62" s="14" t="s">
        <v>93</v>
      </c>
      <c r="C62" s="15">
        <v>2</v>
      </c>
      <c r="D62" s="16" t="s">
        <v>12</v>
      </c>
      <c r="E62" s="17"/>
      <c r="F62" s="17">
        <f t="shared" si="4"/>
        <v>0</v>
      </c>
    </row>
    <row r="63" spans="1:6" x14ac:dyDescent="0.35">
      <c r="A63" s="13" t="s">
        <v>94</v>
      </c>
      <c r="B63" s="14" t="s">
        <v>95</v>
      </c>
      <c r="C63" s="15">
        <v>3</v>
      </c>
      <c r="D63" s="16" t="s">
        <v>12</v>
      </c>
      <c r="E63" s="17"/>
      <c r="F63" s="17">
        <f t="shared" si="4"/>
        <v>0</v>
      </c>
    </row>
    <row r="64" spans="1:6" ht="29" x14ac:dyDescent="0.35">
      <c r="A64" s="13" t="s">
        <v>96</v>
      </c>
      <c r="B64" s="14" t="s">
        <v>97</v>
      </c>
      <c r="C64" s="15">
        <v>60</v>
      </c>
      <c r="D64" s="16" t="s">
        <v>20</v>
      </c>
      <c r="E64" s="17"/>
      <c r="F64" s="17">
        <f t="shared" si="4"/>
        <v>0</v>
      </c>
    </row>
    <row r="65" spans="1:6" x14ac:dyDescent="0.35">
      <c r="A65" s="13" t="s">
        <v>98</v>
      </c>
      <c r="B65" s="14" t="s">
        <v>99</v>
      </c>
      <c r="C65" s="15">
        <v>148</v>
      </c>
      <c r="D65" s="16" t="s">
        <v>20</v>
      </c>
      <c r="E65" s="17"/>
      <c r="F65" s="17">
        <f t="shared" si="4"/>
        <v>0</v>
      </c>
    </row>
    <row r="66" spans="1:6" ht="15" thickBot="1" x14ac:dyDescent="0.4">
      <c r="A66" s="13" t="s">
        <v>100</v>
      </c>
      <c r="B66" s="14" t="s">
        <v>101</v>
      </c>
      <c r="C66" s="15">
        <v>30</v>
      </c>
      <c r="D66" s="16" t="s">
        <v>20</v>
      </c>
      <c r="E66" s="17"/>
      <c r="F66" s="17">
        <f t="shared" si="4"/>
        <v>0</v>
      </c>
    </row>
    <row r="67" spans="1:6" ht="15" thickTop="1" x14ac:dyDescent="0.35">
      <c r="A67" s="18"/>
      <c r="B67" s="19"/>
      <c r="C67" s="20"/>
      <c r="D67" s="18"/>
      <c r="E67" s="21" t="s">
        <v>16</v>
      </c>
      <c r="F67" s="22">
        <f>SUBTOTAL(109,Unit_Price_Tab!$F$56:$F$66)</f>
        <v>0</v>
      </c>
    </row>
    <row r="69" spans="1:6" x14ac:dyDescent="0.35">
      <c r="A69" s="8" t="s">
        <v>102</v>
      </c>
      <c r="B69" s="9" t="str">
        <f>VLOOKUP(A69,[1]!Table_BidItem_CategoryClassification[#All],2,FALSE)</f>
        <v>SANITARY SEWER WORK</v>
      </c>
    </row>
    <row r="70" spans="1:6" ht="15" thickBot="1" x14ac:dyDescent="0.4">
      <c r="A70" s="10" t="s">
        <v>3</v>
      </c>
      <c r="B70" s="10" t="s">
        <v>4</v>
      </c>
      <c r="C70" s="11" t="s">
        <v>5</v>
      </c>
      <c r="D70" s="11" t="s">
        <v>6</v>
      </c>
      <c r="E70" s="11" t="s">
        <v>47</v>
      </c>
      <c r="F70" s="12" t="s">
        <v>8</v>
      </c>
    </row>
    <row r="71" spans="1:6" ht="15" thickTop="1" x14ac:dyDescent="0.35">
      <c r="A71" s="18"/>
      <c r="B71" s="19"/>
      <c r="C71" s="20"/>
      <c r="D71" s="18"/>
      <c r="E71" s="21" t="s">
        <v>16</v>
      </c>
      <c r="F71" s="22">
        <v>0</v>
      </c>
    </row>
    <row r="73" spans="1:6" x14ac:dyDescent="0.35">
      <c r="A73" s="8" t="s">
        <v>103</v>
      </c>
      <c r="B73" s="9" t="str">
        <f>VLOOKUP(A73,[1]!Table_BidItem_CategoryClassification[#All],2,FALSE)</f>
        <v>TRAFFIC SIGNAL WORK</v>
      </c>
    </row>
    <row r="74" spans="1:6" ht="15" thickBot="1" x14ac:dyDescent="0.4">
      <c r="A74" s="10" t="s">
        <v>3</v>
      </c>
      <c r="B74" s="10" t="s">
        <v>4</v>
      </c>
      <c r="C74" s="11" t="s">
        <v>5</v>
      </c>
      <c r="D74" s="11" t="s">
        <v>6</v>
      </c>
      <c r="E74" s="11" t="s">
        <v>47</v>
      </c>
      <c r="F74" s="12" t="s">
        <v>8</v>
      </c>
    </row>
    <row r="75" spans="1:6" ht="15" thickTop="1" x14ac:dyDescent="0.35">
      <c r="A75" s="18"/>
      <c r="B75" s="19"/>
      <c r="C75" s="20"/>
      <c r="D75" s="18"/>
      <c r="E75" s="21" t="s">
        <v>16</v>
      </c>
      <c r="F75" s="22">
        <v>0</v>
      </c>
    </row>
    <row r="77" spans="1:6" x14ac:dyDescent="0.35">
      <c r="A77" s="8" t="s">
        <v>104</v>
      </c>
      <c r="B77" s="9" t="str">
        <f>VLOOKUP(A77,[1]!Table_BidItem_CategoryClassification[#All],2,FALSE)</f>
        <v>STREET LIGHTING WORK</v>
      </c>
    </row>
    <row r="78" spans="1:6" x14ac:dyDescent="0.35">
      <c r="A78" s="10" t="s">
        <v>3</v>
      </c>
      <c r="B78" s="10" t="s">
        <v>4</v>
      </c>
      <c r="C78" s="11" t="s">
        <v>5</v>
      </c>
      <c r="D78" s="11" t="s">
        <v>6</v>
      </c>
      <c r="E78" s="11" t="s">
        <v>47</v>
      </c>
      <c r="F78" s="12" t="s">
        <v>8</v>
      </c>
    </row>
    <row r="79" spans="1:6" ht="29" x14ac:dyDescent="0.35">
      <c r="A79" s="13" t="s">
        <v>105</v>
      </c>
      <c r="B79" s="14" t="s">
        <v>106</v>
      </c>
      <c r="C79" s="15">
        <v>3</v>
      </c>
      <c r="D79" s="16" t="s">
        <v>12</v>
      </c>
      <c r="E79" s="17"/>
      <c r="F79" s="17">
        <f t="shared" ref="F79:F83" si="5">IFERROR($C79*$E79, "")</f>
        <v>0</v>
      </c>
    </row>
    <row r="80" spans="1:6" x14ac:dyDescent="0.35">
      <c r="A80" s="13" t="s">
        <v>107</v>
      </c>
      <c r="B80" s="14" t="s">
        <v>108</v>
      </c>
      <c r="C80" s="15">
        <v>1</v>
      </c>
      <c r="D80" s="16" t="s">
        <v>12</v>
      </c>
      <c r="E80" s="17"/>
      <c r="F80" s="17">
        <f t="shared" si="5"/>
        <v>0</v>
      </c>
    </row>
    <row r="81" spans="1:6" ht="29" x14ac:dyDescent="0.35">
      <c r="A81" s="13" t="s">
        <v>109</v>
      </c>
      <c r="B81" s="14" t="s">
        <v>110</v>
      </c>
      <c r="C81" s="15">
        <v>1220</v>
      </c>
      <c r="D81" s="16" t="s">
        <v>20</v>
      </c>
      <c r="E81" s="17"/>
      <c r="F81" s="17">
        <f t="shared" si="5"/>
        <v>0</v>
      </c>
    </row>
    <row r="82" spans="1:6" ht="29" x14ac:dyDescent="0.35">
      <c r="A82" s="13" t="s">
        <v>111</v>
      </c>
      <c r="B82" s="14" t="s">
        <v>112</v>
      </c>
      <c r="C82" s="15">
        <v>7</v>
      </c>
      <c r="D82" s="16" t="s">
        <v>12</v>
      </c>
      <c r="E82" s="17"/>
      <c r="F82" s="17">
        <f t="shared" si="5"/>
        <v>0</v>
      </c>
    </row>
    <row r="83" spans="1:6" ht="43.5" x14ac:dyDescent="0.35">
      <c r="A83" s="13" t="s">
        <v>113</v>
      </c>
      <c r="B83" s="14" t="s">
        <v>114</v>
      </c>
      <c r="C83" s="15">
        <v>7</v>
      </c>
      <c r="D83" s="16" t="s">
        <v>12</v>
      </c>
      <c r="E83" s="17"/>
      <c r="F83" s="17">
        <f t="shared" si="5"/>
        <v>0</v>
      </c>
    </row>
    <row r="84" spans="1:6" ht="58.5" thickBot="1" x14ac:dyDescent="0.4">
      <c r="A84" s="13" t="s">
        <v>115</v>
      </c>
      <c r="B84" s="14" t="s">
        <v>116</v>
      </c>
      <c r="C84" s="15">
        <v>1220</v>
      </c>
      <c r="D84" s="16" t="s">
        <v>20</v>
      </c>
      <c r="E84" s="17"/>
      <c r="F84" s="17">
        <f>IFERROR($C84*$E84, "")</f>
        <v>0</v>
      </c>
    </row>
    <row r="85" spans="1:6" ht="15" thickTop="1" x14ac:dyDescent="0.35">
      <c r="A85" s="18"/>
      <c r="B85" s="19"/>
      <c r="C85" s="20"/>
      <c r="D85" s="18"/>
      <c r="E85" s="21" t="s">
        <v>16</v>
      </c>
      <c r="F85" s="22">
        <f>SUBTOTAL(109,Unit_Price_Tab!$F$79:$F$84)</f>
        <v>0</v>
      </c>
    </row>
    <row r="87" spans="1:6" ht="29" x14ac:dyDescent="0.35">
      <c r="A87" s="8" t="s">
        <v>117</v>
      </c>
      <c r="B87" s="9" t="str">
        <f>VLOOKUP(A87,[1]!Table_BidItem_CategoryClassification[#All],2,FALSE)</f>
        <v>PAVEMENT MARKING AND SIGNAGE WORK</v>
      </c>
    </row>
    <row r="88" spans="1:6" x14ac:dyDescent="0.35">
      <c r="A88" s="10" t="s">
        <v>3</v>
      </c>
      <c r="B88" s="10" t="s">
        <v>4</v>
      </c>
      <c r="C88" s="11" t="s">
        <v>5</v>
      </c>
      <c r="D88" s="11" t="s">
        <v>6</v>
      </c>
      <c r="E88" s="11" t="s">
        <v>47</v>
      </c>
      <c r="F88" s="12" t="s">
        <v>8</v>
      </c>
    </row>
    <row r="89" spans="1:6" x14ac:dyDescent="0.35">
      <c r="A89" s="13" t="s">
        <v>118</v>
      </c>
      <c r="B89" s="14" t="s">
        <v>119</v>
      </c>
      <c r="C89" s="15">
        <v>680</v>
      </c>
      <c r="D89" s="16" t="s">
        <v>20</v>
      </c>
      <c r="E89" s="17"/>
      <c r="F89" s="17">
        <f t="shared" ref="F89:F96" si="6">IFERROR($C89*$E89, "")</f>
        <v>0</v>
      </c>
    </row>
    <row r="90" spans="1:6" x14ac:dyDescent="0.35">
      <c r="A90" s="13" t="s">
        <v>120</v>
      </c>
      <c r="B90" s="14" t="s">
        <v>121</v>
      </c>
      <c r="C90" s="15">
        <v>205</v>
      </c>
      <c r="D90" s="16" t="s">
        <v>20</v>
      </c>
      <c r="E90" s="17"/>
      <c r="F90" s="17">
        <f t="shared" si="6"/>
        <v>0</v>
      </c>
    </row>
    <row r="91" spans="1:6" ht="43.5" x14ac:dyDescent="0.35">
      <c r="A91" s="13" t="s">
        <v>122</v>
      </c>
      <c r="B91" s="14" t="s">
        <v>123</v>
      </c>
      <c r="C91" s="15">
        <v>60</v>
      </c>
      <c r="D91" s="16" t="s">
        <v>20</v>
      </c>
      <c r="E91" s="17"/>
      <c r="F91" s="17">
        <f t="shared" si="6"/>
        <v>0</v>
      </c>
    </row>
    <row r="92" spans="1:6" ht="58" x14ac:dyDescent="0.35">
      <c r="A92" s="13" t="s">
        <v>124</v>
      </c>
      <c r="B92" s="14" t="s">
        <v>125</v>
      </c>
      <c r="C92" s="15">
        <v>691</v>
      </c>
      <c r="D92" s="16" t="s">
        <v>20</v>
      </c>
      <c r="E92" s="17"/>
      <c r="F92" s="17">
        <f t="shared" si="6"/>
        <v>0</v>
      </c>
    </row>
    <row r="93" spans="1:6" ht="58" x14ac:dyDescent="0.35">
      <c r="A93" s="13" t="s">
        <v>126</v>
      </c>
      <c r="B93" s="14" t="s">
        <v>127</v>
      </c>
      <c r="C93" s="15">
        <v>1</v>
      </c>
      <c r="D93" s="16" t="s">
        <v>12</v>
      </c>
      <c r="E93" s="17"/>
      <c r="F93" s="17">
        <f t="shared" si="6"/>
        <v>0</v>
      </c>
    </row>
    <row r="94" spans="1:6" ht="43.5" x14ac:dyDescent="0.35">
      <c r="A94" s="13" t="s">
        <v>128</v>
      </c>
      <c r="B94" s="14" t="s">
        <v>129</v>
      </c>
      <c r="C94" s="15">
        <v>5</v>
      </c>
      <c r="D94" s="16" t="s">
        <v>12</v>
      </c>
      <c r="E94" s="17"/>
      <c r="F94" s="17">
        <f t="shared" si="6"/>
        <v>0</v>
      </c>
    </row>
    <row r="95" spans="1:6" ht="29" x14ac:dyDescent="0.35">
      <c r="A95" s="13" t="s">
        <v>130</v>
      </c>
      <c r="B95" s="14" t="s">
        <v>131</v>
      </c>
      <c r="C95" s="15">
        <v>45</v>
      </c>
      <c r="D95" s="16" t="s">
        <v>27</v>
      </c>
      <c r="E95" s="17"/>
      <c r="F95" s="17">
        <f t="shared" si="6"/>
        <v>0</v>
      </c>
    </row>
    <row r="96" spans="1:6" ht="29" x14ac:dyDescent="0.35">
      <c r="A96" s="13" t="s">
        <v>132</v>
      </c>
      <c r="B96" s="14" t="s">
        <v>133</v>
      </c>
      <c r="C96" s="15">
        <v>9</v>
      </c>
      <c r="D96" s="16" t="s">
        <v>12</v>
      </c>
      <c r="E96" s="17"/>
      <c r="F96" s="17">
        <f t="shared" si="6"/>
        <v>0</v>
      </c>
    </row>
    <row r="97" spans="1:9" ht="15" thickBot="1" x14ac:dyDescent="0.4">
      <c r="A97" s="13" t="s">
        <v>134</v>
      </c>
      <c r="B97" s="14" t="s">
        <v>135</v>
      </c>
      <c r="C97" s="15">
        <v>2</v>
      </c>
      <c r="D97" s="16" t="s">
        <v>12</v>
      </c>
      <c r="E97" s="17"/>
      <c r="F97" s="17">
        <f>IFERROR($C97*$E97, "")</f>
        <v>0</v>
      </c>
    </row>
    <row r="98" spans="1:9" ht="15" thickTop="1" x14ac:dyDescent="0.35">
      <c r="A98" s="25"/>
      <c r="B98" s="19"/>
      <c r="C98" s="20"/>
      <c r="D98" s="18"/>
      <c r="E98" s="21" t="s">
        <v>16</v>
      </c>
      <c r="F98" s="22">
        <f>SUBTOTAL(109,Unit_Price_Tab!$F$89:$F$97)</f>
        <v>0</v>
      </c>
    </row>
    <row r="100" spans="1:9" ht="29" x14ac:dyDescent="0.35">
      <c r="A100" s="8" t="s">
        <v>136</v>
      </c>
      <c r="B100" s="9" t="str">
        <f>VLOOKUP(A100,[1]!Table_BidItem_CategoryClassification[#All],2,FALSE)</f>
        <v>LANDSCAPE AND HARDSCAPE RESTORATION WORK</v>
      </c>
    </row>
    <row r="101" spans="1:9" x14ac:dyDescent="0.35">
      <c r="A101" s="10" t="s">
        <v>3</v>
      </c>
      <c r="B101" s="10" t="s">
        <v>4</v>
      </c>
      <c r="C101" s="11" t="s">
        <v>5</v>
      </c>
      <c r="D101" s="11" t="s">
        <v>6</v>
      </c>
      <c r="E101" s="11" t="s">
        <v>47</v>
      </c>
      <c r="F101" s="12" t="s">
        <v>8</v>
      </c>
    </row>
    <row r="102" spans="1:9" ht="58" x14ac:dyDescent="0.35">
      <c r="A102" s="13" t="s">
        <v>137</v>
      </c>
      <c r="B102" s="14" t="s">
        <v>138</v>
      </c>
      <c r="C102" s="15">
        <v>336</v>
      </c>
      <c r="D102" s="16" t="s">
        <v>15</v>
      </c>
      <c r="E102" s="17"/>
      <c r="F102" s="17">
        <f t="shared" ref="F102:F105" si="7">IFERROR($C102*$E102, "")</f>
        <v>0</v>
      </c>
      <c r="I102" t="s">
        <v>139</v>
      </c>
    </row>
    <row r="103" spans="1:9" x14ac:dyDescent="0.35">
      <c r="A103" s="13" t="s">
        <v>140</v>
      </c>
      <c r="B103" s="14" t="s">
        <v>141</v>
      </c>
      <c r="C103" s="15">
        <v>336</v>
      </c>
      <c r="D103" s="16" t="s">
        <v>27</v>
      </c>
      <c r="E103" s="17"/>
      <c r="F103" s="17">
        <f t="shared" si="7"/>
        <v>0</v>
      </c>
    </row>
    <row r="104" spans="1:9" x14ac:dyDescent="0.35">
      <c r="A104" s="13" t="s">
        <v>142</v>
      </c>
      <c r="B104" s="14" t="s">
        <v>143</v>
      </c>
      <c r="C104" s="15">
        <v>1</v>
      </c>
      <c r="D104" s="16" t="s">
        <v>12</v>
      </c>
      <c r="E104" s="17"/>
      <c r="F104" s="17">
        <f t="shared" si="7"/>
        <v>0</v>
      </c>
    </row>
    <row r="105" spans="1:9" ht="29.5" thickBot="1" x14ac:dyDescent="0.4">
      <c r="A105" s="13" t="s">
        <v>144</v>
      </c>
      <c r="B105" s="14" t="s">
        <v>145</v>
      </c>
      <c r="C105" s="15">
        <v>25</v>
      </c>
      <c r="D105" s="16" t="s">
        <v>20</v>
      </c>
      <c r="E105" s="17"/>
      <c r="F105" s="17">
        <f t="shared" si="7"/>
        <v>0</v>
      </c>
    </row>
    <row r="106" spans="1:9" ht="15" thickTop="1" x14ac:dyDescent="0.35">
      <c r="A106" s="18"/>
      <c r="B106" s="19"/>
      <c r="C106" s="20"/>
      <c r="D106" s="18"/>
      <c r="E106" s="21" t="s">
        <v>16</v>
      </c>
      <c r="F106" s="22">
        <f>SUBTOTAL(109,Unit_Price_Tab!$F$102:$F$105)</f>
        <v>0</v>
      </c>
    </row>
    <row r="107" spans="1:9" x14ac:dyDescent="0.35">
      <c r="F107"/>
    </row>
    <row r="108" spans="1:9" x14ac:dyDescent="0.35">
      <c r="A108" s="8" t="s">
        <v>146</v>
      </c>
      <c r="B108" s="9" t="str">
        <f>VLOOKUP(A108,[1]!Table_BidItem_CategoryClassification[#All],2,FALSE)</f>
        <v>BUS STOP SHELTER AND FURNISHINGS</v>
      </c>
    </row>
    <row r="109" spans="1:9" x14ac:dyDescent="0.35">
      <c r="A109" s="10" t="s">
        <v>3</v>
      </c>
      <c r="B109" s="10" t="s">
        <v>4</v>
      </c>
      <c r="C109" s="11" t="s">
        <v>5</v>
      </c>
      <c r="D109" s="11" t="s">
        <v>6</v>
      </c>
      <c r="E109" s="11" t="s">
        <v>47</v>
      </c>
      <c r="F109" s="12" t="s">
        <v>8</v>
      </c>
    </row>
    <row r="110" spans="1:9" x14ac:dyDescent="0.35">
      <c r="A110" s="13" t="s">
        <v>147</v>
      </c>
      <c r="B110" s="14" t="s">
        <v>148</v>
      </c>
      <c r="C110" s="15">
        <v>50</v>
      </c>
      <c r="D110" s="16" t="s">
        <v>27</v>
      </c>
      <c r="E110" s="17"/>
      <c r="F110" s="17">
        <f t="shared" ref="F110:F111" si="8">IFERROR($C110*$E110, "")</f>
        <v>0</v>
      </c>
    </row>
    <row r="111" spans="1:9" x14ac:dyDescent="0.35">
      <c r="A111" s="13" t="s">
        <v>149</v>
      </c>
      <c r="B111" s="14" t="s">
        <v>150</v>
      </c>
      <c r="C111" s="15">
        <v>1</v>
      </c>
      <c r="D111" s="16" t="s">
        <v>12</v>
      </c>
      <c r="E111" s="17"/>
      <c r="F111" s="17">
        <f t="shared" si="8"/>
        <v>0</v>
      </c>
    </row>
    <row r="112" spans="1:9" ht="29" x14ac:dyDescent="0.35">
      <c r="A112" s="13" t="s">
        <v>151</v>
      </c>
      <c r="B112" s="14" t="s">
        <v>152</v>
      </c>
      <c r="C112" s="15">
        <v>1</v>
      </c>
      <c r="D112" s="16" t="s">
        <v>12</v>
      </c>
      <c r="E112" s="17"/>
      <c r="F112" s="17">
        <f>IFERROR($C112*$E112, "")</f>
        <v>0</v>
      </c>
    </row>
    <row r="113" spans="1:6" x14ac:dyDescent="0.35">
      <c r="A113" s="13" t="s">
        <v>153</v>
      </c>
      <c r="B113" s="14" t="s">
        <v>154</v>
      </c>
      <c r="C113" s="15">
        <v>1</v>
      </c>
      <c r="D113" s="16" t="s">
        <v>12</v>
      </c>
      <c r="E113" s="17"/>
      <c r="F113" s="17">
        <f>IFERROR($C113*$E113, "")</f>
        <v>0</v>
      </c>
    </row>
    <row r="114" spans="1:6" ht="29" x14ac:dyDescent="0.35">
      <c r="A114" s="13" t="s">
        <v>155</v>
      </c>
      <c r="B114" s="14" t="s">
        <v>156</v>
      </c>
      <c r="C114" s="15">
        <v>1</v>
      </c>
      <c r="D114" s="16" t="s">
        <v>12</v>
      </c>
      <c r="E114" s="17"/>
      <c r="F114" s="17">
        <f>IFERROR($C114*$E114, "")</f>
        <v>0</v>
      </c>
    </row>
    <row r="115" spans="1:6" ht="29.5" thickBot="1" x14ac:dyDescent="0.4">
      <c r="A115" s="13" t="s">
        <v>157</v>
      </c>
      <c r="B115" s="14" t="s">
        <v>158</v>
      </c>
      <c r="C115" s="15">
        <v>1</v>
      </c>
      <c r="D115" s="16" t="s">
        <v>12</v>
      </c>
      <c r="E115" s="17"/>
      <c r="F115" s="17">
        <f>IFERROR($C115*$E115, "")</f>
        <v>0</v>
      </c>
    </row>
    <row r="116" spans="1:6" ht="15" thickTop="1" x14ac:dyDescent="0.35">
      <c r="A116" s="18"/>
      <c r="B116" s="19"/>
      <c r="C116" s="20"/>
      <c r="D116" s="18"/>
      <c r="E116" s="21" t="s">
        <v>16</v>
      </c>
      <c r="F116" s="22">
        <f>SUBTOTAL(109,Unit_Price_Tab!$F$110:$F$115)</f>
        <v>0</v>
      </c>
    </row>
    <row r="118" spans="1:6" x14ac:dyDescent="0.35">
      <c r="A118" s="8" t="s">
        <v>159</v>
      </c>
      <c r="B118" s="9" t="str">
        <f>VLOOKUP(A118,[1]!Table_BidItem_CategoryClassification[#All],2,FALSE)</f>
        <v>EROSION AND SEDIMENT CONTROL WORK</v>
      </c>
    </row>
    <row r="119" spans="1:6" ht="15" thickBot="1" x14ac:dyDescent="0.4">
      <c r="A119" s="10" t="s">
        <v>3</v>
      </c>
      <c r="B119" s="10" t="s">
        <v>4</v>
      </c>
      <c r="C119" s="11" t="s">
        <v>5</v>
      </c>
      <c r="D119" s="11" t="s">
        <v>6</v>
      </c>
      <c r="E119" s="11" t="s">
        <v>47</v>
      </c>
      <c r="F119" s="12" t="s">
        <v>8</v>
      </c>
    </row>
    <row r="120" spans="1:6" ht="15" thickTop="1" x14ac:dyDescent="0.35">
      <c r="A120" s="18"/>
      <c r="B120" s="19"/>
      <c r="C120" s="20"/>
      <c r="D120" s="18"/>
      <c r="E120" s="21" t="s">
        <v>16</v>
      </c>
      <c r="F120" s="22">
        <v>0</v>
      </c>
    </row>
    <row r="122" spans="1:6" x14ac:dyDescent="0.35">
      <c r="A122" s="8" t="s">
        <v>160</v>
      </c>
      <c r="B122" s="9" t="str">
        <f>VLOOKUP(A122,[1]!Table_BidItem_CategoryClassification[#All],2,FALSE)</f>
        <v>UNLISTED WORK</v>
      </c>
    </row>
    <row r="123" spans="1:6" ht="15" thickBot="1" x14ac:dyDescent="0.4">
      <c r="A123" s="10" t="s">
        <v>3</v>
      </c>
      <c r="B123" s="10" t="s">
        <v>4</v>
      </c>
      <c r="C123" s="11" t="s">
        <v>5</v>
      </c>
      <c r="D123" s="11" t="s">
        <v>6</v>
      </c>
      <c r="E123" s="11" t="s">
        <v>47</v>
      </c>
      <c r="F123" s="12" t="s">
        <v>8</v>
      </c>
    </row>
    <row r="124" spans="1:6" ht="15" thickTop="1" x14ac:dyDescent="0.35">
      <c r="A124" s="18"/>
      <c r="B124" s="19"/>
      <c r="C124" s="20"/>
      <c r="D124" s="18"/>
      <c r="E124" s="21" t="s">
        <v>16</v>
      </c>
      <c r="F124" s="22">
        <v>0</v>
      </c>
    </row>
    <row r="126" spans="1:6" x14ac:dyDescent="0.35">
      <c r="A126" s="8" t="s">
        <v>161</v>
      </c>
      <c r="B126" s="9" t="str">
        <f>VLOOKUP(A126,[1]!Table_BidItem_CategoryClassification[#All],2,FALSE)</f>
        <v>MOT AND RE-MOBILIZATION WORK</v>
      </c>
    </row>
    <row r="127" spans="1:6" x14ac:dyDescent="0.35">
      <c r="A127" s="10" t="s">
        <v>3</v>
      </c>
      <c r="B127" s="10" t="s">
        <v>4</v>
      </c>
      <c r="C127" s="11" t="s">
        <v>5</v>
      </c>
      <c r="D127" s="11" t="s">
        <v>6</v>
      </c>
      <c r="E127" s="11" t="s">
        <v>47</v>
      </c>
      <c r="F127" s="12" t="s">
        <v>8</v>
      </c>
    </row>
    <row r="128" spans="1:6" x14ac:dyDescent="0.35">
      <c r="A128" s="25"/>
      <c r="B128" s="26"/>
      <c r="C128" s="27"/>
      <c r="D128" s="25"/>
      <c r="E128" s="28" t="s">
        <v>16</v>
      </c>
      <c r="F128" s="29">
        <v>0</v>
      </c>
    </row>
    <row r="129" spans="1:6" x14ac:dyDescent="0.35">
      <c r="F129"/>
    </row>
    <row r="130" spans="1:6" x14ac:dyDescent="0.35">
      <c r="A130" s="8" t="s">
        <v>162</v>
      </c>
      <c r="B130" s="9" t="str">
        <f>VLOOKUP(A130,[1]!Table_BidItem_CategoryClassification[#All],2,FALSE)</f>
        <v>STORMWATER WORK</v>
      </c>
    </row>
    <row r="131" spans="1:6" x14ac:dyDescent="0.35">
      <c r="A131" s="10" t="s">
        <v>3</v>
      </c>
      <c r="B131" s="10" t="s">
        <v>4</v>
      </c>
      <c r="C131" s="11" t="s">
        <v>5</v>
      </c>
      <c r="D131" s="11" t="s">
        <v>6</v>
      </c>
      <c r="E131" s="11" t="s">
        <v>47</v>
      </c>
      <c r="F131" s="12" t="s">
        <v>8</v>
      </c>
    </row>
    <row r="132" spans="1:6" x14ac:dyDescent="0.35">
      <c r="A132" s="25"/>
      <c r="B132" s="26"/>
      <c r="C132" s="27"/>
      <c r="D132" s="25"/>
      <c r="E132" s="28" t="s">
        <v>16</v>
      </c>
      <c r="F132" s="29">
        <v>0</v>
      </c>
    </row>
    <row r="133" spans="1:6" x14ac:dyDescent="0.35">
      <c r="E133" s="8"/>
      <c r="F133" s="30"/>
    </row>
    <row r="134" spans="1:6" x14ac:dyDescent="0.35">
      <c r="A134" s="8" t="s">
        <v>163</v>
      </c>
      <c r="B134" s="9" t="str">
        <f>VLOOKUP(A134,[1]!Table_BidItem_CategoryClassification[#All],2,FALSE)</f>
        <v>NON COUNTY UTILITIES</v>
      </c>
      <c r="E134" s="8"/>
      <c r="F134" s="30"/>
    </row>
    <row r="135" spans="1:6" x14ac:dyDescent="0.35">
      <c r="A135" s="11" t="s">
        <v>3</v>
      </c>
      <c r="B135" s="11" t="s">
        <v>4</v>
      </c>
      <c r="C135" s="11" t="s">
        <v>5</v>
      </c>
      <c r="D135" s="11" t="s">
        <v>6</v>
      </c>
      <c r="E135" s="11" t="s">
        <v>47</v>
      </c>
      <c r="F135" s="12" t="s">
        <v>8</v>
      </c>
    </row>
    <row r="136" spans="1:6" x14ac:dyDescent="0.35">
      <c r="A136" s="31"/>
      <c r="B136" s="26"/>
      <c r="C136" s="27"/>
      <c r="D136" s="25"/>
      <c r="E136" s="28" t="s">
        <v>16</v>
      </c>
      <c r="F136" s="29">
        <v>0</v>
      </c>
    </row>
    <row r="137" spans="1:6" x14ac:dyDescent="0.35">
      <c r="E137" s="8"/>
      <c r="F137" s="30"/>
    </row>
    <row r="138" spans="1:6" ht="15" thickBot="1" x14ac:dyDescent="0.4">
      <c r="E138" s="8"/>
      <c r="F138" s="30"/>
    </row>
    <row r="139" spans="1:6" ht="15" thickTop="1" x14ac:dyDescent="0.35">
      <c r="A139" s="32"/>
      <c r="B139" s="33"/>
      <c r="C139" s="32"/>
      <c r="D139" s="32"/>
      <c r="E139" s="34" t="s">
        <v>164</v>
      </c>
      <c r="F139" s="35">
        <f>SUMIF(E:E,"SUBTOTAL",F:F)</f>
        <v>0</v>
      </c>
    </row>
    <row r="140" spans="1:6" x14ac:dyDescent="0.35">
      <c r="E140" s="36"/>
      <c r="F140" s="37"/>
    </row>
    <row r="141" spans="1:6" x14ac:dyDescent="0.35">
      <c r="A141" s="8" t="s">
        <v>165</v>
      </c>
      <c r="B141" s="9" t="str">
        <f>VLOOKUP(A141,[1]!Table_BidItem_CategoryClassification[#All],2,FALSE)</f>
        <v>PERCENTAGE LINE ITEMS</v>
      </c>
    </row>
    <row r="142" spans="1:6" x14ac:dyDescent="0.35">
      <c r="A142" s="10" t="s">
        <v>3</v>
      </c>
      <c r="B142" s="10" t="s">
        <v>4</v>
      </c>
      <c r="C142" s="11" t="s">
        <v>5</v>
      </c>
      <c r="D142" s="11" t="s">
        <v>6</v>
      </c>
      <c r="E142" s="11" t="s">
        <v>47</v>
      </c>
      <c r="F142" s="12" t="s">
        <v>8</v>
      </c>
    </row>
    <row r="143" spans="1:6" x14ac:dyDescent="0.35">
      <c r="A143" s="13" t="s">
        <v>166</v>
      </c>
      <c r="B143" s="14" t="s">
        <v>167</v>
      </c>
      <c r="C143" s="15" t="s">
        <v>177</v>
      </c>
      <c r="D143" s="16" t="s">
        <v>169</v>
      </c>
      <c r="E143" s="38"/>
      <c r="F143" s="39">
        <v>0</v>
      </c>
    </row>
    <row r="144" spans="1:6" x14ac:dyDescent="0.35">
      <c r="A144" s="13" t="s">
        <v>170</v>
      </c>
      <c r="B144" s="14" t="s">
        <v>171</v>
      </c>
      <c r="C144" s="15" t="s">
        <v>168</v>
      </c>
      <c r="D144" s="16" t="s">
        <v>169</v>
      </c>
      <c r="E144" s="38"/>
      <c r="F144" s="39">
        <v>0</v>
      </c>
    </row>
    <row r="145" spans="1:6" x14ac:dyDescent="0.35">
      <c r="A145" s="13" t="s">
        <v>172</v>
      </c>
      <c r="B145" s="14" t="s">
        <v>173</v>
      </c>
      <c r="C145" s="15" t="s">
        <v>168</v>
      </c>
      <c r="D145" s="16" t="s">
        <v>169</v>
      </c>
      <c r="E145" s="38"/>
      <c r="F145" s="39">
        <v>0</v>
      </c>
    </row>
    <row r="146" spans="1:6" x14ac:dyDescent="0.35">
      <c r="A146" s="13" t="s">
        <v>174</v>
      </c>
      <c r="B146" s="14" t="s">
        <v>175</v>
      </c>
      <c r="C146" s="15" t="s">
        <v>168</v>
      </c>
      <c r="D146" s="16" t="s">
        <v>169</v>
      </c>
      <c r="E146" s="38"/>
      <c r="F146" s="39">
        <v>0</v>
      </c>
    </row>
    <row r="147" spans="1:6" x14ac:dyDescent="0.35">
      <c r="A147" s="25"/>
      <c r="B147" s="26"/>
      <c r="C147" s="25"/>
      <c r="D147" s="25"/>
      <c r="E147" s="40" t="s">
        <v>176</v>
      </c>
      <c r="F147" s="41">
        <f>SUBTOTAL(109,Unit_Price_Tab!$F$143:$F$146)</f>
        <v>0</v>
      </c>
    </row>
    <row r="151" spans="1:6" x14ac:dyDescent="0.35">
      <c r="B151" s="42"/>
      <c r="C151" s="43"/>
      <c r="D151" s="44"/>
      <c r="E151" s="45" t="s">
        <v>178</v>
      </c>
      <c r="F151" s="46">
        <f>$F$147+F139</f>
        <v>0</v>
      </c>
    </row>
  </sheetData>
  <mergeCells count="1">
    <mergeCell ref="A2:F2"/>
  </mergeCells>
  <conditionalFormatting sqref="C110:C115 C102:C105 C89:C97 C31:C33 C14:C26 C8:C9 C79:C84 C56:C66 C38:C47">
    <cfRule type="expression" dxfId="2" priority="1">
      <formula>$C8&gt;0</formula>
    </cfRule>
  </conditionalFormatting>
  <conditionalFormatting sqref="A110:F115 A102:F105 A89:F97 A31:F33 A14:F26 A8:F9 A79:F84 A56:F66 A38:F47">
    <cfRule type="expression" dxfId="1" priority="2">
      <formula>#REF!&gt;0</formula>
    </cfRule>
    <cfRule type="expression" dxfId="0" priority="3">
      <formula>$C8&gt;0</formula>
    </cfRule>
  </conditionalFormatting>
  <pageMargins left="0.5" right="0.5" top="0.75" bottom="0.75" header="0.3" footer="0.3"/>
  <pageSetup scale="93"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31750</xdr:colOff>
                    <xdr:row>0</xdr:row>
                    <xdr:rowOff>12700</xdr:rowOff>
                  </from>
                  <to>
                    <xdr:col>1</xdr:col>
                    <xdr:colOff>1009650</xdr:colOff>
                    <xdr:row>1</xdr:row>
                    <xdr:rowOff>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723900</xdr:colOff>
                    <xdr:row>0</xdr:row>
                    <xdr:rowOff>12700</xdr:rowOff>
                  </from>
                  <to>
                    <xdr:col>1</xdr:col>
                    <xdr:colOff>2438400</xdr:colOff>
                    <xdr:row>1</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Sharp</dc:creator>
  <cp:lastModifiedBy>Sy Gezachew</cp:lastModifiedBy>
  <dcterms:created xsi:type="dcterms:W3CDTF">2023-10-30T21:03:46Z</dcterms:created>
  <dcterms:modified xsi:type="dcterms:W3CDTF">2024-01-10T20:44:27Z</dcterms:modified>
</cp:coreProperties>
</file>