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35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0" i="1" l="1"/>
  <c r="D9" i="1"/>
  <c r="D8" i="1"/>
  <c r="D7" i="1"/>
  <c r="C10" i="1"/>
  <c r="C9" i="1"/>
  <c r="C8" i="1"/>
  <c r="C7" i="1"/>
  <c r="B10" i="1"/>
  <c r="B9" i="1"/>
  <c r="B8" i="1"/>
  <c r="B7" i="1"/>
  <c r="E7" i="1" l="1"/>
  <c r="C30" i="1"/>
  <c r="E37" i="1"/>
  <c r="D37" i="1"/>
  <c r="C37" i="1"/>
  <c r="B37" i="1"/>
  <c r="E8" i="1" l="1"/>
  <c r="E10" i="1"/>
  <c r="E30" i="1" l="1"/>
  <c r="D30" i="1"/>
  <c r="B30" i="1"/>
  <c r="J8" i="1" l="1"/>
  <c r="J10" i="1" l="1"/>
  <c r="J9" i="1"/>
  <c r="J7" i="1"/>
</calcChain>
</file>

<file path=xl/sharedStrings.xml><?xml version="1.0" encoding="utf-8"?>
<sst xmlns="http://schemas.openxmlformats.org/spreadsheetml/2006/main" count="66" uniqueCount="43">
  <si>
    <t>Evaluation Criteria</t>
  </si>
  <si>
    <t>Pre-Audit Preparation Services</t>
  </si>
  <si>
    <t>Proposer Name</t>
  </si>
  <si>
    <t>Heinfield Meech &amp; Co</t>
  </si>
  <si>
    <t>RPC CPAs &amp; Consultants</t>
  </si>
  <si>
    <t>Clifton Larson Alen LLP</t>
  </si>
  <si>
    <t xml:space="preserve">Fierro &amp; Fierro P.A. </t>
  </si>
  <si>
    <t>Experience</t>
  </si>
  <si>
    <t>References</t>
  </si>
  <si>
    <t>Qualifications</t>
  </si>
  <si>
    <t>Cost</t>
  </si>
  <si>
    <t>Maximum Points</t>
  </si>
  <si>
    <t>Total</t>
  </si>
  <si>
    <t>Points</t>
  </si>
  <si>
    <t>RFP Title</t>
  </si>
  <si>
    <t>Financial</t>
  </si>
  <si>
    <t>Pass/Fail</t>
  </si>
  <si>
    <t>Letter of</t>
  </si>
  <si>
    <t>Transmittal</t>
  </si>
  <si>
    <t>Campaign</t>
  </si>
  <si>
    <t>Form</t>
  </si>
  <si>
    <t>Stability</t>
  </si>
  <si>
    <t xml:space="preserve">        Non-Scoring Categories</t>
  </si>
  <si>
    <t>Pass</t>
  </si>
  <si>
    <t xml:space="preserve">NM </t>
  </si>
  <si>
    <t>Preference</t>
  </si>
  <si>
    <t>** Cost category to be evaluated by Procurement Manager</t>
  </si>
  <si>
    <t>Cost Analysis</t>
  </si>
  <si>
    <t>Hourly Rate</t>
  </si>
  <si>
    <t>Hours to Complete</t>
  </si>
  <si>
    <t>Total Additional Fees</t>
  </si>
  <si>
    <t>Reimbursable Expenses</t>
  </si>
  <si>
    <t>Fierro &amp; Fierro</t>
  </si>
  <si>
    <t>HeinfeldMeech</t>
  </si>
  <si>
    <t>Montly Advisory Services</t>
  </si>
  <si>
    <t>Airfare</t>
  </si>
  <si>
    <t>Lodging</t>
  </si>
  <si>
    <t>Meals</t>
  </si>
  <si>
    <t>Mileage</t>
  </si>
  <si>
    <t>RPC</t>
  </si>
  <si>
    <t>Clifton Larson Allen</t>
  </si>
  <si>
    <t>180-220</t>
  </si>
  <si>
    <t>Total Audit Prep Service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</si>
</sst>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0" xfId="0" applyFont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44" fontId="0" fillId="0" borderId="0" xfId="1" applyFont="1"/>
    <xf numFmtId="37" fontId="0" fillId="0" borderId="0" xfId="1" applyNumberFormat="1" applyFont="1"/>
    <xf numFmtId="44" fontId="0" fillId="0" borderId="0" xfId="1" applyFont="1" applyAlignment="1">
      <alignment horizontal="right"/>
    </xf>
    <xf numFmtId="44" fontId="0" fillId="0" borderId="0" xfId="0" applyNumberFormat="1"/>
    <xf numFmtId="0" fontId="0" fillId="2" borderId="0" xfId="0" applyFill="1"/>
    <xf numFmtId="44" fontId="0" fillId="2" borderId="0" xfId="1" applyFont="1" applyFill="1"/>
    <xf numFmtId="2" fontId="8" fillId="0" borderId="4" xfId="0" applyNumberFormat="1" applyFon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44" fontId="10" fillId="2" borderId="0" xfId="1" applyFont="1" applyFill="1"/>
    <xf numFmtId="0" fontId="9" fillId="2" borderId="0" xfId="0" applyFont="1" applyFill="1"/>
    <xf numFmtId="2" fontId="0" fillId="2" borderId="4" xfId="0" applyNumberForma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B3" sqref="B3"/>
    </sheetView>
  </sheetViews>
  <sheetFormatPr defaultRowHeight="15" x14ac:dyDescent="0.25"/>
  <cols>
    <col min="1" max="1" width="22.5703125" customWidth="1"/>
    <col min="2" max="2" width="14" bestFit="1" customWidth="1"/>
    <col min="3" max="3" width="14.85546875" bestFit="1" customWidth="1"/>
    <col min="4" max="4" width="13.42578125" bestFit="1" customWidth="1"/>
    <col min="5" max="5" width="6.7109375" customWidth="1"/>
    <col min="7" max="7" width="11" bestFit="1" customWidth="1"/>
    <col min="9" max="9" width="10.85546875" bestFit="1" customWidth="1"/>
  </cols>
  <sheetData>
    <row r="1" spans="1:10" ht="18.75" x14ac:dyDescent="0.3">
      <c r="A1" s="1"/>
      <c r="B1" s="1"/>
      <c r="C1" s="5"/>
      <c r="D1" s="5" t="s">
        <v>0</v>
      </c>
      <c r="E1" s="1"/>
      <c r="F1" s="1"/>
      <c r="G1" s="1"/>
      <c r="H1" s="1"/>
    </row>
    <row r="2" spans="1:10" x14ac:dyDescent="0.25">
      <c r="A2" s="1"/>
      <c r="B2" s="1"/>
      <c r="C2" s="1"/>
      <c r="D2" s="1"/>
      <c r="E2" s="1"/>
      <c r="F2" s="1"/>
      <c r="G2" s="1"/>
      <c r="H2" s="1"/>
    </row>
    <row r="3" spans="1:10" x14ac:dyDescent="0.25">
      <c r="A3" s="3" t="s">
        <v>14</v>
      </c>
      <c r="B3" s="6" t="s">
        <v>1</v>
      </c>
      <c r="C3" s="1"/>
      <c r="D3" s="1"/>
      <c r="E3" s="1"/>
      <c r="F3" s="1" t="s">
        <v>22</v>
      </c>
      <c r="G3" s="1"/>
      <c r="H3" s="1"/>
    </row>
    <row r="4" spans="1:10" x14ac:dyDescent="0.25">
      <c r="A4" s="1"/>
      <c r="B4" s="2"/>
      <c r="C4" s="3"/>
      <c r="D4" s="1"/>
      <c r="E4" s="10"/>
      <c r="F4" s="7" t="s">
        <v>15</v>
      </c>
      <c r="G4" s="8" t="s">
        <v>17</v>
      </c>
      <c r="H4" s="7" t="s">
        <v>19</v>
      </c>
      <c r="I4" s="3" t="s">
        <v>24</v>
      </c>
    </row>
    <row r="5" spans="1:10" x14ac:dyDescent="0.25">
      <c r="A5" s="4" t="s">
        <v>2</v>
      </c>
      <c r="B5" s="3" t="s">
        <v>7</v>
      </c>
      <c r="C5" s="3" t="s">
        <v>8</v>
      </c>
      <c r="D5" s="1" t="s">
        <v>9</v>
      </c>
      <c r="E5" s="9" t="s">
        <v>10</v>
      </c>
      <c r="F5" s="8" t="s">
        <v>21</v>
      </c>
      <c r="G5" s="8" t="s">
        <v>18</v>
      </c>
      <c r="H5" s="8" t="s">
        <v>20</v>
      </c>
      <c r="I5" s="3" t="s">
        <v>25</v>
      </c>
      <c r="J5" s="18" t="s">
        <v>12</v>
      </c>
    </row>
    <row r="6" spans="1:10" x14ac:dyDescent="0.25">
      <c r="A6" s="11" t="s">
        <v>11</v>
      </c>
      <c r="B6" s="12">
        <v>20</v>
      </c>
      <c r="C6" s="12">
        <v>10</v>
      </c>
      <c r="D6" s="12">
        <v>60</v>
      </c>
      <c r="E6" s="13">
        <v>10</v>
      </c>
      <c r="F6" s="14" t="s">
        <v>16</v>
      </c>
      <c r="G6" s="14" t="s">
        <v>16</v>
      </c>
      <c r="H6" s="14" t="s">
        <v>16</v>
      </c>
      <c r="I6" s="12" t="s">
        <v>13</v>
      </c>
      <c r="J6" s="18" t="s">
        <v>13</v>
      </c>
    </row>
    <row r="7" spans="1:10" ht="24.95" customHeight="1" x14ac:dyDescent="0.25">
      <c r="A7" s="17" t="s">
        <v>3</v>
      </c>
      <c r="B7" s="27">
        <f>(15+10+16+20+18)/5</f>
        <v>15.8</v>
      </c>
      <c r="C7" s="16">
        <f>(6+6+6+10+7)/5</f>
        <v>7</v>
      </c>
      <c r="D7" s="27">
        <f>(40+30+45+60+50)/5</f>
        <v>45</v>
      </c>
      <c r="E7" s="26">
        <f>(24375/72995)*10</f>
        <v>3.3392698130008904</v>
      </c>
      <c r="F7" s="16" t="s">
        <v>23</v>
      </c>
      <c r="G7" s="16" t="s">
        <v>23</v>
      </c>
      <c r="H7" s="34" t="s">
        <v>23</v>
      </c>
      <c r="I7" s="15">
        <v>0</v>
      </c>
      <c r="J7" s="27">
        <f>SUM(B7:E7)+I7</f>
        <v>71.139269813000894</v>
      </c>
    </row>
    <row r="8" spans="1:10" ht="24.95" customHeight="1" x14ac:dyDescent="0.25">
      <c r="A8" s="17" t="s">
        <v>6</v>
      </c>
      <c r="B8" s="27">
        <f>(20+17+18+20+12)/5</f>
        <v>17.399999999999999</v>
      </c>
      <c r="C8" s="16">
        <f>(8+9+10+10+5)/5</f>
        <v>8.4</v>
      </c>
      <c r="D8" s="16">
        <f>(55+45+50+60+45)/5</f>
        <v>51</v>
      </c>
      <c r="E8" s="26">
        <f>(24375/152155)*10</f>
        <v>1.6019848181131082</v>
      </c>
      <c r="F8" s="16" t="s">
        <v>23</v>
      </c>
      <c r="G8" s="16" t="s">
        <v>23</v>
      </c>
      <c r="H8" s="16" t="s">
        <v>23</v>
      </c>
      <c r="I8" s="15">
        <v>0</v>
      </c>
      <c r="J8" s="27">
        <f>SUM(B8:E8)+I8</f>
        <v>78.401984818113107</v>
      </c>
    </row>
    <row r="9" spans="1:10" ht="24.95" customHeight="1" x14ac:dyDescent="0.25">
      <c r="A9" s="29" t="s">
        <v>4</v>
      </c>
      <c r="B9" s="30">
        <f>(20+20+19+20+14)/5</f>
        <v>18.600000000000001</v>
      </c>
      <c r="C9" s="30">
        <f>(10+10+9+10+5)/5</f>
        <v>8.8000000000000007</v>
      </c>
      <c r="D9" s="30">
        <f>(60+60+55+60+50)/5</f>
        <v>57</v>
      </c>
      <c r="E9" s="31">
        <v>10</v>
      </c>
      <c r="F9" s="32" t="s">
        <v>23</v>
      </c>
      <c r="G9" s="32" t="s">
        <v>23</v>
      </c>
      <c r="H9" s="32" t="s">
        <v>23</v>
      </c>
      <c r="I9" s="33">
        <v>5</v>
      </c>
      <c r="J9" s="30">
        <f>SUM(B9:E9)+I9</f>
        <v>99.4</v>
      </c>
    </row>
    <row r="10" spans="1:10" ht="24.95" customHeight="1" x14ac:dyDescent="0.25">
      <c r="A10" s="17" t="s">
        <v>5</v>
      </c>
      <c r="B10" s="27">
        <f>(15+15+17+20+12)/5</f>
        <v>15.8</v>
      </c>
      <c r="C10" s="27">
        <f>(5+9+8+9+4)/5</f>
        <v>7</v>
      </c>
      <c r="D10" s="27">
        <f>(50+55+55+60+50)/5</f>
        <v>54</v>
      </c>
      <c r="E10" s="26">
        <f>(24375/33000)*10</f>
        <v>7.3863636363636367</v>
      </c>
      <c r="F10" s="16" t="s">
        <v>23</v>
      </c>
      <c r="G10" s="16" t="s">
        <v>23</v>
      </c>
      <c r="H10" s="16" t="s">
        <v>23</v>
      </c>
      <c r="I10" s="15">
        <v>5</v>
      </c>
      <c r="J10" s="27">
        <f>SUM(B10:E10)+I10</f>
        <v>89.186363636363637</v>
      </c>
    </row>
    <row r="12" spans="1:10" x14ac:dyDescent="0.25">
      <c r="A12" s="19"/>
      <c r="D12" s="19"/>
      <c r="E12" s="19" t="s">
        <v>26</v>
      </c>
    </row>
    <row r="17" spans="1:8" x14ac:dyDescent="0.25">
      <c r="A17" s="1" t="s">
        <v>27</v>
      </c>
      <c r="B17" s="1" t="s">
        <v>32</v>
      </c>
      <c r="C17" s="1" t="s">
        <v>33</v>
      </c>
      <c r="D17" s="3" t="s">
        <v>39</v>
      </c>
      <c r="E17" s="1" t="s">
        <v>40</v>
      </c>
    </row>
    <row r="19" spans="1:8" x14ac:dyDescent="0.25">
      <c r="A19" t="s">
        <v>28</v>
      </c>
      <c r="B19" s="20">
        <v>150</v>
      </c>
      <c r="C19" s="20">
        <v>165</v>
      </c>
      <c r="D19" s="20">
        <v>125</v>
      </c>
      <c r="E19" s="20">
        <v>150</v>
      </c>
      <c r="F19" s="20"/>
      <c r="G19" s="20"/>
      <c r="H19" s="20"/>
    </row>
    <row r="20" spans="1:8" x14ac:dyDescent="0.25">
      <c r="A20" t="s">
        <v>29</v>
      </c>
      <c r="B20" s="21">
        <v>1200</v>
      </c>
      <c r="C20" s="21">
        <v>470</v>
      </c>
      <c r="D20" s="21">
        <v>195</v>
      </c>
      <c r="E20" s="22" t="s">
        <v>41</v>
      </c>
      <c r="F20" s="20"/>
      <c r="G20" s="20"/>
      <c r="H20" s="20"/>
    </row>
    <row r="21" spans="1:8" x14ac:dyDescent="0.25">
      <c r="A21" s="24" t="s">
        <v>42</v>
      </c>
      <c r="B21" s="25">
        <v>127750</v>
      </c>
      <c r="C21" s="25">
        <v>69795</v>
      </c>
      <c r="D21" s="25">
        <v>24375</v>
      </c>
      <c r="E21" s="28">
        <v>33000</v>
      </c>
      <c r="F21" s="20"/>
      <c r="G21" s="20"/>
      <c r="H21" s="20"/>
    </row>
    <row r="22" spans="1:8" x14ac:dyDescent="0.25">
      <c r="A22" t="s">
        <v>30</v>
      </c>
      <c r="B22" s="20"/>
      <c r="C22" s="20"/>
      <c r="D22" s="20"/>
      <c r="E22" s="20"/>
      <c r="F22" s="20"/>
      <c r="G22" s="20"/>
      <c r="H22" s="20"/>
    </row>
    <row r="23" spans="1:8" x14ac:dyDescent="0.25">
      <c r="A23" t="s">
        <v>34</v>
      </c>
      <c r="B23" s="20"/>
      <c r="C23" s="20">
        <v>2000</v>
      </c>
      <c r="D23" s="20"/>
      <c r="E23" s="20"/>
      <c r="F23" s="20"/>
      <c r="G23" s="20"/>
      <c r="H23" s="20"/>
    </row>
    <row r="24" spans="1:8" x14ac:dyDescent="0.25">
      <c r="A24" s="1" t="s">
        <v>31</v>
      </c>
      <c r="B24" s="20"/>
      <c r="C24" s="20"/>
      <c r="D24" s="20"/>
      <c r="E24" s="20"/>
      <c r="F24" s="20"/>
      <c r="G24" s="20"/>
      <c r="H24" s="20"/>
    </row>
    <row r="25" spans="1:8" x14ac:dyDescent="0.25">
      <c r="A25" t="s">
        <v>35</v>
      </c>
      <c r="C25" s="20">
        <v>1000</v>
      </c>
    </row>
    <row r="26" spans="1:8" x14ac:dyDescent="0.25">
      <c r="A26" t="s">
        <v>36</v>
      </c>
      <c r="B26" s="20">
        <v>12000</v>
      </c>
      <c r="C26" s="20">
        <v>1600</v>
      </c>
    </row>
    <row r="27" spans="1:8" x14ac:dyDescent="0.25">
      <c r="A27" t="s">
        <v>37</v>
      </c>
      <c r="B27" s="20">
        <v>10800</v>
      </c>
      <c r="C27" s="20">
        <v>600</v>
      </c>
    </row>
    <row r="28" spans="1:8" x14ac:dyDescent="0.25">
      <c r="A28" t="s">
        <v>38</v>
      </c>
      <c r="B28" s="20">
        <v>1605</v>
      </c>
      <c r="C28" s="20">
        <v>0</v>
      </c>
    </row>
    <row r="30" spans="1:8" x14ac:dyDescent="0.25">
      <c r="A30" t="s">
        <v>12</v>
      </c>
      <c r="B30" s="23">
        <f>SUM(B21:B28)</f>
        <v>152155</v>
      </c>
      <c r="C30" s="23">
        <f>SUM(C21:C28)-2000</f>
        <v>72995</v>
      </c>
      <c r="D30" s="23">
        <f>SUM(D21:D28)</f>
        <v>24375</v>
      </c>
      <c r="E30" s="23">
        <f>SUM(E21:E29)</f>
        <v>33000</v>
      </c>
    </row>
    <row r="33" spans="1:5" x14ac:dyDescent="0.25">
      <c r="A33" s="1" t="s">
        <v>27</v>
      </c>
      <c r="B33" s="1" t="s">
        <v>32</v>
      </c>
      <c r="C33" s="1" t="s">
        <v>33</v>
      </c>
      <c r="D33" s="3" t="s">
        <v>39</v>
      </c>
      <c r="E33" s="1" t="s">
        <v>40</v>
      </c>
    </row>
    <row r="35" spans="1:5" x14ac:dyDescent="0.25">
      <c r="A35" t="s">
        <v>28</v>
      </c>
      <c r="B35" s="20">
        <v>150</v>
      </c>
      <c r="C35" s="20">
        <v>165</v>
      </c>
      <c r="D35" s="20">
        <v>125</v>
      </c>
      <c r="E35" s="20">
        <v>150</v>
      </c>
    </row>
    <row r="36" spans="1:5" x14ac:dyDescent="0.25">
      <c r="A36" t="s">
        <v>29</v>
      </c>
      <c r="B36" s="21">
        <v>1200</v>
      </c>
      <c r="C36" s="21">
        <v>470</v>
      </c>
      <c r="D36" s="21">
        <v>195</v>
      </c>
      <c r="E36" s="22">
        <v>220</v>
      </c>
    </row>
    <row r="37" spans="1:5" x14ac:dyDescent="0.25">
      <c r="A37" s="24" t="s">
        <v>42</v>
      </c>
      <c r="B37" s="25">
        <f>B35*B36</f>
        <v>180000</v>
      </c>
      <c r="C37" s="25">
        <f>C35*C36</f>
        <v>77550</v>
      </c>
      <c r="D37" s="25">
        <f>D35*D36</f>
        <v>24375</v>
      </c>
      <c r="E37" s="25">
        <f>E35*E36</f>
        <v>33000</v>
      </c>
    </row>
    <row r="38" spans="1:5" x14ac:dyDescent="0.25">
      <c r="B38" s="20"/>
      <c r="C38" s="20"/>
      <c r="D38" s="20"/>
      <c r="E38" s="20"/>
    </row>
    <row r="39" spans="1:5" x14ac:dyDescent="0.25">
      <c r="B39" s="20"/>
      <c r="C39" s="20"/>
      <c r="D39" s="20"/>
      <c r="E39" s="20"/>
    </row>
    <row r="40" spans="1:5" x14ac:dyDescent="0.25">
      <c r="A40" s="1"/>
      <c r="B40" s="20"/>
      <c r="C40" s="20"/>
      <c r="D40" s="20"/>
      <c r="E40" s="20"/>
    </row>
    <row r="41" spans="1:5" x14ac:dyDescent="0.25">
      <c r="C41" s="20"/>
    </row>
    <row r="42" spans="1:5" x14ac:dyDescent="0.25">
      <c r="B42" s="20"/>
      <c r="C42" s="20"/>
    </row>
    <row r="43" spans="1:5" x14ac:dyDescent="0.25">
      <c r="B43" s="20"/>
      <c r="C43" s="20"/>
    </row>
    <row r="44" spans="1:5" x14ac:dyDescent="0.25">
      <c r="B44" s="20"/>
      <c r="C44" s="20"/>
    </row>
    <row r="46" spans="1:5" x14ac:dyDescent="0.25">
      <c r="B46" s="23"/>
      <c r="C46" s="23"/>
      <c r="D46" s="23"/>
      <c r="E46" s="23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2017-06-20T19:37:25Z</cp:lastPrinted>
  <dcterms:created xsi:type="dcterms:W3CDTF">2017-04-17T17:35:56Z</dcterms:created>
  <dcterms:modified xsi:type="dcterms:W3CDTF">2017-06-20T19:38:05Z</dcterms:modified>
</cp:coreProperties>
</file>