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L:\Divisions\DMF-Purchasing\Contracts\FY22\22-DES-ITB-316 31st Street Parking Lot Expansion\"/>
    </mc:Choice>
  </mc:AlternateContent>
  <xr:revisionPtr revIDLastSave="0" documentId="8_{6007DDFF-7439-4972-ADA9-D9EF0322708A}" xr6:coauthVersionLast="45" xr6:coauthVersionMax="45" xr10:uidLastSave="{00000000-0000-0000-0000-000000000000}"/>
  <bookViews>
    <workbookView xWindow="-110" yWindow="-110" windowWidth="19420" windowHeight="12420" xr2:uid="{1BAA73C9-DF90-4980-88C2-379D962B9391}"/>
  </bookViews>
  <sheets>
    <sheet name="Unit_Price_Tab" sheetId="1" r:id="rId1"/>
  </sheets>
  <externalReferences>
    <externalReference r:id="rId2"/>
    <externalReference r:id="rId3"/>
    <externalReference r:id="rId4"/>
    <externalReference r:id="rId5"/>
  </externalReferences>
  <definedNames>
    <definedName name="_HEST">'[1]Estimate Details'!$A$14:$G$14,'[1]Estimate Details'!$A$38:$G$39,'[1]Estimate Details'!$A$70:$G$71,'[1]Estimate Details'!$A$89:$G$90,'[1]Estimate Details'!$A$258:$G$259,'[1]Estimate Details'!$A$272:$G$273,'[1]Estimate Details'!$A$349:$G$350,'[1]Estimate Details'!$A$384:$G$385,'[1]Estimate Details'!$A$498:$G$499,'[1]Estimate Details'!$A$535:$G$536,'[1]Estimate Details'!$A$585:$G$586,'[1]Estimate Details'!$A$644:$G$645,'[1]Estimate Details'!$A$680:$G$681,'[1]Estimate Details'!$A$701:$G$752,'[1]Estimate Details'!$A$702:$G$702,'[1]Estimate Details'!$A$744:$G$745,'[1]Estimate Details'!$A$751:$G$764,'[1]Estimate Details'!$A$791:$G$792+'[1]Estimate Details'!$A$1:$G$11+'[1]Estimate Details'!$A$795:$G$809</definedName>
    <definedName name="_xlnm.Print_Area" localSheetId="0">Unit_Price_Tab!$A$1:$G$122</definedName>
    <definedName name="Print_Area_Formula">OFFSET(#REF!,0,0,COUNTA(#REF!),COUNTA(#REF!))</definedName>
    <definedName name="_xlnm.Print_Titles" localSheetId="0">Unit_Price_Tab!$1:$5</definedName>
    <definedName name="projectLevels">[2]Project_Levels!$A$2:$A$4</definedName>
    <definedName name="Spanner_Auto_File">"alse"</definedName>
    <definedName name="UnitPrice" localSheetId="0">[3]!BidTabs[[Master Item Number]:[Unit]]</definedName>
    <definedName name="UnitPrice">[3]!BidTabs[[Master Item Number]:[Unit]]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9" i="1" l="1"/>
  <c r="C100" i="1"/>
  <c r="C86" i="1"/>
  <c r="C81" i="1"/>
  <c r="C72" i="1"/>
  <c r="C27" i="1"/>
  <c r="C20" i="1"/>
  <c r="C12" i="1"/>
  <c r="C6" i="1"/>
  <c r="G104" i="1" l="1"/>
  <c r="G103" i="1"/>
  <c r="G102" i="1"/>
  <c r="C97" i="1"/>
  <c r="G94" i="1"/>
  <c r="G93" i="1"/>
  <c r="G92" i="1"/>
  <c r="G91" i="1"/>
  <c r="G90" i="1"/>
  <c r="G89" i="1"/>
  <c r="G88" i="1"/>
  <c r="C78" i="1"/>
  <c r="G75" i="1"/>
  <c r="G74" i="1"/>
  <c r="G69" i="1"/>
  <c r="G68" i="1"/>
  <c r="G67" i="1"/>
  <c r="G66" i="1"/>
  <c r="G61" i="1"/>
  <c r="G60" i="1"/>
  <c r="G59" i="1"/>
  <c r="G58" i="1"/>
  <c r="G57" i="1"/>
  <c r="G56" i="1"/>
  <c r="G55" i="1"/>
  <c r="C50" i="1"/>
  <c r="C47" i="1"/>
  <c r="C44" i="1"/>
  <c r="C41" i="1"/>
  <c r="G38" i="1"/>
  <c r="G37" i="1"/>
  <c r="G36" i="1"/>
  <c r="G35" i="1"/>
  <c r="G34" i="1"/>
  <c r="G33" i="1"/>
  <c r="G32" i="1"/>
  <c r="G31" i="1"/>
  <c r="G30" i="1"/>
  <c r="G29" i="1"/>
  <c r="G24" i="1"/>
  <c r="G23" i="1"/>
  <c r="G22" i="1"/>
  <c r="G17" i="1"/>
  <c r="G16" i="1"/>
  <c r="G15" i="1"/>
  <c r="G14" i="1"/>
  <c r="G9" i="1"/>
  <c r="G8" i="1"/>
  <c r="G76" i="1" l="1"/>
  <c r="G83" i="1"/>
  <c r="G84" i="1" s="1"/>
  <c r="G10" i="1"/>
  <c r="G25" i="1"/>
  <c r="G70" i="1"/>
  <c r="G105" i="1"/>
  <c r="G39" i="1"/>
  <c r="G62" i="1"/>
  <c r="G95" i="1"/>
  <c r="G18" i="1"/>
  <c r="G107" i="1" l="1"/>
  <c r="G113" i="1" s="1"/>
  <c r="G112" i="1" l="1"/>
  <c r="G111" i="1"/>
  <c r="G114" i="1" l="1"/>
  <c r="G118" i="1" s="1"/>
</calcChain>
</file>

<file path=xl/sharedStrings.xml><?xml version="1.0" encoding="utf-8"?>
<sst xmlns="http://schemas.openxmlformats.org/spreadsheetml/2006/main" count="281" uniqueCount="131">
  <si>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</si>
  <si>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</si>
  <si>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</si>
  <si>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</si>
  <si>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</si>
  <si>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</si>
  <si>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</si>
  <si>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UNIT PRICE</t>
  </si>
  <si>
    <t>TOTAL</t>
  </si>
  <si>
    <t>C1</t>
  </si>
  <si>
    <t>02200-C1-00050</t>
  </si>
  <si>
    <t>Select Borrow (VDOT Section 207 - Select Material, Type I)</t>
  </si>
  <si>
    <t>CY</t>
  </si>
  <si>
    <t>02200-C1-00130</t>
  </si>
  <si>
    <t>Aggregate, VDOT #21-A  (Compacted in Place per VDOT standards &amp; Specs)</t>
  </si>
  <si>
    <t>SUBTOTAL</t>
  </si>
  <si>
    <t>C2</t>
  </si>
  <si>
    <t>02750-C2-00020</t>
  </si>
  <si>
    <t>Concrete Curb, Standard Header Curb C-3 (Arlington County Detail R-2.0), includes curb for aprons, ramps, etc.</t>
  </si>
  <si>
    <t>LF</t>
  </si>
  <si>
    <t>02750-C2-00060</t>
  </si>
  <si>
    <t>Concrete Curb &amp; Gutter, Standard C-2 and C-2R (Arlington County Detail R-2.0), includes curb &amp; gutter for aprons, ramps, etc.</t>
  </si>
  <si>
    <t>02611-C2-00110</t>
  </si>
  <si>
    <t>Concrete Sidewalk, 4" Thickness (Arlington County Detail R-2.0)</t>
  </si>
  <si>
    <t>SY</t>
  </si>
  <si>
    <t>02611-C2-00180</t>
  </si>
  <si>
    <t>Concrete Driveway Entrance, 9" Thick Commercial (Arlington County Details R-2.4A, R-2.4B, R-2.4C, R-2.4D)</t>
  </si>
  <si>
    <t>C3</t>
  </si>
  <si>
    <t>UNIT
PRICE</t>
  </si>
  <si>
    <t>02600-C3-00030</t>
  </si>
  <si>
    <t>Asphalt Concrete, Base Course (VDOT BM-25.0A)</t>
  </si>
  <si>
    <t>TON</t>
  </si>
  <si>
    <t>02600-C3-00060</t>
  </si>
  <si>
    <t>Asphalt Concrete, Surface Course (VDOT SM-9.5A)</t>
  </si>
  <si>
    <t>C4</t>
  </si>
  <si>
    <t>02500-C4-00620</t>
  </si>
  <si>
    <t>15" Pipe, RCP Class III, In Place Up to 6' Deep</t>
  </si>
  <si>
    <t>02505-C4-00630</t>
  </si>
  <si>
    <t>15" Pipe, RCP Class III, In Place 6' to 8' Deep</t>
  </si>
  <si>
    <t>02500-C4-00640</t>
  </si>
  <si>
    <t>18" Pipe, RCP Class III, In Place Up to 6' Deep</t>
  </si>
  <si>
    <t>02550-C4-01306</t>
  </si>
  <si>
    <t>8" Pipe, DIP (Class 52), In Place Up to 6' Deep</t>
  </si>
  <si>
    <t>02505-C4-00010</t>
  </si>
  <si>
    <t>Storm Manhole MH-1 (Arlington County Detail D-3.0), In Place, DEPTH   8'</t>
  </si>
  <si>
    <t>EA</t>
  </si>
  <si>
    <t>02505-C4-00100</t>
  </si>
  <si>
    <t>CB-2A or CB-2B (throat lengths from 8'-6" up to 16'-0"),  In Place Up to 6' Deep, Arlington County Standards.</t>
  </si>
  <si>
    <t>02505-C4-00420</t>
  </si>
  <si>
    <t>Standard Ditch Drop Inlet, VDOT DI-5 (12" to 42" Pipe), All Depths</t>
  </si>
  <si>
    <t>02505-C4-00425</t>
  </si>
  <si>
    <t>Grate Inlet, Standard VDOT DI-7 (12" to 42" Pipe), All Depths</t>
  </si>
  <si>
    <t>02505-C4-00380</t>
  </si>
  <si>
    <t>Yard Inlet (Arlington County Detail D-1.10), In Place Up to 6' Deep</t>
  </si>
  <si>
    <t>02505-C4-00450</t>
  </si>
  <si>
    <t>Grate Inlet Driveway (Arlington County Detail D-1.12)</t>
  </si>
  <si>
    <t>C5</t>
  </si>
  <si>
    <t>C6</t>
  </si>
  <si>
    <t>C7</t>
  </si>
  <si>
    <t>C8</t>
  </si>
  <si>
    <t>C9</t>
  </si>
  <si>
    <t>PARKING AREA LIGHTING WORK</t>
  </si>
  <si>
    <t>14030-C9-00010</t>
  </si>
  <si>
    <t>Furnish and Install 2 inch Steel Riser on Wooden Poles</t>
  </si>
  <si>
    <t>14030-C9-00040</t>
  </si>
  <si>
    <t>Furnish and Install 2 Inch Sch 40 PVC Conduit in Trench (Detail 14030-01)</t>
  </si>
  <si>
    <t>14040-C9-00170</t>
  </si>
  <si>
    <t>Furnish and Install Junction Box and Lid SMALL (Detail 14040-01)</t>
  </si>
  <si>
    <t>Round Tapered Composite Roadway Light Pole on Foundation with Single Cobra Head Luminaire per Arlington Lighting Standard 14160-03</t>
  </si>
  <si>
    <t>14100-C9-00630</t>
  </si>
  <si>
    <t>Furnish and Install Meter Pan, Pedestal, Control Box and Components (Detail 14100-01)</t>
  </si>
  <si>
    <t>14050-C9-00260</t>
  </si>
  <si>
    <t xml:space="preserve">Furnish &amp; Install #6 THHN Copper Cable </t>
  </si>
  <si>
    <t>14080-C9-00490</t>
  </si>
  <si>
    <t>On-Foundation Roadway Light or Streetlight Pole Removal</t>
  </si>
  <si>
    <t>C10</t>
  </si>
  <si>
    <t>02900-C10-00010</t>
  </si>
  <si>
    <t>Four (4) Inch Transverse Markings</t>
  </si>
  <si>
    <t>02900-C10-00250</t>
  </si>
  <si>
    <t>Combination Arrows</t>
  </si>
  <si>
    <t>02900-C10-00340</t>
  </si>
  <si>
    <t>Handicap Symbol (Off-Street)</t>
  </si>
  <si>
    <t>02900-C10-00410</t>
  </si>
  <si>
    <t>Traffic Control Sign (Typical Stop, Yield, No Parking, Speed Limit, or Similar), Install per Detail SG-1.0</t>
  </si>
  <si>
    <t>C11</t>
  </si>
  <si>
    <t>02800-C11-00200</t>
  </si>
  <si>
    <t>6' Chainlink Fence</t>
  </si>
  <si>
    <t>Landscape and Planting Work (Estimate Prepared by Landscape Architect - Tree protection, Arborist,Sod, Trees, Shrubs, mulch)</t>
  </si>
  <si>
    <t>LS</t>
  </si>
  <si>
    <t>C12</t>
  </si>
  <si>
    <t>C13</t>
  </si>
  <si>
    <t>C15</t>
  </si>
  <si>
    <t>02800-C11-00500</t>
  </si>
  <si>
    <t>Tree/Stump Removal - Class A. Remove and Dispose, Up to 6" DBH to 12" DBH (Diameter at Breast Height)</t>
  </si>
  <si>
    <t>02800-C11-00501</t>
  </si>
  <si>
    <t>12" TO 18" Tree and stump removal</t>
  </si>
  <si>
    <t>02800-C11-00502</t>
  </si>
  <si>
    <t>18" TO 24" Tree and stump remvoal</t>
  </si>
  <si>
    <t>C11-SP002</t>
  </si>
  <si>
    <t>Traffic Barrier Concrete Service</t>
  </si>
  <si>
    <t>C11-SP003</t>
  </si>
  <si>
    <t>Decorative Iron Fencing</t>
  </si>
  <si>
    <t>C11-SP004</t>
  </si>
  <si>
    <t>Electric Gate</t>
  </si>
  <si>
    <t>C11-SP005</t>
  </si>
  <si>
    <t>6' Long Concrete Wheel Stops</t>
  </si>
  <si>
    <t>C16</t>
  </si>
  <si>
    <t>C17</t>
  </si>
  <si>
    <t>02800-C11-00101</t>
  </si>
  <si>
    <t>Permeable Unit Pavers installed (Supplemental Spec 02780)</t>
  </si>
  <si>
    <t>ACWM-C17-SP001</t>
  </si>
  <si>
    <t>Manufactured Stormwater Treatment Device</t>
  </si>
  <si>
    <t>ACSWM-C17-00300</t>
  </si>
  <si>
    <t>PVC Cleanout with Cap</t>
  </si>
  <si>
    <t xml:space="preserve">EA </t>
  </si>
  <si>
    <t xml:space="preserve"> CONTRACT TOTAL (EXCLUDING PERCENTAGE ITEMS)</t>
  </si>
  <si>
    <t>PCT</t>
  </si>
  <si>
    <t>01000-C16-00010</t>
  </si>
  <si>
    <t>Maintenance of Traffic (MOT)</t>
  </si>
  <si>
    <t>%</t>
  </si>
  <si>
    <t>01000-C16-00030</t>
  </si>
  <si>
    <t>Mobilization and De-Mobilization</t>
  </si>
  <si>
    <t>01500-SA-00200</t>
  </si>
  <si>
    <t>SWPPP Administration</t>
  </si>
  <si>
    <t>PERCENTAGE LINE ITEMS SUBTOTAL</t>
  </si>
  <si>
    <t>PRIMARY CONTRACT :</t>
  </si>
  <si>
    <t>01500-C13-00010</t>
  </si>
  <si>
    <t>PAVEMENT MARKING AND SIGNAGE WORK</t>
  </si>
  <si>
    <t>14112-C9-00930</t>
  </si>
  <si>
    <t>Erosion and Sediment Control  as shown on plan sheets C031.1, C031.2, C031.3, C032.1,C032.2, C032.3 and Specification Section 01500.</t>
  </si>
  <si>
    <t>22- DES-ITB-316 Bid/Price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</si>
</sst>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00"/>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sz val="10"/>
      <color indexed="10"/>
      <name val="Tahoma"/>
      <family val="2"/>
    </font>
    <font>
      <sz val="10"/>
      <color rgb="FFFF0000"/>
      <name val="Tahoma"/>
      <family val="2"/>
    </font>
    <font>
      <b/>
      <sz val="10"/>
      <color theme="1"/>
      <name val="Tahoma"/>
      <family val="2"/>
    </font>
    <font>
      <sz val="10"/>
      <color theme="1"/>
      <name val="Tahoma"/>
      <family val="2"/>
    </font>
    <font>
      <b/>
      <sz val="9"/>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1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4">
    <xf numFmtId="0" fontId="0" fillId="0" borderId="0"/>
    <xf numFmtId="9" fontId="1" fillId="0" borderId="0" applyFont="0" applyFill="0" applyBorder="0" applyAlignment="0" applyProtection="0"/>
    <xf numFmtId="0" fontId="7" fillId="0" borderId="0"/>
    <xf numFmtId="44" fontId="7" fillId="0" borderId="0" applyFont="0" applyFill="0" applyBorder="0" applyAlignment="0" applyProtection="0"/>
  </cellStyleXfs>
  <cellXfs count="86">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0" fontId="2" fillId="2" borderId="2" xfId="0" applyFont="1" applyFill="1" applyBorder="1" applyAlignment="1">
      <alignment wrapText="1"/>
    </xf>
    <xf numFmtId="0" fontId="2" fillId="2" borderId="2" xfId="0" applyFont="1" applyFill="1" applyBorder="1"/>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xf numFmtId="164" fontId="2" fillId="2" borderId="3" xfId="0" applyNumberFormat="1" applyFont="1" applyFill="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2" fillId="0" borderId="4" xfId="0" applyFont="1" applyBorder="1"/>
    <xf numFmtId="164" fontId="2" fillId="0" borderId="4" xfId="0" applyNumberFormat="1" applyFont="1" applyBorder="1"/>
    <xf numFmtId="164" fontId="2" fillId="2" borderId="3" xfId="0" applyNumberFormat="1" applyFont="1" applyFill="1" applyBorder="1" applyAlignment="1">
      <alignment wrapText="1"/>
    </xf>
    <xf numFmtId="0" fontId="0" fillId="3" borderId="3" xfId="0" applyFill="1" applyBorder="1" applyAlignment="1">
      <alignment horizontal="center" vertical="center"/>
    </xf>
    <xf numFmtId="0" fontId="0" fillId="0" borderId="3" xfId="0" applyBorder="1" applyAlignment="1">
      <alignment horizontal="center" vertical="center"/>
    </xf>
    <xf numFmtId="3" fontId="8" fillId="0" borderId="3" xfId="2" applyNumberFormat="1" applyFont="1" applyBorder="1" applyAlignment="1">
      <alignment horizontal="center" vertical="center"/>
    </xf>
    <xf numFmtId="44" fontId="4" fillId="0" borderId="3" xfId="3" applyFont="1" applyBorder="1" applyAlignment="1">
      <alignment horizontal="center" vertical="center"/>
    </xf>
    <xf numFmtId="164" fontId="4" fillId="0" borderId="3" xfId="2" applyNumberFormat="1" applyFont="1" applyBorder="1" applyAlignment="1">
      <alignment horizontal="right" vertical="center"/>
    </xf>
    <xf numFmtId="0" fontId="0" fillId="0" borderId="5" xfId="0" applyBorder="1"/>
    <xf numFmtId="49" fontId="0" fillId="0" borderId="3" xfId="0" applyNumberFormat="1" applyBorder="1" applyAlignment="1">
      <alignment wrapText="1"/>
    </xf>
    <xf numFmtId="7" fontId="4" fillId="0" borderId="3" xfId="2" applyNumberFormat="1" applyFont="1" applyBorder="1" applyAlignment="1">
      <alignment vertical="center"/>
    </xf>
    <xf numFmtId="0" fontId="4" fillId="0" borderId="3" xfId="2" applyFont="1" applyBorder="1" applyAlignment="1">
      <alignment vertical="center" wrapText="1"/>
    </xf>
    <xf numFmtId="3" fontId="8" fillId="3" borderId="3" xfId="2" applyNumberFormat="1" applyFont="1" applyFill="1" applyBorder="1" applyAlignment="1">
      <alignment horizontal="center" vertical="center"/>
    </xf>
    <xf numFmtId="164" fontId="9" fillId="0" borderId="3" xfId="2" applyNumberFormat="1" applyFont="1" applyBorder="1" applyAlignment="1">
      <alignment horizontal="right" vertical="center"/>
    </xf>
    <xf numFmtId="164" fontId="4" fillId="0" borderId="3" xfId="2" applyNumberFormat="1" applyFont="1" applyBorder="1" applyAlignment="1">
      <alignment vertical="center"/>
    </xf>
    <xf numFmtId="0" fontId="4" fillId="0" borderId="3" xfId="2" applyFont="1" applyBorder="1" applyAlignment="1">
      <alignment wrapText="1"/>
    </xf>
    <xf numFmtId="0" fontId="0" fillId="0" borderId="5" xfId="0" applyBorder="1" applyAlignment="1">
      <alignment wrapText="1"/>
    </xf>
    <xf numFmtId="0" fontId="0" fillId="3" borderId="5" xfId="0" applyFill="1" applyBorder="1"/>
    <xf numFmtId="0" fontId="2" fillId="0" borderId="5" xfId="0" applyFont="1" applyBorder="1"/>
    <xf numFmtId="164" fontId="2" fillId="0" borderId="5" xfId="0" applyNumberFormat="1" applyFont="1" applyBorder="1"/>
    <xf numFmtId="164" fontId="2" fillId="0" borderId="0" xfId="0" applyNumberFormat="1" applyFont="1"/>
    <xf numFmtId="0" fontId="0" fillId="0" borderId="6" xfId="0" applyBorder="1"/>
    <xf numFmtId="0" fontId="0" fillId="0" borderId="6" xfId="0" applyBorder="1" applyAlignment="1">
      <alignment wrapText="1"/>
    </xf>
    <xf numFmtId="7" fontId="10" fillId="0" borderId="6" xfId="2" applyNumberFormat="1" applyFont="1" applyBorder="1" applyAlignment="1">
      <alignment horizontal="right" vertical="center"/>
    </xf>
    <xf numFmtId="7" fontId="10" fillId="0" borderId="7" xfId="2" applyNumberFormat="1" applyFont="1" applyBorder="1" applyAlignment="1">
      <alignment vertical="center"/>
    </xf>
    <xf numFmtId="7" fontId="10" fillId="0" borderId="0" xfId="2" applyNumberFormat="1" applyFont="1" applyAlignment="1">
      <alignment horizontal="right" vertical="center"/>
    </xf>
    <xf numFmtId="7" fontId="10" fillId="0" borderId="0" xfId="2" applyNumberFormat="1" applyFont="1" applyAlignment="1">
      <alignment vertical="center"/>
    </xf>
    <xf numFmtId="165" fontId="0" fillId="0" borderId="3" xfId="1" applyNumberFormat="1" applyFont="1" applyBorder="1"/>
    <xf numFmtId="164" fontId="2" fillId="0" borderId="3" xfId="0" applyNumberFormat="1" applyFont="1" applyBorder="1"/>
    <xf numFmtId="9" fontId="0" fillId="0" borderId="3" xfId="1" applyFont="1" applyBorder="1"/>
    <xf numFmtId="0" fontId="10" fillId="0" borderId="5" xfId="0" applyFont="1" applyBorder="1" applyAlignment="1">
      <alignment horizontal="right"/>
    </xf>
    <xf numFmtId="164" fontId="10" fillId="0" borderId="5" xfId="0" applyNumberFormat="1" applyFont="1" applyBorder="1"/>
    <xf numFmtId="0" fontId="4" fillId="0" borderId="0" xfId="2" applyFont="1" applyAlignment="1">
      <alignment vertical="center" wrapText="1"/>
    </xf>
    <xf numFmtId="0" fontId="11" fillId="0" borderId="0" xfId="2" applyFont="1" applyAlignment="1" applyProtection="1">
      <alignment vertical="center"/>
      <protection locked="0"/>
    </xf>
    <xf numFmtId="0" fontId="11" fillId="0" borderId="0" xfId="2" applyFont="1" applyAlignment="1">
      <alignment vertical="center"/>
    </xf>
    <xf numFmtId="0" fontId="10" fillId="0" borderId="0" xfId="2" applyFont="1" applyAlignment="1">
      <alignment horizontal="right" vertical="center"/>
    </xf>
    <xf numFmtId="7" fontId="12" fillId="0" borderId="2" xfId="2" applyNumberFormat="1" applyFont="1" applyBorder="1" applyAlignment="1">
      <alignment vertical="center"/>
    </xf>
    <xf numFmtId="0" fontId="2" fillId="2" borderId="8" xfId="0" applyFont="1" applyFill="1" applyBorder="1" applyAlignment="1">
      <alignment wrapText="1"/>
    </xf>
    <xf numFmtId="0" fontId="2" fillId="2" borderId="9" xfId="0" applyFont="1" applyFill="1" applyBorder="1" applyAlignment="1">
      <alignment wrapText="1"/>
    </xf>
    <xf numFmtId="0" fontId="6" fillId="0" borderId="9" xfId="0" applyFont="1" applyBorder="1"/>
    <xf numFmtId="0" fontId="0" fillId="0" borderId="10" xfId="0" applyBorder="1"/>
    <xf numFmtId="0" fontId="6" fillId="0" borderId="10" xfId="0" applyFont="1" applyBorder="1"/>
    <xf numFmtId="0" fontId="2" fillId="2" borderId="0" xfId="0" applyFont="1" applyFill="1" applyBorder="1" applyAlignment="1">
      <alignment wrapText="1"/>
    </xf>
    <xf numFmtId="0" fontId="0" fillId="0" borderId="1" xfId="0" applyBorder="1"/>
    <xf numFmtId="0" fontId="6" fillId="0" borderId="9" xfId="0" applyFont="1" applyBorder="1" applyAlignment="1">
      <alignment wrapText="1"/>
    </xf>
    <xf numFmtId="0" fontId="0" fillId="0" borderId="2" xfId="0" applyBorder="1"/>
    <xf numFmtId="0" fontId="0" fillId="0" borderId="11" xfId="0" applyBorder="1"/>
    <xf numFmtId="0" fontId="0" fillId="0" borderId="12" xfId="0" applyBorder="1"/>
    <xf numFmtId="0" fontId="0" fillId="0" borderId="0" xfId="0" applyBorder="1"/>
    <xf numFmtId="0" fontId="0" fillId="0" borderId="13" xfId="0" applyBorder="1"/>
    <xf numFmtId="0" fontId="0" fillId="0" borderId="14" xfId="0" applyBorder="1"/>
    <xf numFmtId="0" fontId="2" fillId="0" borderId="2" xfId="0" applyFont="1" applyBorder="1"/>
    <xf numFmtId="0" fontId="2" fillId="0" borderId="2" xfId="0" applyFont="1" applyBorder="1" applyAlignment="1">
      <alignment wrapText="1"/>
    </xf>
    <xf numFmtId="164" fontId="0" fillId="0" borderId="2" xfId="0" applyNumberFormat="1" applyBorder="1"/>
    <xf numFmtId="0" fontId="0" fillId="0" borderId="15" xfId="0" applyBorder="1"/>
    <xf numFmtId="0" fontId="0" fillId="0" borderId="16" xfId="0" applyBorder="1"/>
    <xf numFmtId="0" fontId="2" fillId="0" borderId="14" xfId="0" applyFont="1" applyBorder="1" applyAlignment="1">
      <alignment wrapText="1"/>
    </xf>
    <xf numFmtId="0" fontId="2" fillId="0" borderId="14" xfId="0" applyFont="1" applyBorder="1"/>
    <xf numFmtId="164" fontId="0" fillId="0" borderId="14" xfId="0" applyNumberFormat="1" applyBorder="1"/>
    <xf numFmtId="0" fontId="0" fillId="0" borderId="0" xfId="0" applyBorder="1" applyAlignment="1">
      <alignment wrapText="1"/>
    </xf>
    <xf numFmtId="164" fontId="0" fillId="0" borderId="0" xfId="0" applyNumberFormat="1" applyBorder="1"/>
    <xf numFmtId="0" fontId="0" fillId="0" borderId="9" xfId="0" applyBorder="1"/>
    <xf numFmtId="0" fontId="6" fillId="0" borderId="2" xfId="0" applyFont="1" applyBorder="1"/>
    <xf numFmtId="0" fontId="2" fillId="2" borderId="0" xfId="0" applyFont="1" applyFill="1" applyAlignment="1">
      <alignment wrapText="1"/>
    </xf>
    <xf numFmtId="0" fontId="5" fillId="0" borderId="0" xfId="0" applyFont="1" applyAlignment="1">
      <alignment horizontal="left" vertical="center" wrapText="1"/>
    </xf>
    <xf numFmtId="0" fontId="5" fillId="0" borderId="0" xfId="0" applyFont="1" applyAlignment="1">
      <alignment horizontal="left" vertical="center"/>
    </xf>
  </cellXfs>
  <cellStyles count="4">
    <cellStyle name="Currency 2" xfId="3" xr:uid="{0FA6CF7F-58A1-47E3-94DF-7A20A492E1CE}"/>
    <cellStyle name="Normal" xfId="0" builtinId="0"/>
    <cellStyle name="Normal 2" xfId="2" xr:uid="{63F9FDB7-EEA2-4D96-8CE4-853C8003C5AF}"/>
    <cellStyle name="Percent" xfId="1" builtinId="5"/>
  </cellStyles>
  <dxfs count="14">
    <dxf>
      <fill>
        <patternFill>
          <bgColor rgb="FFCCFFCC"/>
        </patternFill>
      </fill>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ill>
        <patternFill>
          <bgColor rgb="FFCCFFCC"/>
        </patternFill>
      </fill>
    </dxf>
    <dxf>
      <fill>
        <patternFill>
          <bgColor rgb="FFCCFFCC"/>
        </patternFill>
      </fill>
    </dxf>
    <dxf>
      <fill>
        <patternFill>
          <bgColor rgb="FFCCFFCC"/>
        </patternFill>
      </fill>
    </dxf>
    <dxf>
      <font>
        <color rgb="FFFF0000"/>
      </font>
    </dxf>
    <dxf>
      <font>
        <color rgb="FFFF0000"/>
      </font>
    </dxf>
    <dxf>
      <fill>
        <patternFill>
          <bgColor rgb="FFCCFFCC"/>
        </patternFill>
      </fill>
    </dxf>
    <dxf>
      <fill>
        <patternFill>
          <bgColor rgb="FFCCFFCC"/>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FromSP_725-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Complete_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rlingtonva-my.sharepoint.com/Data/WPB5/Design/Docs/Active/Cost%20Est/WPB5-100_Percent_Cost_Estim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shikur\Desktop\WPB5-100_Percent_Cost_Estim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Cost Details"/>
      <sheetName val="Estimate Details"/>
    </sheetNames>
    <sheetDataSet>
      <sheetData sheetId="0"/>
      <sheetData sheetId="1"/>
      <sheetData sheetId="2">
        <row r="1">
          <cell r="A1" t="str">
            <v>Department of Environmental Services</v>
          </cell>
        </row>
        <row r="2">
          <cell r="A2" t="str">
            <v xml:space="preserve">Engineering Bureau </v>
          </cell>
        </row>
        <row r="3">
          <cell r="A3" t="str">
            <v>2100 Clarendon Boulevard   Suite 813   Arlington, VA 22201</v>
          </cell>
        </row>
        <row r="4">
          <cell r="A4" t="str">
            <v xml:space="preserve">TEL 703.228.3721   FAX 703.228.3606  </v>
          </cell>
          <cell r="G4" t="e">
            <v>#REF!</v>
          </cell>
        </row>
        <row r="8">
          <cell r="E8" t="str">
            <v>PROJECT:</v>
          </cell>
          <cell r="F8" t="e">
            <v>#REF!</v>
          </cell>
        </row>
        <row r="9">
          <cell r="E9" t="str">
            <v xml:space="preserve">DATE: </v>
          </cell>
          <cell r="F9" t="e">
            <v>#REF!</v>
          </cell>
        </row>
        <row r="10">
          <cell r="E10" t="str">
            <v>PREPARED BY:</v>
          </cell>
          <cell r="F10" t="e">
            <v>#REF!</v>
          </cell>
        </row>
        <row r="11">
          <cell r="E11" t="str">
            <v>CHECKED BY:</v>
          </cell>
          <cell r="F11" t="e">
            <v>#REF!</v>
          </cell>
        </row>
        <row r="14">
          <cell r="C14" t="str">
            <v>C1. GENERAL EARTH WORK</v>
          </cell>
        </row>
        <row r="38">
          <cell r="F38" t="str">
            <v>SUBTOTAL</v>
          </cell>
          <cell r="G38">
            <v>0</v>
          </cell>
        </row>
        <row r="39">
          <cell r="C39" t="str">
            <v>C2. CONCRETE WORK</v>
          </cell>
        </row>
        <row r="70">
          <cell r="F70" t="str">
            <v>SUBTOTAL</v>
          </cell>
          <cell r="G70">
            <v>0</v>
          </cell>
        </row>
        <row r="71">
          <cell r="C71" t="str">
            <v>C3. ASPHALT WORK</v>
          </cell>
        </row>
        <row r="89">
          <cell r="F89" t="str">
            <v>SUBTOTAL</v>
          </cell>
          <cell r="G89">
            <v>0</v>
          </cell>
        </row>
        <row r="90">
          <cell r="C90" t="str">
            <v>C4. STORM SEWER UTILITY WORK</v>
          </cell>
        </row>
        <row r="258">
          <cell r="F258" t="str">
            <v>SUBTOTAL</v>
          </cell>
          <cell r="G258">
            <v>0</v>
          </cell>
        </row>
        <row r="259">
          <cell r="C259" t="str">
            <v>C5. GUARDRAIL</v>
          </cell>
        </row>
        <row r="272">
          <cell r="F272" t="str">
            <v>SUBTOTAL</v>
          </cell>
          <cell r="G272">
            <v>0</v>
          </cell>
        </row>
        <row r="273">
          <cell r="C273" t="str">
            <v>C6. WATERMAIN WORK</v>
          </cell>
        </row>
        <row r="349">
          <cell r="F349" t="str">
            <v>SUBTOTAL</v>
          </cell>
          <cell r="G349">
            <v>0</v>
          </cell>
        </row>
        <row r="350">
          <cell r="C350" t="str">
            <v>C7. SANITARY SEWER WORK</v>
          </cell>
        </row>
        <row r="384">
          <cell r="F384" t="str">
            <v>SUBTOTAL</v>
          </cell>
          <cell r="G384">
            <v>0</v>
          </cell>
        </row>
        <row r="385">
          <cell r="C385" t="str">
            <v>C8. TRAFFIC SIGNAL WORK</v>
          </cell>
        </row>
        <row r="498">
          <cell r="F498" t="str">
            <v>SUBTOTAL</v>
          </cell>
          <cell r="G498">
            <v>0</v>
          </cell>
        </row>
        <row r="499">
          <cell r="C499" t="str">
            <v>C9. STREET LIGHTING WORK</v>
          </cell>
        </row>
        <row r="535">
          <cell r="F535" t="str">
            <v>SUBTOTAL</v>
          </cell>
          <cell r="G535">
            <v>0</v>
          </cell>
        </row>
        <row r="536">
          <cell r="C536" t="str">
            <v xml:space="preserve">C10. PAVEMENT MARKING AND SIGNAGE WORK </v>
          </cell>
        </row>
        <row r="585">
          <cell r="F585" t="str">
            <v>SUBTOTAL</v>
          </cell>
          <cell r="G585">
            <v>0</v>
          </cell>
        </row>
        <row r="586">
          <cell r="C586" t="str">
            <v>C11. LANDSCAPE AND HARDSCAPE RESTORATION WORK</v>
          </cell>
        </row>
        <row r="644">
          <cell r="F644" t="str">
            <v>SUBTOTAL</v>
          </cell>
          <cell r="G644">
            <v>0</v>
          </cell>
        </row>
        <row r="645">
          <cell r="C645" t="str">
            <v>C12. BUS STOP SHELTERS AND FURNISHINGS</v>
          </cell>
        </row>
        <row r="680">
          <cell r="F680" t="str">
            <v>SUBTOTAL</v>
          </cell>
          <cell r="G680">
            <v>0</v>
          </cell>
        </row>
        <row r="681">
          <cell r="C681" t="str">
            <v>C13. EROSION AND SEDIMENT CONTROL WORK</v>
          </cell>
        </row>
        <row r="701">
          <cell r="F701" t="str">
            <v>SUBTOTAL</v>
          </cell>
          <cell r="G701">
            <v>0</v>
          </cell>
        </row>
        <row r="702">
          <cell r="C702" t="str">
            <v>C15. UNLISTED WORK</v>
          </cell>
        </row>
        <row r="703">
          <cell r="A703" t="str">
            <v>01000-C15-00010</v>
          </cell>
          <cell r="B703">
            <v>1</v>
          </cell>
          <cell r="C703" t="str">
            <v>Foreman With Pick-up Truck</v>
          </cell>
          <cell r="E703" t="str">
            <v>Hourly</v>
          </cell>
          <cell r="G703">
            <v>0</v>
          </cell>
        </row>
        <row r="704">
          <cell r="A704" t="str">
            <v>01000-C15-00020</v>
          </cell>
          <cell r="B704">
            <v>2</v>
          </cell>
          <cell r="C704" t="str">
            <v>Backhoe With Operator</v>
          </cell>
          <cell r="E704" t="str">
            <v>Hourly</v>
          </cell>
          <cell r="G704">
            <v>0</v>
          </cell>
        </row>
        <row r="705">
          <cell r="A705" t="str">
            <v>01000-C15-00030</v>
          </cell>
          <cell r="B705">
            <v>3</v>
          </cell>
          <cell r="C705" t="str">
            <v>Loader With Operator</v>
          </cell>
          <cell r="E705" t="str">
            <v>Hourly</v>
          </cell>
          <cell r="G705">
            <v>0</v>
          </cell>
        </row>
        <row r="706">
          <cell r="A706" t="str">
            <v>01000-C15-00040</v>
          </cell>
          <cell r="B706">
            <v>4</v>
          </cell>
          <cell r="C706" t="str">
            <v>Tandem/Tri-Axle Dump Truck With Driver</v>
          </cell>
          <cell r="E706" t="str">
            <v>Hourly</v>
          </cell>
          <cell r="G706">
            <v>0</v>
          </cell>
        </row>
        <row r="707">
          <cell r="A707" t="str">
            <v>01000-C15-00050</v>
          </cell>
          <cell r="B707">
            <v>5</v>
          </cell>
          <cell r="C707" t="str">
            <v>Single Axle Dump Truck With Driver</v>
          </cell>
          <cell r="E707" t="str">
            <v>Hourly</v>
          </cell>
          <cell r="G707">
            <v>0</v>
          </cell>
        </row>
        <row r="708">
          <cell r="A708" t="str">
            <v>01000-C15-00060</v>
          </cell>
          <cell r="B708">
            <v>6</v>
          </cell>
          <cell r="C708" t="str">
            <v>Labor - Pipe Layer</v>
          </cell>
          <cell r="E708" t="str">
            <v>Hourly</v>
          </cell>
          <cell r="G708">
            <v>0</v>
          </cell>
        </row>
        <row r="709">
          <cell r="A709" t="str">
            <v>01000-C15-00070</v>
          </cell>
          <cell r="B709">
            <v>7</v>
          </cell>
          <cell r="C709" t="str">
            <v>Labor - Concrete Finisher</v>
          </cell>
          <cell r="E709" t="str">
            <v>Hourly</v>
          </cell>
          <cell r="G709">
            <v>0</v>
          </cell>
        </row>
        <row r="710">
          <cell r="A710" t="str">
            <v>01000-C15-00080</v>
          </cell>
          <cell r="B710">
            <v>8</v>
          </cell>
          <cell r="C710" t="str">
            <v>Labor - Manhole Builder</v>
          </cell>
          <cell r="E710" t="str">
            <v>Hourly</v>
          </cell>
          <cell r="G710">
            <v>0</v>
          </cell>
        </row>
        <row r="711">
          <cell r="A711" t="str">
            <v>01000-C15-00090</v>
          </cell>
          <cell r="B711">
            <v>9</v>
          </cell>
          <cell r="C711" t="str">
            <v>Labor - Skilled</v>
          </cell>
          <cell r="E711" t="str">
            <v>Hourly</v>
          </cell>
          <cell r="G711">
            <v>0</v>
          </cell>
        </row>
        <row r="712">
          <cell r="A712" t="str">
            <v>01000-C15-00100</v>
          </cell>
          <cell r="B712">
            <v>10</v>
          </cell>
          <cell r="C712" t="str">
            <v>Labor - Unskilled</v>
          </cell>
          <cell r="E712" t="str">
            <v>Hourly</v>
          </cell>
          <cell r="G712">
            <v>0</v>
          </cell>
        </row>
        <row r="713">
          <cell r="A713" t="str">
            <v>01000-C15-00110</v>
          </cell>
          <cell r="B713">
            <v>11</v>
          </cell>
          <cell r="C713" t="str">
            <v>Flagman</v>
          </cell>
          <cell r="E713" t="str">
            <v>Hourly</v>
          </cell>
          <cell r="G713">
            <v>0</v>
          </cell>
        </row>
        <row r="714">
          <cell r="A714" t="str">
            <v>01000-C15-00120</v>
          </cell>
          <cell r="B714">
            <v>12</v>
          </cell>
          <cell r="C714" t="str">
            <v>Misc. Equipment Operator</v>
          </cell>
          <cell r="E714" t="str">
            <v>Hourly</v>
          </cell>
          <cell r="G714">
            <v>0</v>
          </cell>
        </row>
        <row r="715">
          <cell r="A715" t="str">
            <v>01000-C15-00130</v>
          </cell>
          <cell r="B715">
            <v>13</v>
          </cell>
          <cell r="C715" t="str">
            <v>Rubber Tire Loader</v>
          </cell>
          <cell r="E715" t="str">
            <v>Hourly</v>
          </cell>
          <cell r="G715">
            <v>0</v>
          </cell>
        </row>
        <row r="716">
          <cell r="A716" t="str">
            <v>01000-C15-00140</v>
          </cell>
          <cell r="B716">
            <v>14</v>
          </cell>
          <cell r="C716" t="str">
            <v>Skid Steer Loader</v>
          </cell>
          <cell r="E716" t="str">
            <v>Hourly</v>
          </cell>
          <cell r="G716">
            <v>0</v>
          </cell>
        </row>
        <row r="717">
          <cell r="A717" t="str">
            <v>01000-C15-00150</v>
          </cell>
          <cell r="B717">
            <v>15</v>
          </cell>
          <cell r="C717" t="str">
            <v>Track Excavator</v>
          </cell>
          <cell r="E717" t="str">
            <v>Hourly</v>
          </cell>
          <cell r="G717">
            <v>0</v>
          </cell>
        </row>
        <row r="718">
          <cell r="A718" t="str">
            <v>01000-C15-00160</v>
          </cell>
          <cell r="B718">
            <v>16</v>
          </cell>
          <cell r="C718" t="str">
            <v>Air Compressor With Tools</v>
          </cell>
          <cell r="E718" t="str">
            <v>Hourly</v>
          </cell>
          <cell r="G718">
            <v>0</v>
          </cell>
        </row>
        <row r="719">
          <cell r="A719" t="str">
            <v>01000-C15-00170</v>
          </cell>
          <cell r="B719">
            <v>17</v>
          </cell>
          <cell r="C719" t="str">
            <v>Tool Truck or Trailer</v>
          </cell>
          <cell r="E719" t="str">
            <v>Hourly</v>
          </cell>
          <cell r="G719">
            <v>0</v>
          </cell>
        </row>
        <row r="720">
          <cell r="A720" t="str">
            <v>01000-C15-00180</v>
          </cell>
          <cell r="B720">
            <v>18</v>
          </cell>
          <cell r="C720" t="str">
            <v>Trench Compactor</v>
          </cell>
          <cell r="E720" t="str">
            <v>Hourly</v>
          </cell>
          <cell r="G720">
            <v>0</v>
          </cell>
        </row>
        <row r="721">
          <cell r="A721" t="str">
            <v>01000-C15-00190</v>
          </cell>
          <cell r="B721">
            <v>19</v>
          </cell>
          <cell r="C721" t="str">
            <v>Pavement Breaker</v>
          </cell>
          <cell r="E721" t="str">
            <v>Hourly</v>
          </cell>
          <cell r="G721">
            <v>0</v>
          </cell>
        </row>
        <row r="722">
          <cell r="A722" t="str">
            <v>01000-C15-00200</v>
          </cell>
          <cell r="B722">
            <v>20</v>
          </cell>
          <cell r="C722" t="str">
            <v>Welding (Includes All Labor And Equipment)</v>
          </cell>
          <cell r="E722" t="str">
            <v>Hourly</v>
          </cell>
          <cell r="G722">
            <v>0</v>
          </cell>
        </row>
        <row r="723">
          <cell r="A723" t="str">
            <v>01000-C15-00210</v>
          </cell>
          <cell r="B723">
            <v>21</v>
          </cell>
          <cell r="C723" t="str">
            <v>Lighting With Generator</v>
          </cell>
          <cell r="E723" t="str">
            <v>Hourly</v>
          </cell>
          <cell r="G723">
            <v>0</v>
          </cell>
        </row>
        <row r="724">
          <cell r="A724" t="str">
            <v>01000-C15-00220</v>
          </cell>
          <cell r="B724">
            <v>22</v>
          </cell>
          <cell r="C724" t="str">
            <v xml:space="preserve">Roadway Steel Plates - EA </v>
          </cell>
          <cell r="E724" t="str">
            <v>Daily</v>
          </cell>
          <cell r="G724">
            <v>0</v>
          </cell>
        </row>
        <row r="725">
          <cell r="A725" t="str">
            <v>01000-C15-00230</v>
          </cell>
          <cell r="B725">
            <v>23</v>
          </cell>
          <cell r="C725" t="str">
            <v>Excavation Trench Box - EA</v>
          </cell>
          <cell r="E725" t="str">
            <v>Daily</v>
          </cell>
          <cell r="G725">
            <v>0</v>
          </cell>
        </row>
        <row r="726">
          <cell r="A726" t="str">
            <v>01000-C15-00240</v>
          </cell>
          <cell r="B726">
            <v>24</v>
          </cell>
          <cell r="C726" t="str">
            <v>Electronic Arrow Board</v>
          </cell>
          <cell r="E726" t="str">
            <v>Hourly</v>
          </cell>
          <cell r="G726">
            <v>0</v>
          </cell>
        </row>
        <row r="727">
          <cell r="A727" t="str">
            <v>01000-C15-00250</v>
          </cell>
          <cell r="B727">
            <v>25</v>
          </cell>
          <cell r="C727" t="str">
            <v>Work Zone Set-Up - Includes Signs, Channelizers And Cones</v>
          </cell>
          <cell r="E727" t="str">
            <v>Daily</v>
          </cell>
          <cell r="G727">
            <v>0</v>
          </cell>
        </row>
        <row r="728">
          <cell r="A728" t="str">
            <v>01000-C15-00260</v>
          </cell>
          <cell r="B728">
            <v>26</v>
          </cell>
          <cell r="C728" t="str">
            <v>Boom Truck</v>
          </cell>
          <cell r="E728" t="str">
            <v>Hourly</v>
          </cell>
          <cell r="G728">
            <v>0</v>
          </cell>
        </row>
        <row r="729">
          <cell r="A729" t="str">
            <v>01000-C15-00270</v>
          </cell>
          <cell r="B729">
            <v>27</v>
          </cell>
          <cell r="C729" t="str">
            <v>Tractor Trailer</v>
          </cell>
          <cell r="E729" t="str">
            <v>Hourly</v>
          </cell>
          <cell r="G729">
            <v>0</v>
          </cell>
        </row>
        <row r="730">
          <cell r="A730" t="str">
            <v>01000-C15-00280</v>
          </cell>
          <cell r="B730">
            <v>28</v>
          </cell>
          <cell r="C730" t="str">
            <v>4" or Greater Dewatering Pump</v>
          </cell>
          <cell r="E730" t="str">
            <v>Daily</v>
          </cell>
          <cell r="G730">
            <v>0</v>
          </cell>
        </row>
        <row r="731">
          <cell r="A731" t="str">
            <v>01000-C15-00290</v>
          </cell>
          <cell r="B731">
            <v>29</v>
          </cell>
          <cell r="C731" t="str">
            <v>Tapping Machine</v>
          </cell>
          <cell r="E731" t="str">
            <v>Hourly</v>
          </cell>
          <cell r="G731">
            <v>0</v>
          </cell>
        </row>
        <row r="732">
          <cell r="A732" t="str">
            <v>01000-C15-00300</v>
          </cell>
          <cell r="B732">
            <v>30</v>
          </cell>
          <cell r="C732" t="str">
            <v>Jack Hammer</v>
          </cell>
          <cell r="E732" t="str">
            <v>Hourly</v>
          </cell>
          <cell r="G732">
            <v>0</v>
          </cell>
        </row>
        <row r="733">
          <cell r="A733" t="str">
            <v>01000-C15-00310</v>
          </cell>
          <cell r="B733">
            <v>31</v>
          </cell>
          <cell r="C733" t="str">
            <v>Pipe Layer</v>
          </cell>
          <cell r="E733" t="str">
            <v>Hourly</v>
          </cell>
          <cell r="G733">
            <v>0</v>
          </cell>
        </row>
        <row r="734">
          <cell r="A734" t="str">
            <v>01000-C15-00320</v>
          </cell>
          <cell r="B734">
            <v>32</v>
          </cell>
          <cell r="C734" t="str">
            <v>Pipe Layer Helper</v>
          </cell>
          <cell r="E734" t="str">
            <v>Hourly</v>
          </cell>
          <cell r="G734">
            <v>0</v>
          </cell>
        </row>
        <row r="735">
          <cell r="A735" t="str">
            <v>01000-C15-00330</v>
          </cell>
          <cell r="B735">
            <v>33</v>
          </cell>
          <cell r="C735" t="str">
            <v>1st Class Lineman</v>
          </cell>
          <cell r="E735" t="str">
            <v>Hourly</v>
          </cell>
          <cell r="G735">
            <v>0</v>
          </cell>
        </row>
        <row r="736">
          <cell r="A736" t="str">
            <v>01000-C15-00340</v>
          </cell>
          <cell r="B736">
            <v>34</v>
          </cell>
          <cell r="C736" t="str">
            <v>3rd Class Lineman</v>
          </cell>
          <cell r="E736" t="str">
            <v>Hourly</v>
          </cell>
          <cell r="G736">
            <v>0</v>
          </cell>
        </row>
        <row r="737">
          <cell r="A737" t="str">
            <v>01000-C15-00350</v>
          </cell>
          <cell r="B737">
            <v>35</v>
          </cell>
          <cell r="C737" t="str">
            <v>Utility Truck w/ Tools</v>
          </cell>
          <cell r="E737" t="str">
            <v>Hourly</v>
          </cell>
          <cell r="G737">
            <v>0</v>
          </cell>
        </row>
        <row r="738">
          <cell r="A738" t="str">
            <v>01000-C15-00360</v>
          </cell>
          <cell r="B738">
            <v>36</v>
          </cell>
          <cell r="C738" t="str">
            <v>Pole Truck w/ Operator</v>
          </cell>
          <cell r="E738" t="str">
            <v>Hourly</v>
          </cell>
          <cell r="G738">
            <v>0</v>
          </cell>
        </row>
        <row r="739">
          <cell r="A739" t="str">
            <v>01000-C15-00370</v>
          </cell>
          <cell r="B739">
            <v>37</v>
          </cell>
          <cell r="C739" t="str">
            <v>Aerial Lift Truck w/ Operator</v>
          </cell>
          <cell r="E739" t="str">
            <v>Hourly</v>
          </cell>
          <cell r="G739">
            <v>0</v>
          </cell>
        </row>
        <row r="740">
          <cell r="A740" t="str">
            <v>01000-C15-00380</v>
          </cell>
          <cell r="B740">
            <v>38</v>
          </cell>
          <cell r="C740" t="str">
            <v>Air Compressor w/Air Tools</v>
          </cell>
          <cell r="E740" t="str">
            <v>Hourly</v>
          </cell>
          <cell r="G740">
            <v>0</v>
          </cell>
        </row>
        <row r="741">
          <cell r="A741" t="str">
            <v>01000-C15-00390</v>
          </cell>
          <cell r="B741">
            <v>39</v>
          </cell>
          <cell r="C741" t="str">
            <v>Pole Trailer</v>
          </cell>
          <cell r="E741" t="str">
            <v>Hourly</v>
          </cell>
          <cell r="G741">
            <v>0</v>
          </cell>
        </row>
        <row r="742">
          <cell r="A742" t="str">
            <v>01000-C15-00400</v>
          </cell>
          <cell r="B742">
            <v>40</v>
          </cell>
          <cell r="C742" t="str">
            <v>Cable Trailer</v>
          </cell>
          <cell r="E742" t="str">
            <v>Hourly</v>
          </cell>
          <cell r="G742">
            <v>0</v>
          </cell>
        </row>
        <row r="744">
          <cell r="F744" t="str">
            <v>SUBTOTAL</v>
          </cell>
          <cell r="G744">
            <v>0</v>
          </cell>
        </row>
        <row r="745">
          <cell r="C745" t="str">
            <v>C16. MOT AND RE-MOBILIZATION WORK</v>
          </cell>
        </row>
        <row r="746">
          <cell r="A746" t="str">
            <v>01000-C16-00010</v>
          </cell>
          <cell r="B746">
            <v>1</v>
          </cell>
          <cell r="C746" t="str">
            <v>Maintenance of Traffic (MOT) - multiplier, expressed as a percentage, to be added to the total amount of each project assignment cost.  (For example, estimating an average project assignment cost of $150,000 and a 1% multiplier = 0.01 x $150,000 = $1,500 would be added to the project assignment cost)</v>
          </cell>
          <cell r="E746" t="str">
            <v>%</v>
          </cell>
          <cell r="F746">
            <v>0.2</v>
          </cell>
          <cell r="G746">
            <v>0</v>
          </cell>
        </row>
        <row r="747">
          <cell r="A747" t="str">
            <v>01000-C16-00020</v>
          </cell>
          <cell r="B747">
            <v>2</v>
          </cell>
          <cell r="C747" t="str">
            <v>Re-Mobilization - multiplier, expressed as a percentage, to be added to the total amount of each project assignment cost.  (For example, estimating an average project assignment cost of $150,000 and a 1% multiplier = 0.01 x $150,000 = $1,500 would be added to the project assignment cost)</v>
          </cell>
          <cell r="D747">
            <v>0</v>
          </cell>
          <cell r="E747" t="str">
            <v>%</v>
          </cell>
          <cell r="F747">
            <v>0.05</v>
          </cell>
          <cell r="G747">
            <v>0</v>
          </cell>
        </row>
        <row r="748">
          <cell r="A748" t="str">
            <v>01000-C16-00030</v>
          </cell>
          <cell r="B748">
            <v>2</v>
          </cell>
          <cell r="C748" t="str">
            <v>Mobilization and De-Mobilization- multiplier, expressed as a percentage, to be added to the total amount of each project assignment cost.  (For example, estimating an average project assignment cost of $150,000 and a 1% multiplier = 0.01 x $150,000 = $1,500 would be added to the project assignment cost)</v>
          </cell>
          <cell r="D748">
            <v>0</v>
          </cell>
          <cell r="E748" t="str">
            <v>%</v>
          </cell>
          <cell r="F748">
            <v>0.05</v>
          </cell>
          <cell r="G748">
            <v>0</v>
          </cell>
        </row>
        <row r="749">
          <cell r="A749" t="str">
            <v>01000-C16-00050</v>
          </cell>
          <cell r="B749">
            <v>2</v>
          </cell>
          <cell r="C749" t="str">
            <v>Office Trailer, Furnished</v>
          </cell>
          <cell r="E749" t="str">
            <v>LS</v>
          </cell>
          <cell r="G749">
            <v>0</v>
          </cell>
        </row>
        <row r="751">
          <cell r="F751" t="str">
            <v>SUBTOTAL</v>
          </cell>
          <cell r="G751">
            <v>0</v>
          </cell>
        </row>
        <row r="752">
          <cell r="C752" t="str">
            <v xml:space="preserve">C17. STORMWATER WORK </v>
          </cell>
        </row>
        <row r="753">
          <cell r="A753" t="str">
            <v>ACSWM-C17-00010</v>
          </cell>
          <cell r="B753">
            <v>1</v>
          </cell>
          <cell r="C753" t="str">
            <v>Aggregate, VDOT #21-A (Uncompacted in Place)</v>
          </cell>
          <cell r="E753" t="str">
            <v>CY</v>
          </cell>
          <cell r="G753">
            <v>0</v>
          </cell>
        </row>
        <row r="754">
          <cell r="A754" t="str">
            <v>ACSWM-C17-00020</v>
          </cell>
          <cell r="C754" t="str">
            <v>Aggregate, VDOT #57-A (Uncompacted in Place)</v>
          </cell>
          <cell r="E754" t="str">
            <v>CY</v>
          </cell>
          <cell r="G754">
            <v>0</v>
          </cell>
        </row>
        <row r="755">
          <cell r="A755" t="str">
            <v>ACSWM-C17-00030</v>
          </cell>
          <cell r="C755" t="str">
            <v>Inlet Protection/ Energy Dissipaton (3"-6" Rounded River Rock)</v>
          </cell>
          <cell r="E755" t="str">
            <v>CY</v>
          </cell>
          <cell r="G755">
            <v>0</v>
          </cell>
        </row>
        <row r="756">
          <cell r="A756" t="str">
            <v>ACSWM-C17-00050</v>
          </cell>
          <cell r="C756" t="str">
            <v>6" Perforated Pipe, PVC ( Schedule 40 or SDR 35, perforated 3/8" holes at 6" on center, Maximum of 3 rows of perforations) in Place up to 6' Deep)</v>
          </cell>
          <cell r="E756" t="str">
            <v>LF</v>
          </cell>
          <cell r="G756">
            <v>0</v>
          </cell>
        </row>
        <row r="757">
          <cell r="A757" t="str">
            <v>ACSWM-C17-00100</v>
          </cell>
          <cell r="C757" t="str">
            <v>Mulch Layer (Shredded hardwood mulch; Aged 6 months minimum)</v>
          </cell>
          <cell r="E757" t="str">
            <v>CY</v>
          </cell>
          <cell r="G757">
            <v>0</v>
          </cell>
        </row>
        <row r="758">
          <cell r="A758" t="str">
            <v>ACSWM-C17-00110</v>
          </cell>
          <cell r="C758" t="str">
            <v>Bioretention Filter Media</v>
          </cell>
          <cell r="E758" t="str">
            <v>CY</v>
          </cell>
          <cell r="G758">
            <v>0</v>
          </cell>
        </row>
        <row r="759">
          <cell r="A759" t="str">
            <v>ACSWM-C17-00200</v>
          </cell>
          <cell r="C759" t="str">
            <v>15" Dia. Overflow Riser/ Inlet Drain</v>
          </cell>
          <cell r="E759" t="str">
            <v>EA</v>
          </cell>
          <cell r="G759">
            <v>0</v>
          </cell>
        </row>
        <row r="760">
          <cell r="A760" t="str">
            <v>ACSWM-C17-00210</v>
          </cell>
          <cell r="C760" t="str">
            <v>18" Dia. Overflow Riser/ Inlet Drain</v>
          </cell>
          <cell r="E760" t="str">
            <v>EA</v>
          </cell>
          <cell r="G760">
            <v>0</v>
          </cell>
        </row>
        <row r="761">
          <cell r="A761" t="str">
            <v>ACSWM-C17-00009</v>
          </cell>
          <cell r="C761" t="str">
            <v>Aggregate, VDOT #8 (Uncompacted in Place, Choking Layer)</v>
          </cell>
          <cell r="E761" t="str">
            <v>CY</v>
          </cell>
          <cell r="G761">
            <v>0</v>
          </cell>
        </row>
        <row r="763">
          <cell r="F763" t="str">
            <v>SUBTOTAL</v>
          </cell>
          <cell r="G763">
            <v>0</v>
          </cell>
        </row>
        <row r="764">
          <cell r="C764" t="str">
            <v>M1.  MAINTENANCE WORK</v>
          </cell>
        </row>
        <row r="791">
          <cell r="F791" t="str">
            <v>SUBTOTAL</v>
          </cell>
          <cell r="G791">
            <v>0</v>
          </cell>
        </row>
        <row r="792">
          <cell r="C792" t="str">
            <v>M2. MOT WORK</v>
          </cell>
        </row>
        <row r="795">
          <cell r="F795" t="str">
            <v>SUBTOTAL</v>
          </cell>
          <cell r="G795">
            <v>0</v>
          </cell>
        </row>
        <row r="797">
          <cell r="F797" t="str">
            <v xml:space="preserve"> CONTACT TOTAL (EXCLUDING MOT AND SWPPP ADMIN)</v>
          </cell>
          <cell r="G797">
            <v>0</v>
          </cell>
        </row>
        <row r="799">
          <cell r="F799" t="str">
            <v>CONTRACT SUBTOTALS:</v>
          </cell>
          <cell r="G799">
            <v>0</v>
          </cell>
        </row>
        <row r="800">
          <cell r="E800" t="str">
            <v>CONTINGENCY</v>
          </cell>
          <cell r="F800">
            <v>0.25</v>
          </cell>
          <cell r="G800">
            <v>0</v>
          </cell>
        </row>
        <row r="801">
          <cell r="F801" t="str">
            <v>CURRENT YEAR CONSTRUCTION SUBTOTALS:</v>
          </cell>
          <cell r="G801">
            <v>0</v>
          </cell>
        </row>
        <row r="802">
          <cell r="D802" t="str">
            <v>NUMBER OF TOTAL CONSTRUCTION COST ESCALATED YEARS</v>
          </cell>
          <cell r="E802" t="e">
            <v>#REF!</v>
          </cell>
          <cell r="F802">
            <v>0.03</v>
          </cell>
          <cell r="G802" t="e">
            <v>#REF!</v>
          </cell>
        </row>
        <row r="806">
          <cell r="E806" t="str">
            <v>LANDSCAPE</v>
          </cell>
          <cell r="G806">
            <v>0</v>
          </cell>
        </row>
        <row r="807">
          <cell r="E807" t="str">
            <v>ROW LABOR</v>
          </cell>
          <cell r="G807">
            <v>0</v>
          </cell>
        </row>
        <row r="808">
          <cell r="E808" t="str">
            <v>STREET LIGHT</v>
          </cell>
          <cell r="G808">
            <v>0</v>
          </cell>
        </row>
        <row r="809">
          <cell r="F809" t="str">
            <v>TOTAL CONSTRUCTION COST:</v>
          </cell>
          <cell r="G809"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Estimate"/>
      <sheetName val="Prelim_Estimate"/>
      <sheetName val="Cost_Summary"/>
      <sheetName val="Instructions"/>
      <sheetName val="Sheet1"/>
      <sheetName val="Cover_Sheet"/>
      <sheetName val="EB_Unit_Price_Table"/>
      <sheetName val="Project_Levels"/>
    </sheetNames>
    <sheetDataSet>
      <sheetData sheetId="0"/>
      <sheetData sheetId="1"/>
      <sheetData sheetId="2"/>
      <sheetData sheetId="3"/>
      <sheetData sheetId="4"/>
      <sheetData sheetId="5"/>
      <sheetData sheetId="6"/>
      <sheetData sheetId="7">
        <row r="2">
          <cell r="A2" t="str">
            <v>Under 1M Local</v>
          </cell>
        </row>
        <row r="3">
          <cell r="A3" t="str">
            <v>1-4M Arterial</v>
          </cell>
        </row>
        <row r="4">
          <cell r="A4" t="str">
            <v xml:space="preserve">Above 4M Local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WPB5-100_Percent_Cost_Estimate"/>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Estimate_Detail (5)"/>
      <sheetName val="Estimate_Detail (4)"/>
      <sheetName val="Estimate_Detail (3)"/>
      <sheetName val="Estimate_Detail (2)"/>
      <sheetName val="Cost_Summary"/>
      <sheetName val="Unit_Price_Tab"/>
      <sheetName val="Estimate_Detail"/>
      <sheetName val="Supporting Tables "/>
      <sheetName val="SP_Info_Biditem_Category"/>
      <sheetName val="SP_DB_Biditems_Beta"/>
      <sheetName val="EB Unit Price Table"/>
      <sheetName val="WPB5-100_Percent_Cost_Estim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3116-67DD-413E-84F2-8FE5DC87E75C}">
  <sheetPr codeName="Sheet9">
    <pageSetUpPr fitToPage="1"/>
  </sheetPr>
  <dimension ref="A1:G122"/>
  <sheetViews>
    <sheetView tabSelected="1" view="pageBreakPreview" zoomScaleNormal="100" zoomScaleSheetLayoutView="100" workbookViewId="0">
      <selection activeCell="G118" sqref="G118"/>
    </sheetView>
  </sheetViews>
  <sheetFormatPr defaultRowHeight="14.5" x14ac:dyDescent="0.35"/>
  <cols>
    <col min="1" max="1" width="8.54296875" customWidth="1"/>
    <col min="2" max="2" width="17.6328125" bestFit="1" customWidth="1"/>
    <col min="3" max="3" width="36.6328125" style="1" bestFit="1" customWidth="1"/>
    <col min="4" max="4" width="8.6328125" customWidth="1"/>
    <col min="5" max="5" width="7.6328125" bestFit="1" customWidth="1"/>
    <col min="6" max="6" width="16.08984375" customWidth="1"/>
    <col min="7" max="7" width="17" style="4" customWidth="1"/>
    <col min="8" max="8" width="26" customWidth="1"/>
  </cols>
  <sheetData>
    <row r="1" spans="1:7" x14ac:dyDescent="0.35">
      <c r="B1" s="8" t="s">
        <v>130</v>
      </c>
      <c r="E1" s="2" t="s">
        <v>0</v>
      </c>
      <c r="F1" s="3"/>
    </row>
    <row r="2" spans="1:7" ht="80.150000000000006" customHeight="1" x14ac:dyDescent="0.35">
      <c r="B2" s="84" t="s">
        <v>1</v>
      </c>
      <c r="C2" s="85"/>
      <c r="D2" s="85"/>
      <c r="E2" s="85"/>
      <c r="F2" s="85"/>
      <c r="G2" s="85"/>
    </row>
    <row r="3" spans="1:7" x14ac:dyDescent="0.35">
      <c r="E3" s="2" t="s">
        <v>2</v>
      </c>
      <c r="F3" s="3"/>
    </row>
    <row r="5" spans="1:7" x14ac:dyDescent="0.35">
      <c r="A5" s="65"/>
      <c r="B5" s="57" t="s">
        <v>3</v>
      </c>
      <c r="C5" s="5" t="s">
        <v>4</v>
      </c>
      <c r="D5" s="6" t="s">
        <v>5</v>
      </c>
      <c r="E5" s="6" t="s">
        <v>6</v>
      </c>
      <c r="F5" s="5" t="s">
        <v>7</v>
      </c>
      <c r="G5" s="7" t="s">
        <v>8</v>
      </c>
    </row>
    <row r="6" spans="1:7" x14ac:dyDescent="0.35">
      <c r="A6" s="65"/>
      <c r="B6" s="8" t="s">
        <v>9</v>
      </c>
      <c r="C6" s="9" t="e">
        <f>VLOOKUP(B6,[4]!Table_BidItem_CategoryClassification[#All],2,FALSE)</f>
        <v>#REF!</v>
      </c>
      <c r="G6"/>
    </row>
    <row r="7" spans="1:7" x14ac:dyDescent="0.35">
      <c r="A7" s="65"/>
      <c r="B7" s="58" t="s">
        <v>3</v>
      </c>
      <c r="C7" s="10" t="s">
        <v>4</v>
      </c>
      <c r="D7" s="11" t="s">
        <v>5</v>
      </c>
      <c r="E7" s="11" t="s">
        <v>6</v>
      </c>
      <c r="F7" s="10" t="s">
        <v>7</v>
      </c>
      <c r="G7" s="12" t="s">
        <v>8</v>
      </c>
    </row>
    <row r="8" spans="1:7" ht="29" x14ac:dyDescent="0.35">
      <c r="A8" s="65">
        <v>1</v>
      </c>
      <c r="B8" s="59" t="s">
        <v>10</v>
      </c>
      <c r="C8" s="13" t="s">
        <v>11</v>
      </c>
      <c r="D8" s="14"/>
      <c r="E8" s="15" t="s">
        <v>12</v>
      </c>
      <c r="F8" s="16"/>
      <c r="G8" s="16">
        <f t="shared" ref="G8:G9" si="0">IFERROR($D8*$F8, "")</f>
        <v>0</v>
      </c>
    </row>
    <row r="9" spans="1:7" ht="29.5" thickBot="1" x14ac:dyDescent="0.4">
      <c r="A9" s="65">
        <v>2</v>
      </c>
      <c r="B9" s="59" t="s">
        <v>13</v>
      </c>
      <c r="C9" s="13" t="s">
        <v>14</v>
      </c>
      <c r="D9" s="14"/>
      <c r="E9" s="15" t="s">
        <v>12</v>
      </c>
      <c r="F9" s="16"/>
      <c r="G9" s="16">
        <f t="shared" si="0"/>
        <v>0</v>
      </c>
    </row>
    <row r="10" spans="1:7" ht="15" thickTop="1" x14ac:dyDescent="0.35">
      <c r="A10" s="65"/>
      <c r="B10" s="60"/>
      <c r="C10" s="18"/>
      <c r="D10" s="19"/>
      <c r="E10" s="17"/>
      <c r="F10" s="20" t="s">
        <v>15</v>
      </c>
      <c r="G10" s="21">
        <f>SUBTOTAL(109,Unit_Price_Tab!$G$8:$G$9)</f>
        <v>0</v>
      </c>
    </row>
    <row r="11" spans="1:7" x14ac:dyDescent="0.35">
      <c r="A11" s="69"/>
    </row>
    <row r="12" spans="1:7" ht="29" customHeight="1" x14ac:dyDescent="0.35">
      <c r="A12" s="70"/>
      <c r="B12" s="77" t="s">
        <v>16</v>
      </c>
      <c r="C12" s="9" t="e">
        <f>VLOOKUP(B12,[4]!Table_BidItem_CategoryClassification[#All],2,FALSE)</f>
        <v>#REF!</v>
      </c>
      <c r="D12" s="70"/>
      <c r="E12" s="70"/>
      <c r="F12" s="70"/>
      <c r="G12" s="78"/>
    </row>
    <row r="13" spans="1:7" x14ac:dyDescent="0.35">
      <c r="A13" s="65"/>
      <c r="B13" s="58" t="s">
        <v>3</v>
      </c>
      <c r="C13" s="10" t="s">
        <v>4</v>
      </c>
      <c r="D13" s="11" t="s">
        <v>5</v>
      </c>
      <c r="E13" s="11" t="s">
        <v>6</v>
      </c>
      <c r="F13" s="22" t="s">
        <v>7</v>
      </c>
      <c r="G13" s="12" t="s">
        <v>8</v>
      </c>
    </row>
    <row r="14" spans="1:7" ht="43.5" x14ac:dyDescent="0.35">
      <c r="A14" s="65">
        <v>3</v>
      </c>
      <c r="B14" s="59" t="s">
        <v>17</v>
      </c>
      <c r="C14" s="13" t="s">
        <v>18</v>
      </c>
      <c r="D14" s="14"/>
      <c r="E14" s="15" t="s">
        <v>19</v>
      </c>
      <c r="F14" s="16"/>
      <c r="G14" s="16">
        <f t="shared" ref="G14:G17" si="1">IFERROR($D14*$F14, "")</f>
        <v>0</v>
      </c>
    </row>
    <row r="15" spans="1:7" ht="58" x14ac:dyDescent="0.35">
      <c r="A15" s="65">
        <v>4</v>
      </c>
      <c r="B15" s="59" t="s">
        <v>20</v>
      </c>
      <c r="C15" s="13" t="s">
        <v>21</v>
      </c>
      <c r="D15" s="14"/>
      <c r="E15" s="15" t="s">
        <v>19</v>
      </c>
      <c r="F15" s="16"/>
      <c r="G15" s="16">
        <f t="shared" si="1"/>
        <v>0</v>
      </c>
    </row>
    <row r="16" spans="1:7" ht="29" x14ac:dyDescent="0.35">
      <c r="A16" s="65">
        <v>5</v>
      </c>
      <c r="B16" s="59" t="s">
        <v>22</v>
      </c>
      <c r="C16" s="13" t="s">
        <v>23</v>
      </c>
      <c r="D16" s="14"/>
      <c r="E16" s="15" t="s">
        <v>24</v>
      </c>
      <c r="F16" s="16"/>
      <c r="G16" s="16">
        <f t="shared" si="1"/>
        <v>0</v>
      </c>
    </row>
    <row r="17" spans="1:7" ht="44" thickBot="1" x14ac:dyDescent="0.4">
      <c r="A17" s="65">
        <v>6</v>
      </c>
      <c r="B17" s="59" t="s">
        <v>25</v>
      </c>
      <c r="C17" s="13" t="s">
        <v>26</v>
      </c>
      <c r="D17" s="14"/>
      <c r="E17" s="15" t="s">
        <v>24</v>
      </c>
      <c r="F17" s="16"/>
      <c r="G17" s="16">
        <f t="shared" si="1"/>
        <v>0</v>
      </c>
    </row>
    <row r="18" spans="1:7" ht="15" thickTop="1" x14ac:dyDescent="0.35">
      <c r="A18" s="65"/>
      <c r="B18" s="60"/>
      <c r="C18" s="18"/>
      <c r="D18" s="19"/>
      <c r="E18" s="17"/>
      <c r="F18" s="20" t="s">
        <v>15</v>
      </c>
      <c r="G18" s="21">
        <f>SUM(G14,G15,G16,G17)</f>
        <v>0</v>
      </c>
    </row>
    <row r="19" spans="1:7" x14ac:dyDescent="0.35">
      <c r="A19" s="68"/>
    </row>
    <row r="20" spans="1:7" x14ac:dyDescent="0.35">
      <c r="A20" s="70"/>
      <c r="B20" s="77" t="s">
        <v>27</v>
      </c>
      <c r="C20" s="9" t="e">
        <f>VLOOKUP(B20,[4]!Table_BidItem_CategoryClassification[#All],2,FALSE)</f>
        <v>#REF!</v>
      </c>
      <c r="D20" s="70"/>
      <c r="E20" s="70"/>
      <c r="F20" s="70"/>
      <c r="G20" s="78"/>
    </row>
    <row r="21" spans="1:7" x14ac:dyDescent="0.35">
      <c r="A21" s="67"/>
      <c r="B21" s="58" t="s">
        <v>3</v>
      </c>
      <c r="C21" s="10" t="s">
        <v>4</v>
      </c>
      <c r="D21" s="11" t="s">
        <v>5</v>
      </c>
      <c r="E21" s="11" t="s">
        <v>6</v>
      </c>
      <c r="F21" s="11" t="s">
        <v>28</v>
      </c>
      <c r="G21" s="12" t="s">
        <v>8</v>
      </c>
    </row>
    <row r="22" spans="1:7" ht="29" x14ac:dyDescent="0.35">
      <c r="A22" s="65">
        <v>7</v>
      </c>
      <c r="B22" s="59" t="s">
        <v>29</v>
      </c>
      <c r="C22" s="13" t="s">
        <v>30</v>
      </c>
      <c r="D22" s="14"/>
      <c r="E22" s="15" t="s">
        <v>31</v>
      </c>
      <c r="F22" s="16"/>
      <c r="G22" s="16">
        <f t="shared" ref="G22:G24" si="2">IFERROR($D22*$F22, "")</f>
        <v>0</v>
      </c>
    </row>
    <row r="23" spans="1:7" ht="29" x14ac:dyDescent="0.35">
      <c r="A23" s="65">
        <v>8</v>
      </c>
      <c r="B23" s="59" t="s">
        <v>32</v>
      </c>
      <c r="C23" s="13" t="s">
        <v>33</v>
      </c>
      <c r="D23" s="14"/>
      <c r="E23" s="15" t="s">
        <v>31</v>
      </c>
      <c r="F23" s="16"/>
      <c r="G23" s="16">
        <f t="shared" si="2"/>
        <v>0</v>
      </c>
    </row>
    <row r="24" spans="1:7" ht="29.5" thickBot="1" x14ac:dyDescent="0.4">
      <c r="A24" s="65">
        <v>9</v>
      </c>
      <c r="B24" s="59" t="s">
        <v>13</v>
      </c>
      <c r="C24" s="13" t="s">
        <v>14</v>
      </c>
      <c r="D24" s="14"/>
      <c r="E24" s="15" t="s">
        <v>12</v>
      </c>
      <c r="F24" s="16"/>
      <c r="G24" s="16">
        <f t="shared" si="2"/>
        <v>0</v>
      </c>
    </row>
    <row r="25" spans="1:7" ht="15" thickTop="1" x14ac:dyDescent="0.35">
      <c r="A25" s="65"/>
      <c r="B25" s="61"/>
      <c r="C25" s="18"/>
      <c r="D25" s="19"/>
      <c r="E25" s="17"/>
      <c r="F25" s="20" t="s">
        <v>15</v>
      </c>
      <c r="G25" s="21">
        <f>SUM(G22,G24,G23,)</f>
        <v>0</v>
      </c>
    </row>
    <row r="26" spans="1:7" x14ac:dyDescent="0.35">
      <c r="A26" s="68"/>
    </row>
    <row r="27" spans="1:7" x14ac:dyDescent="0.35">
      <c r="A27" s="70"/>
      <c r="B27" s="77" t="s">
        <v>34</v>
      </c>
      <c r="C27" s="9" t="e">
        <f>VLOOKUP(B27,[4]!Table_BidItem_CategoryClassification[#All],2,FALSE)</f>
        <v>#REF!</v>
      </c>
      <c r="D27" s="70"/>
      <c r="E27" s="70"/>
      <c r="F27" s="70"/>
      <c r="G27" s="78"/>
    </row>
    <row r="28" spans="1:7" x14ac:dyDescent="0.35">
      <c r="A28" s="65"/>
      <c r="B28" s="58" t="s">
        <v>3</v>
      </c>
      <c r="C28" s="10" t="s">
        <v>4</v>
      </c>
      <c r="D28" s="11" t="s">
        <v>5</v>
      </c>
      <c r="E28" s="11" t="s">
        <v>6</v>
      </c>
      <c r="F28" s="11" t="s">
        <v>28</v>
      </c>
      <c r="G28" s="12" t="s">
        <v>8</v>
      </c>
    </row>
    <row r="29" spans="1:7" ht="29" x14ac:dyDescent="0.35">
      <c r="A29" s="65">
        <v>10</v>
      </c>
      <c r="B29" s="59" t="s">
        <v>35</v>
      </c>
      <c r="C29" s="13" t="s">
        <v>36</v>
      </c>
      <c r="D29" s="14"/>
      <c r="E29" s="15" t="s">
        <v>19</v>
      </c>
      <c r="F29" s="16"/>
      <c r="G29" s="16">
        <f t="shared" ref="G29:G32" si="3">IFERROR($D29*$F29, "")</f>
        <v>0</v>
      </c>
    </row>
    <row r="30" spans="1:7" ht="29" x14ac:dyDescent="0.35">
      <c r="A30" s="65">
        <v>11</v>
      </c>
      <c r="B30" s="59" t="s">
        <v>37</v>
      </c>
      <c r="C30" s="13" t="s">
        <v>38</v>
      </c>
      <c r="D30" s="14"/>
      <c r="E30" s="15" t="s">
        <v>19</v>
      </c>
      <c r="F30" s="16"/>
      <c r="G30" s="16">
        <f t="shared" si="3"/>
        <v>0</v>
      </c>
    </row>
    <row r="31" spans="1:7" ht="29" x14ac:dyDescent="0.35">
      <c r="A31" s="65">
        <v>12</v>
      </c>
      <c r="B31" s="59" t="s">
        <v>39</v>
      </c>
      <c r="C31" s="13" t="s">
        <v>40</v>
      </c>
      <c r="D31" s="14"/>
      <c r="E31" s="15" t="s">
        <v>19</v>
      </c>
      <c r="F31" s="16"/>
      <c r="G31" s="16">
        <f t="shared" si="3"/>
        <v>0</v>
      </c>
    </row>
    <row r="32" spans="1:7" ht="29" x14ac:dyDescent="0.35">
      <c r="A32" s="65">
        <v>13</v>
      </c>
      <c r="B32" s="59" t="s">
        <v>41</v>
      </c>
      <c r="C32" s="13" t="s">
        <v>42</v>
      </c>
      <c r="D32" s="14"/>
      <c r="E32" s="15" t="s">
        <v>19</v>
      </c>
      <c r="F32" s="16"/>
      <c r="G32" s="16">
        <f t="shared" si="3"/>
        <v>0</v>
      </c>
    </row>
    <row r="33" spans="1:7" ht="29" x14ac:dyDescent="0.35">
      <c r="A33" s="65">
        <v>14</v>
      </c>
      <c r="B33" s="59" t="s">
        <v>43</v>
      </c>
      <c r="C33" s="13" t="s">
        <v>44</v>
      </c>
      <c r="D33" s="14"/>
      <c r="E33" s="15" t="s">
        <v>45</v>
      </c>
      <c r="F33" s="16"/>
      <c r="G33" s="16">
        <f>IFERROR($D33*$F33, "")</f>
        <v>0</v>
      </c>
    </row>
    <row r="34" spans="1:7" ht="43.5" x14ac:dyDescent="0.35">
      <c r="A34" s="65">
        <v>15</v>
      </c>
      <c r="B34" s="59" t="s">
        <v>46</v>
      </c>
      <c r="C34" s="13" t="s">
        <v>47</v>
      </c>
      <c r="D34" s="14"/>
      <c r="E34" s="15" t="s">
        <v>45</v>
      </c>
      <c r="F34" s="16"/>
      <c r="G34" s="16">
        <f t="shared" ref="G34:G37" si="4">IFERROR($D34*$F34, "")</f>
        <v>0</v>
      </c>
    </row>
    <row r="35" spans="1:7" ht="29" x14ac:dyDescent="0.35">
      <c r="A35" s="65">
        <v>16</v>
      </c>
      <c r="B35" s="59" t="s">
        <v>48</v>
      </c>
      <c r="C35" s="13" t="s">
        <v>49</v>
      </c>
      <c r="D35" s="14"/>
      <c r="E35" s="15" t="s">
        <v>45</v>
      </c>
      <c r="F35" s="16"/>
      <c r="G35" s="16">
        <f t="shared" si="4"/>
        <v>0</v>
      </c>
    </row>
    <row r="36" spans="1:7" ht="29" x14ac:dyDescent="0.35">
      <c r="A36" s="65">
        <v>17</v>
      </c>
      <c r="B36" s="59" t="s">
        <v>50</v>
      </c>
      <c r="C36" s="13" t="s">
        <v>51</v>
      </c>
      <c r="D36" s="14"/>
      <c r="E36" s="15" t="s">
        <v>45</v>
      </c>
      <c r="F36" s="16"/>
      <c r="G36" s="16">
        <f t="shared" si="4"/>
        <v>0</v>
      </c>
    </row>
    <row r="37" spans="1:7" ht="29" x14ac:dyDescent="0.35">
      <c r="A37" s="65">
        <v>18</v>
      </c>
      <c r="B37" s="59" t="s">
        <v>52</v>
      </c>
      <c r="C37" s="13" t="s">
        <v>53</v>
      </c>
      <c r="D37" s="14"/>
      <c r="E37" s="15" t="s">
        <v>45</v>
      </c>
      <c r="F37" s="16"/>
      <c r="G37" s="16">
        <f t="shared" si="4"/>
        <v>0</v>
      </c>
    </row>
    <row r="38" spans="1:7" ht="29.5" thickBot="1" x14ac:dyDescent="0.4">
      <c r="A38" s="65">
        <v>19</v>
      </c>
      <c r="B38" s="59" t="s">
        <v>54</v>
      </c>
      <c r="C38" s="13" t="s">
        <v>55</v>
      </c>
      <c r="D38" s="14"/>
      <c r="E38" s="15" t="s">
        <v>19</v>
      </c>
      <c r="F38" s="16"/>
      <c r="G38" s="16">
        <f>IFERROR($D38*$F38, "")</f>
        <v>0</v>
      </c>
    </row>
    <row r="39" spans="1:7" ht="15" thickTop="1" x14ac:dyDescent="0.35">
      <c r="A39" s="65"/>
      <c r="B39" s="60"/>
      <c r="C39" s="18"/>
      <c r="D39" s="19"/>
      <c r="E39" s="17"/>
      <c r="F39" s="20" t="s">
        <v>15</v>
      </c>
      <c r="G39" s="21">
        <f>SUBTOTAL(109,Unit_Price_Tab!$G$29:$G$38)</f>
        <v>0</v>
      </c>
    </row>
    <row r="40" spans="1:7" x14ac:dyDescent="0.35">
      <c r="A40" s="68"/>
    </row>
    <row r="41" spans="1:7" hidden="1" x14ac:dyDescent="0.35">
      <c r="A41" s="68"/>
      <c r="B41" s="8" t="s">
        <v>56</v>
      </c>
      <c r="C41" s="9" t="e">
        <f>VLOOKUP(B41,[3]!Table_BidItem_CategoryClassification[#All],2,FALSE)</f>
        <v>#REF!</v>
      </c>
    </row>
    <row r="42" spans="1:7" hidden="1" x14ac:dyDescent="0.35">
      <c r="A42" s="65"/>
      <c r="B42" s="58" t="s">
        <v>3</v>
      </c>
      <c r="C42" s="10" t="s">
        <v>4</v>
      </c>
      <c r="D42" s="11" t="s">
        <v>5</v>
      </c>
      <c r="E42" s="11" t="s">
        <v>6</v>
      </c>
      <c r="F42" s="11" t="s">
        <v>28</v>
      </c>
      <c r="G42" s="12" t="s">
        <v>8</v>
      </c>
    </row>
    <row r="43" spans="1:7" hidden="1" x14ac:dyDescent="0.35">
      <c r="A43" s="65"/>
    </row>
    <row r="44" spans="1:7" hidden="1" x14ac:dyDescent="0.35">
      <c r="A44" s="65"/>
      <c r="B44" s="8" t="s">
        <v>57</v>
      </c>
      <c r="C44" s="9" t="e">
        <f>VLOOKUP(B44,[3]!Table_BidItem_CategoryClassification[#All],2,FALSE)</f>
        <v>#REF!</v>
      </c>
    </row>
    <row r="45" spans="1:7" hidden="1" x14ac:dyDescent="0.35">
      <c r="A45" s="65"/>
      <c r="B45" s="58" t="s">
        <v>3</v>
      </c>
      <c r="C45" s="10" t="s">
        <v>4</v>
      </c>
      <c r="D45" s="11" t="s">
        <v>5</v>
      </c>
      <c r="E45" s="11" t="s">
        <v>6</v>
      </c>
      <c r="F45" s="11" t="s">
        <v>28</v>
      </c>
      <c r="G45" s="12" t="s">
        <v>8</v>
      </c>
    </row>
    <row r="46" spans="1:7" hidden="1" x14ac:dyDescent="0.35">
      <c r="A46" s="65"/>
    </row>
    <row r="47" spans="1:7" hidden="1" x14ac:dyDescent="0.35">
      <c r="A47" s="65"/>
      <c r="B47" s="8" t="s">
        <v>58</v>
      </c>
      <c r="C47" s="9" t="e">
        <f>VLOOKUP(B47,[3]!Table_BidItem_CategoryClassification[#All],2,FALSE)</f>
        <v>#REF!</v>
      </c>
    </row>
    <row r="48" spans="1:7" hidden="1" x14ac:dyDescent="0.35">
      <c r="A48" s="65"/>
      <c r="B48" s="58" t="s">
        <v>3</v>
      </c>
      <c r="C48" s="10" t="s">
        <v>4</v>
      </c>
      <c r="D48" s="11" t="s">
        <v>5</v>
      </c>
      <c r="E48" s="11" t="s">
        <v>6</v>
      </c>
      <c r="F48" s="11" t="s">
        <v>28</v>
      </c>
      <c r="G48" s="12" t="s">
        <v>8</v>
      </c>
    </row>
    <row r="49" spans="1:7" hidden="1" x14ac:dyDescent="0.35">
      <c r="A49" s="65"/>
    </row>
    <row r="50" spans="1:7" hidden="1" x14ac:dyDescent="0.35">
      <c r="A50" s="65"/>
      <c r="B50" s="8" t="s">
        <v>59</v>
      </c>
      <c r="C50" s="9" t="e">
        <f>VLOOKUP(B50,[3]!Table_BidItem_CategoryClassification[#All],2,FALSE)</f>
        <v>#REF!</v>
      </c>
    </row>
    <row r="51" spans="1:7" hidden="1" x14ac:dyDescent="0.35">
      <c r="A51" s="66"/>
      <c r="B51" s="62" t="s">
        <v>3</v>
      </c>
      <c r="C51" s="10" t="s">
        <v>4</v>
      </c>
      <c r="D51" s="11" t="s">
        <v>5</v>
      </c>
      <c r="E51" s="11" t="s">
        <v>6</v>
      </c>
      <c r="F51" s="11" t="s">
        <v>28</v>
      </c>
      <c r="G51" s="12" t="s">
        <v>8</v>
      </c>
    </row>
    <row r="52" spans="1:7" x14ac:dyDescent="0.35">
      <c r="A52" s="68"/>
      <c r="B52" s="68"/>
      <c r="C52" s="79"/>
      <c r="D52" s="68"/>
      <c r="E52" s="68"/>
      <c r="F52" s="68"/>
      <c r="G52" s="80"/>
    </row>
    <row r="53" spans="1:7" x14ac:dyDescent="0.35">
      <c r="A53" s="70"/>
      <c r="B53" s="77" t="s">
        <v>60</v>
      </c>
      <c r="C53" s="76" t="s">
        <v>61</v>
      </c>
      <c r="D53" s="70"/>
      <c r="E53" s="70"/>
      <c r="F53" s="70"/>
      <c r="G53" s="78"/>
    </row>
    <row r="54" spans="1:7" x14ac:dyDescent="0.35">
      <c r="A54" s="65"/>
      <c r="B54" s="58" t="s">
        <v>3</v>
      </c>
      <c r="C54" s="10" t="s">
        <v>4</v>
      </c>
      <c r="D54" s="11" t="s">
        <v>5</v>
      </c>
      <c r="E54" s="11" t="s">
        <v>6</v>
      </c>
      <c r="F54" s="11" t="s">
        <v>28</v>
      </c>
      <c r="G54" s="12" t="s">
        <v>8</v>
      </c>
    </row>
    <row r="55" spans="1:7" ht="29" x14ac:dyDescent="0.35">
      <c r="A55" s="65">
        <v>20</v>
      </c>
      <c r="B55" s="59" t="s">
        <v>62</v>
      </c>
      <c r="C55" s="13" t="s">
        <v>63</v>
      </c>
      <c r="D55" s="23"/>
      <c r="E55" s="24" t="s">
        <v>19</v>
      </c>
      <c r="F55" s="16"/>
      <c r="G55" s="16">
        <f t="shared" ref="G55:G58" si="5">IFERROR($D55*$F55, "")</f>
        <v>0</v>
      </c>
    </row>
    <row r="56" spans="1:7" ht="29" x14ac:dyDescent="0.35">
      <c r="A56" s="65">
        <v>21</v>
      </c>
      <c r="B56" s="59" t="s">
        <v>64</v>
      </c>
      <c r="C56" s="13" t="s">
        <v>65</v>
      </c>
      <c r="D56" s="23"/>
      <c r="E56" s="24" t="s">
        <v>19</v>
      </c>
      <c r="F56" s="16"/>
      <c r="G56" s="16">
        <f t="shared" si="5"/>
        <v>0</v>
      </c>
    </row>
    <row r="57" spans="1:7" ht="29" x14ac:dyDescent="0.35">
      <c r="A57" s="65">
        <v>22</v>
      </c>
      <c r="B57" s="59" t="s">
        <v>66</v>
      </c>
      <c r="C57" s="13" t="s">
        <v>67</v>
      </c>
      <c r="D57" s="23"/>
      <c r="E57" s="24" t="s">
        <v>45</v>
      </c>
      <c r="F57" s="16"/>
      <c r="G57" s="16">
        <f t="shared" si="5"/>
        <v>0</v>
      </c>
    </row>
    <row r="58" spans="1:7" ht="58" x14ac:dyDescent="0.35">
      <c r="A58" s="65">
        <v>23</v>
      </c>
      <c r="B58" s="82" t="s">
        <v>128</v>
      </c>
      <c r="C58" s="13" t="s">
        <v>68</v>
      </c>
      <c r="D58" s="23"/>
      <c r="E58" s="24" t="s">
        <v>45</v>
      </c>
      <c r="F58" s="16"/>
      <c r="G58" s="16">
        <f t="shared" si="5"/>
        <v>0</v>
      </c>
    </row>
    <row r="59" spans="1:7" ht="43.5" x14ac:dyDescent="0.35">
      <c r="A59" s="65">
        <v>24</v>
      </c>
      <c r="B59" s="59" t="s">
        <v>69</v>
      </c>
      <c r="C59" s="13" t="s">
        <v>70</v>
      </c>
      <c r="D59" s="23"/>
      <c r="E59" s="24" t="s">
        <v>45</v>
      </c>
      <c r="F59" s="16"/>
      <c r="G59" s="16">
        <f>IFERROR($D59*$F59, "")</f>
        <v>0</v>
      </c>
    </row>
    <row r="60" spans="1:7" x14ac:dyDescent="0.35">
      <c r="A60" s="65">
        <v>25</v>
      </c>
      <c r="B60" s="59" t="s">
        <v>71</v>
      </c>
      <c r="C60" s="13" t="s">
        <v>72</v>
      </c>
      <c r="D60" s="23"/>
      <c r="E60" s="24" t="s">
        <v>19</v>
      </c>
      <c r="F60" s="16"/>
      <c r="G60" s="16">
        <f>IFERROR($D60*$F60, "")</f>
        <v>0</v>
      </c>
    </row>
    <row r="61" spans="1:7" ht="29.5" thickBot="1" x14ac:dyDescent="0.4">
      <c r="A61" s="65">
        <v>26</v>
      </c>
      <c r="B61" s="59" t="s">
        <v>73</v>
      </c>
      <c r="C61" s="13" t="s">
        <v>74</v>
      </c>
      <c r="D61" s="25"/>
      <c r="E61" s="26" t="s">
        <v>45</v>
      </c>
      <c r="F61" s="27"/>
      <c r="G61" s="16">
        <f>IFERROR($D61*$F61, "")</f>
        <v>0</v>
      </c>
    </row>
    <row r="62" spans="1:7" ht="15" thickTop="1" x14ac:dyDescent="0.35">
      <c r="A62" s="65"/>
      <c r="B62" s="60"/>
      <c r="C62" s="18"/>
      <c r="D62" s="19"/>
      <c r="E62" s="17"/>
      <c r="F62" s="20" t="s">
        <v>15</v>
      </c>
      <c r="G62" s="21">
        <f>SUBTOTAL(109,Unit_Price_Tab!$G$55:$G$61)</f>
        <v>0</v>
      </c>
    </row>
    <row r="63" spans="1:7" x14ac:dyDescent="0.35">
      <c r="A63" s="68"/>
      <c r="B63" s="8"/>
      <c r="C63" s="9"/>
    </row>
    <row r="64" spans="1:7" ht="29" x14ac:dyDescent="0.35">
      <c r="A64" s="70"/>
      <c r="B64" s="77" t="s">
        <v>75</v>
      </c>
      <c r="C64" s="76" t="s">
        <v>127</v>
      </c>
      <c r="D64" s="70"/>
      <c r="E64" s="70"/>
      <c r="F64" s="70"/>
      <c r="G64" s="78"/>
    </row>
    <row r="65" spans="1:7" x14ac:dyDescent="0.35">
      <c r="A65" s="65"/>
      <c r="B65" s="58" t="s">
        <v>3</v>
      </c>
      <c r="C65" s="10" t="s">
        <v>4</v>
      </c>
      <c r="D65" s="11" t="s">
        <v>5</v>
      </c>
      <c r="E65" s="11" t="s">
        <v>6</v>
      </c>
      <c r="F65" s="11" t="s">
        <v>28</v>
      </c>
      <c r="G65" s="12" t="s">
        <v>8</v>
      </c>
    </row>
    <row r="66" spans="1:7" x14ac:dyDescent="0.35">
      <c r="A66" s="65">
        <v>27</v>
      </c>
      <c r="B66" s="59" t="s">
        <v>76</v>
      </c>
      <c r="C66" s="13" t="s">
        <v>77</v>
      </c>
      <c r="D66" s="14"/>
      <c r="E66" s="15" t="s">
        <v>19</v>
      </c>
      <c r="F66" s="16"/>
      <c r="G66" s="16">
        <f t="shared" ref="G66:G69" si="6">IFERROR($D66*$F66, "")</f>
        <v>0</v>
      </c>
    </row>
    <row r="67" spans="1:7" x14ac:dyDescent="0.35">
      <c r="A67" s="65">
        <v>28</v>
      </c>
      <c r="B67" s="59" t="s">
        <v>78</v>
      </c>
      <c r="C67" s="13" t="s">
        <v>79</v>
      </c>
      <c r="D67" s="14"/>
      <c r="E67" s="15" t="s">
        <v>45</v>
      </c>
      <c r="F67" s="16"/>
      <c r="G67" s="16">
        <f t="shared" si="6"/>
        <v>0</v>
      </c>
    </row>
    <row r="68" spans="1:7" x14ac:dyDescent="0.35">
      <c r="A68" s="65">
        <v>29</v>
      </c>
      <c r="B68" s="59" t="s">
        <v>80</v>
      </c>
      <c r="C68" s="13" t="s">
        <v>81</v>
      </c>
      <c r="D68" s="14"/>
      <c r="E68" s="15" t="s">
        <v>45</v>
      </c>
      <c r="F68" s="16"/>
      <c r="G68" s="16">
        <f t="shared" si="6"/>
        <v>0</v>
      </c>
    </row>
    <row r="69" spans="1:7" ht="44" thickBot="1" x14ac:dyDescent="0.4">
      <c r="A69" s="65">
        <v>30</v>
      </c>
      <c r="B69" s="59" t="s">
        <v>82</v>
      </c>
      <c r="C69" s="13" t="s">
        <v>83</v>
      </c>
      <c r="D69" s="14"/>
      <c r="E69" s="15" t="s">
        <v>45</v>
      </c>
      <c r="F69" s="16"/>
      <c r="G69" s="16">
        <f t="shared" si="6"/>
        <v>0</v>
      </c>
    </row>
    <row r="70" spans="1:7" ht="15" thickTop="1" x14ac:dyDescent="0.35">
      <c r="A70" s="65"/>
      <c r="B70" s="63"/>
      <c r="C70" s="18"/>
      <c r="D70" s="19"/>
      <c r="E70" s="17"/>
      <c r="F70" s="20" t="s">
        <v>15</v>
      </c>
      <c r="G70" s="21">
        <f>SUBTOTAL(109,Unit_Price_Tab!$G$66:$G$69)</f>
        <v>0</v>
      </c>
    </row>
    <row r="71" spans="1:7" x14ac:dyDescent="0.35">
      <c r="A71" s="66"/>
    </row>
    <row r="72" spans="1:7" x14ac:dyDescent="0.35">
      <c r="A72" s="70"/>
      <c r="B72" s="77" t="s">
        <v>84</v>
      </c>
      <c r="C72" s="9" t="e">
        <f>VLOOKUP(B72,[4]!Table_BidItem_CategoryClassification[#All],2,FALSE)</f>
        <v>#REF!</v>
      </c>
      <c r="D72" s="70"/>
      <c r="E72" s="70"/>
      <c r="F72" s="70"/>
      <c r="G72" s="78"/>
    </row>
    <row r="73" spans="1:7" x14ac:dyDescent="0.35">
      <c r="A73" s="65"/>
      <c r="B73" s="58" t="s">
        <v>3</v>
      </c>
      <c r="C73" s="10" t="s">
        <v>4</v>
      </c>
      <c r="D73" s="11" t="s">
        <v>5</v>
      </c>
      <c r="E73" s="11" t="s">
        <v>6</v>
      </c>
      <c r="F73" s="11" t="s">
        <v>28</v>
      </c>
      <c r="G73" s="12" t="s">
        <v>8</v>
      </c>
    </row>
    <row r="74" spans="1:7" x14ac:dyDescent="0.35">
      <c r="A74" s="65">
        <v>31</v>
      </c>
      <c r="B74" s="59" t="s">
        <v>85</v>
      </c>
      <c r="C74" s="13" t="s">
        <v>86</v>
      </c>
      <c r="D74" s="14"/>
      <c r="E74" s="15" t="s">
        <v>19</v>
      </c>
      <c r="F74" s="16"/>
      <c r="G74" s="16">
        <f>IFERROR($D74*$F74, "")</f>
        <v>0</v>
      </c>
    </row>
    <row r="75" spans="1:7" ht="58.5" thickBot="1" x14ac:dyDescent="0.4">
      <c r="A75" s="65">
        <v>32</v>
      </c>
      <c r="B75" s="59"/>
      <c r="C75" s="13" t="s">
        <v>87</v>
      </c>
      <c r="D75" s="14"/>
      <c r="E75" s="15" t="s">
        <v>88</v>
      </c>
      <c r="F75" s="16"/>
      <c r="G75" s="16">
        <f>IFERROR($D75*$F75, "")</f>
        <v>0</v>
      </c>
    </row>
    <row r="76" spans="1:7" ht="15" thickTop="1" x14ac:dyDescent="0.35">
      <c r="A76" s="65"/>
      <c r="B76" s="60"/>
      <c r="C76" s="18"/>
      <c r="D76" s="19"/>
      <c r="E76" s="17"/>
      <c r="F76" s="20" t="s">
        <v>15</v>
      </c>
      <c r="G76" s="21">
        <f>SUBTOTAL(109,Unit_Price_Tab!$G$74:$G$75)</f>
        <v>0</v>
      </c>
    </row>
    <row r="77" spans="1:7" x14ac:dyDescent="0.35">
      <c r="A77" s="81"/>
      <c r="G77"/>
    </row>
    <row r="78" spans="1:7" hidden="1" x14ac:dyDescent="0.35">
      <c r="A78" s="67"/>
      <c r="B78" s="71" t="s">
        <v>89</v>
      </c>
      <c r="C78" s="72" t="e">
        <f>VLOOKUP(B78,[3]!Table_BidItem_CategoryClassification[#All],2,FALSE)</f>
        <v>#REF!</v>
      </c>
      <c r="D78" s="65"/>
      <c r="E78" s="65"/>
      <c r="F78" s="65"/>
      <c r="G78" s="73"/>
    </row>
    <row r="79" spans="1:7" hidden="1" x14ac:dyDescent="0.35">
      <c r="A79" s="65"/>
      <c r="B79" s="58" t="s">
        <v>3</v>
      </c>
      <c r="C79" s="10" t="s">
        <v>4</v>
      </c>
      <c r="D79" s="11" t="s">
        <v>5</v>
      </c>
      <c r="E79" s="11" t="s">
        <v>6</v>
      </c>
      <c r="F79" s="11" t="s">
        <v>28</v>
      </c>
      <c r="G79" s="12" t="s">
        <v>8</v>
      </c>
    </row>
    <row r="80" spans="1:7" hidden="1" x14ac:dyDescent="0.35">
      <c r="A80" s="66"/>
    </row>
    <row r="81" spans="1:7" x14ac:dyDescent="0.35">
      <c r="A81" s="70"/>
      <c r="B81" s="8" t="s">
        <v>90</v>
      </c>
      <c r="C81" s="9" t="e">
        <f>VLOOKUP(B81,[4]!Table_BidItem_CategoryClassification[#All],2,FALSE)</f>
        <v>#REF!</v>
      </c>
    </row>
    <row r="82" spans="1:7" x14ac:dyDescent="0.35">
      <c r="A82" s="65"/>
      <c r="B82" s="58" t="s">
        <v>3</v>
      </c>
      <c r="C82" s="83" t="s">
        <v>4</v>
      </c>
      <c r="D82" s="11" t="s">
        <v>5</v>
      </c>
      <c r="E82" s="11" t="s">
        <v>6</v>
      </c>
      <c r="F82" s="11" t="s">
        <v>28</v>
      </c>
      <c r="G82" s="12" t="s">
        <v>8</v>
      </c>
    </row>
    <row r="83" spans="1:7" ht="58.5" thickBot="1" x14ac:dyDescent="0.4">
      <c r="A83" s="65">
        <v>33</v>
      </c>
      <c r="B83" s="59" t="s">
        <v>126</v>
      </c>
      <c r="C83" s="29" t="s">
        <v>129</v>
      </c>
      <c r="D83" s="14"/>
      <c r="E83" s="15" t="s">
        <v>88</v>
      </c>
      <c r="F83" s="16"/>
      <c r="G83" s="16">
        <f t="shared" ref="G83" si="7">IFERROR($D83*$F83, "")</f>
        <v>0</v>
      </c>
    </row>
    <row r="84" spans="1:7" ht="15" thickTop="1" x14ac:dyDescent="0.35">
      <c r="A84" s="65"/>
      <c r="B84" s="60"/>
      <c r="C84" s="18"/>
      <c r="D84" s="19"/>
      <c r="E84" s="17"/>
      <c r="F84" s="20" t="s">
        <v>15</v>
      </c>
      <c r="G84" s="21">
        <f>G83</f>
        <v>0</v>
      </c>
    </row>
    <row r="85" spans="1:7" x14ac:dyDescent="0.35">
      <c r="A85" s="81"/>
    </row>
    <row r="86" spans="1:7" x14ac:dyDescent="0.35">
      <c r="A86" s="70"/>
      <c r="B86" s="77" t="s">
        <v>91</v>
      </c>
      <c r="C86" s="9" t="e">
        <f>VLOOKUP(B86,[4]!Table_BidItem_CategoryClassification[#All],2,FALSE)</f>
        <v>#REF!</v>
      </c>
      <c r="D86" s="70"/>
      <c r="E86" s="70"/>
      <c r="F86" s="70"/>
      <c r="G86" s="78"/>
    </row>
    <row r="87" spans="1:7" x14ac:dyDescent="0.35">
      <c r="A87" s="65"/>
      <c r="B87" s="58" t="s">
        <v>3</v>
      </c>
      <c r="C87" s="10" t="s">
        <v>4</v>
      </c>
      <c r="D87" s="11" t="s">
        <v>5</v>
      </c>
      <c r="E87" s="11" t="s">
        <v>6</v>
      </c>
      <c r="F87" s="11" t="s">
        <v>28</v>
      </c>
      <c r="G87" s="12" t="s">
        <v>8</v>
      </c>
    </row>
    <row r="88" spans="1:7" ht="43.5" x14ac:dyDescent="0.35">
      <c r="A88" s="65">
        <v>34</v>
      </c>
      <c r="B88" s="59" t="s">
        <v>92</v>
      </c>
      <c r="C88" s="29" t="s">
        <v>93</v>
      </c>
      <c r="D88" s="25"/>
      <c r="E88" s="26" t="s">
        <v>45</v>
      </c>
      <c r="F88" s="27"/>
      <c r="G88" s="30">
        <f>Unit_Price_Tab!$D88*Unit_Price_Tab!$F88</f>
        <v>0</v>
      </c>
    </row>
    <row r="89" spans="1:7" x14ac:dyDescent="0.35">
      <c r="A89" s="65">
        <v>35</v>
      </c>
      <c r="B89" s="59" t="s">
        <v>94</v>
      </c>
      <c r="C89" s="31" t="s">
        <v>95</v>
      </c>
      <c r="D89" s="25"/>
      <c r="E89" s="26" t="s">
        <v>45</v>
      </c>
      <c r="F89" s="27"/>
      <c r="G89" s="30">
        <f>Unit_Price_Tab!$D89*Unit_Price_Tab!$F89</f>
        <v>0</v>
      </c>
    </row>
    <row r="90" spans="1:7" x14ac:dyDescent="0.35">
      <c r="A90" s="65">
        <v>36</v>
      </c>
      <c r="B90" s="59" t="s">
        <v>96</v>
      </c>
      <c r="C90" s="31" t="s">
        <v>97</v>
      </c>
      <c r="D90" s="25"/>
      <c r="E90" s="26" t="s">
        <v>45</v>
      </c>
      <c r="F90" s="27"/>
      <c r="G90" s="30">
        <f>Unit_Price_Tab!$D90*Unit_Price_Tab!$F90</f>
        <v>0</v>
      </c>
    </row>
    <row r="91" spans="1:7" x14ac:dyDescent="0.35">
      <c r="A91" s="65">
        <v>37</v>
      </c>
      <c r="B91" s="59" t="s">
        <v>98</v>
      </c>
      <c r="C91" s="31" t="s">
        <v>99</v>
      </c>
      <c r="D91" s="25"/>
      <c r="E91" s="26" t="s">
        <v>19</v>
      </c>
      <c r="F91" s="27"/>
      <c r="G91" s="30">
        <f>Unit_Price_Tab!$D91*Unit_Price_Tab!$F91</f>
        <v>0</v>
      </c>
    </row>
    <row r="92" spans="1:7" x14ac:dyDescent="0.35">
      <c r="A92" s="65">
        <v>38</v>
      </c>
      <c r="B92" s="59" t="s">
        <v>100</v>
      </c>
      <c r="C92" s="31" t="s">
        <v>101</v>
      </c>
      <c r="D92" s="32"/>
      <c r="E92" s="26" t="s">
        <v>19</v>
      </c>
      <c r="F92" s="33"/>
      <c r="G92" s="34">
        <f>IFERROR($D92*$F92, "")</f>
        <v>0</v>
      </c>
    </row>
    <row r="93" spans="1:7" x14ac:dyDescent="0.35">
      <c r="A93" s="65">
        <v>39</v>
      </c>
      <c r="B93" s="59" t="s">
        <v>102</v>
      </c>
      <c r="C93" s="35" t="s">
        <v>103</v>
      </c>
      <c r="D93" s="32"/>
      <c r="E93" s="26" t="s">
        <v>45</v>
      </c>
      <c r="F93" s="33"/>
      <c r="G93" s="34">
        <f>IFERROR($D93*$F93, "")</f>
        <v>0</v>
      </c>
    </row>
    <row r="94" spans="1:7" ht="15" thickBot="1" x14ac:dyDescent="0.4">
      <c r="A94" s="65">
        <v>40</v>
      </c>
      <c r="B94" s="59" t="s">
        <v>104</v>
      </c>
      <c r="C94" s="31" t="s">
        <v>105</v>
      </c>
      <c r="D94" s="25"/>
      <c r="E94" s="26" t="s">
        <v>45</v>
      </c>
      <c r="F94" s="27"/>
      <c r="G94" s="30">
        <f>Unit_Price_Tab!$D94*Unit_Price_Tab!$F94</f>
        <v>0</v>
      </c>
    </row>
    <row r="95" spans="1:7" ht="15" thickTop="1" x14ac:dyDescent="0.35">
      <c r="A95" s="65"/>
      <c r="B95" s="60"/>
      <c r="C95" s="18"/>
      <c r="D95" s="19"/>
      <c r="E95" s="17"/>
      <c r="F95" s="20" t="s">
        <v>15</v>
      </c>
      <c r="G95" s="21">
        <f>SUBTOTAL(109,Unit_Price_Tab!$G$88:$G$94)</f>
        <v>0</v>
      </c>
    </row>
    <row r="96" spans="1:7" x14ac:dyDescent="0.35">
      <c r="A96" s="81"/>
    </row>
    <row r="97" spans="1:7" hidden="1" x14ac:dyDescent="0.35">
      <c r="A97" s="67"/>
      <c r="B97" s="71" t="s">
        <v>106</v>
      </c>
      <c r="C97" s="72" t="e">
        <f>VLOOKUP(B97,[3]!Table_BidItem_CategoryClassification[#All],2,FALSE)</f>
        <v>#REF!</v>
      </c>
      <c r="D97" s="65"/>
      <c r="E97" s="65"/>
      <c r="F97" s="65"/>
      <c r="G97" s="73"/>
    </row>
    <row r="98" spans="1:7" hidden="1" x14ac:dyDescent="0.35">
      <c r="A98" s="66"/>
      <c r="B98" s="58" t="s">
        <v>3</v>
      </c>
      <c r="C98" s="10" t="s">
        <v>4</v>
      </c>
      <c r="D98" s="11" t="s">
        <v>5</v>
      </c>
      <c r="E98" s="11" t="s">
        <v>6</v>
      </c>
      <c r="F98" s="11" t="s">
        <v>28</v>
      </c>
      <c r="G98" s="12" t="s">
        <v>8</v>
      </c>
    </row>
    <row r="99" spans="1:7" x14ac:dyDescent="0.35">
      <c r="A99" s="68"/>
      <c r="B99" s="68"/>
      <c r="C99" s="79"/>
      <c r="D99" s="68"/>
      <c r="E99" s="68"/>
      <c r="F99" s="68"/>
      <c r="G99" s="68"/>
    </row>
    <row r="100" spans="1:7" x14ac:dyDescent="0.35">
      <c r="A100" s="70"/>
      <c r="B100" s="77" t="s">
        <v>107</v>
      </c>
      <c r="C100" s="9" t="e">
        <f>VLOOKUP(B100,[4]!Table_BidItem_CategoryClassification[#All],2,FALSE)</f>
        <v>#REF!</v>
      </c>
      <c r="D100" s="70"/>
      <c r="E100" s="70"/>
      <c r="F100" s="70"/>
      <c r="G100" s="78"/>
    </row>
    <row r="101" spans="1:7" x14ac:dyDescent="0.35">
      <c r="A101" s="65"/>
      <c r="B101" s="58" t="s">
        <v>3</v>
      </c>
      <c r="C101" s="10" t="s">
        <v>4</v>
      </c>
      <c r="D101" s="11" t="s">
        <v>5</v>
      </c>
      <c r="E101" s="11" t="s">
        <v>6</v>
      </c>
      <c r="F101" s="11" t="s">
        <v>28</v>
      </c>
      <c r="G101" s="12" t="s">
        <v>8</v>
      </c>
    </row>
    <row r="102" spans="1:7" ht="29" x14ac:dyDescent="0.35">
      <c r="A102" s="65">
        <v>41</v>
      </c>
      <c r="B102" s="64" t="s">
        <v>108</v>
      </c>
      <c r="C102" s="29" t="s">
        <v>109</v>
      </c>
      <c r="D102" s="14"/>
      <c r="E102" s="15" t="s">
        <v>24</v>
      </c>
      <c r="F102" s="16"/>
      <c r="G102" s="16">
        <f>IFERROR($D102*$F102, "")</f>
        <v>0</v>
      </c>
    </row>
    <row r="103" spans="1:7" ht="29" x14ac:dyDescent="0.35">
      <c r="A103" s="65">
        <v>42</v>
      </c>
      <c r="B103" s="59" t="s">
        <v>110</v>
      </c>
      <c r="C103" s="13" t="s">
        <v>111</v>
      </c>
      <c r="D103" s="14"/>
      <c r="E103" s="15" t="s">
        <v>114</v>
      </c>
      <c r="F103" s="16"/>
      <c r="G103" s="16">
        <f>IFERROR($D103*$F103, "")</f>
        <v>0</v>
      </c>
    </row>
    <row r="104" spans="1:7" x14ac:dyDescent="0.35">
      <c r="A104" s="65">
        <v>43</v>
      </c>
      <c r="B104" s="59" t="s">
        <v>112</v>
      </c>
      <c r="C104" s="13" t="s">
        <v>113</v>
      </c>
      <c r="D104" s="14"/>
      <c r="E104" s="15" t="s">
        <v>114</v>
      </c>
      <c r="F104" s="16"/>
      <c r="G104" s="16">
        <f>IFERROR($D104*$F104, "")</f>
        <v>0</v>
      </c>
    </row>
    <row r="105" spans="1:7" x14ac:dyDescent="0.35">
      <c r="A105" s="65"/>
      <c r="B105" s="63"/>
      <c r="C105" s="36"/>
      <c r="D105" s="37"/>
      <c r="E105" s="28"/>
      <c r="F105" s="38" t="s">
        <v>15</v>
      </c>
      <c r="G105" s="39">
        <f>SUBTOTAL(109,Unit_Price_Tab!$G$102:$G$104)</f>
        <v>0</v>
      </c>
    </row>
    <row r="106" spans="1:7" ht="15" thickBot="1" x14ac:dyDescent="0.4">
      <c r="A106" s="75"/>
      <c r="F106" s="8"/>
      <c r="G106" s="40"/>
    </row>
    <row r="107" spans="1:7" ht="15" thickTop="1" x14ac:dyDescent="0.35">
      <c r="A107" s="74"/>
      <c r="B107" s="41"/>
      <c r="C107" s="42"/>
      <c r="D107" s="41"/>
      <c r="E107" s="41"/>
      <c r="F107" s="43" t="s">
        <v>115</v>
      </c>
      <c r="G107" s="44">
        <f>SUM(Unit_Price_Tab!$G$10,Unit_Price_Tab!$G$18,Unit_Price_Tab!$G$25,Unit_Price_Tab!$G$39,Unit_Price_Tab!$G$62,Unit_Price_Tab!$G$70,Unit_Price_Tab!$G$76,Unit_Price_Tab!$G$84,Unit_Price_Tab!$G$95,Unit_Price_Tab!$G$105)</f>
        <v>0</v>
      </c>
    </row>
    <row r="108" spans="1:7" x14ac:dyDescent="0.35">
      <c r="A108" s="74"/>
      <c r="F108" s="45"/>
      <c r="G108" s="46"/>
    </row>
    <row r="109" spans="1:7" x14ac:dyDescent="0.35">
      <c r="A109" s="70"/>
      <c r="B109" s="77" t="s">
        <v>116</v>
      </c>
      <c r="C109" s="9" t="e">
        <f>VLOOKUP(B109,[4]!Table_BidItem_CategoryClassification[#All],2,FALSE)</f>
        <v>#REF!</v>
      </c>
      <c r="D109" s="70"/>
      <c r="E109" s="70"/>
      <c r="F109" s="70"/>
      <c r="G109" s="78"/>
    </row>
    <row r="110" spans="1:7" x14ac:dyDescent="0.35">
      <c r="A110" s="65"/>
      <c r="B110" s="58" t="s">
        <v>3</v>
      </c>
      <c r="C110" s="10" t="s">
        <v>4</v>
      </c>
      <c r="D110" s="11" t="s">
        <v>5</v>
      </c>
      <c r="E110" s="11" t="s">
        <v>6</v>
      </c>
      <c r="F110" s="11" t="s">
        <v>28</v>
      </c>
      <c r="G110" s="12" t="s">
        <v>8</v>
      </c>
    </row>
    <row r="111" spans="1:7" x14ac:dyDescent="0.35">
      <c r="A111" s="65">
        <v>44</v>
      </c>
      <c r="B111" s="59" t="s">
        <v>117</v>
      </c>
      <c r="C111" s="13" t="s">
        <v>118</v>
      </c>
      <c r="D111" s="14"/>
      <c r="E111" s="15" t="s">
        <v>119</v>
      </c>
      <c r="F111" s="47"/>
      <c r="G111" s="48">
        <f>Unit_Price_Tab!$F111*$G$107</f>
        <v>0</v>
      </c>
    </row>
    <row r="112" spans="1:7" x14ac:dyDescent="0.35">
      <c r="A112" s="65">
        <v>45</v>
      </c>
      <c r="B112" s="59" t="s">
        <v>120</v>
      </c>
      <c r="C112" s="13" t="s">
        <v>121</v>
      </c>
      <c r="D112" s="14"/>
      <c r="E112" s="15" t="s">
        <v>119</v>
      </c>
      <c r="F112" s="49"/>
      <c r="G112" s="48">
        <f>Unit_Price_Tab!$F112*$G$107</f>
        <v>0</v>
      </c>
    </row>
    <row r="113" spans="1:7" x14ac:dyDescent="0.35">
      <c r="A113" s="65">
        <v>46</v>
      </c>
      <c r="B113" s="59" t="s">
        <v>122</v>
      </c>
      <c r="C113" s="13" t="s">
        <v>123</v>
      </c>
      <c r="D113" s="14"/>
      <c r="E113" s="15" t="s">
        <v>119</v>
      </c>
      <c r="F113" s="49"/>
      <c r="G113" s="48">
        <f>Unit_Price_Tab!$F113*$G$107</f>
        <v>0</v>
      </c>
    </row>
    <row r="114" spans="1:7" x14ac:dyDescent="0.35">
      <c r="A114" s="65"/>
      <c r="B114" s="63"/>
      <c r="C114" s="36"/>
      <c r="D114" s="28"/>
      <c r="E114" s="28"/>
      <c r="F114" s="50" t="s">
        <v>124</v>
      </c>
      <c r="G114" s="51">
        <f>SUBTOTAL(109,Unit_Price_Tab!$G$111:$G$113)</f>
        <v>0</v>
      </c>
    </row>
    <row r="118" spans="1:7" x14ac:dyDescent="0.35">
      <c r="C118" s="52"/>
      <c r="D118" s="53"/>
      <c r="E118" s="54"/>
      <c r="F118" s="55" t="s">
        <v>125</v>
      </c>
      <c r="G118" s="56">
        <f>$G$114+G107</f>
        <v>0</v>
      </c>
    </row>
    <row r="121" spans="1:7" x14ac:dyDescent="0.35">
      <c r="C121"/>
      <c r="G121"/>
    </row>
    <row r="122" spans="1:7" x14ac:dyDescent="0.35">
      <c r="C122"/>
      <c r="G122"/>
    </row>
  </sheetData>
  <mergeCells count="1">
    <mergeCell ref="B2:G2"/>
  </mergeCells>
  <conditionalFormatting sqref="D96 D111:D113 D103:D104 D74:D75 D66:D69 D55:D61 D29:D38 D22:D23 D14:D17 D8:D9 D88:D94">
    <cfRule type="expression" dxfId="13" priority="32">
      <formula>$D8&gt;0</formula>
    </cfRule>
  </conditionalFormatting>
  <conditionalFormatting sqref="C104:G104 B103:G103 B66:G69 B55:G57 B22:G23 B59:G61 C58:G58">
    <cfRule type="expression" dxfId="12" priority="31">
      <formula>$D22&gt;0</formula>
    </cfRule>
  </conditionalFormatting>
  <conditionalFormatting sqref="C102:G102">
    <cfRule type="expression" dxfId="11" priority="30">
      <formula>$D102&gt;0</formula>
    </cfRule>
  </conditionalFormatting>
  <conditionalFormatting sqref="D102">
    <cfRule type="expression" dxfId="10" priority="29">
      <formula>$D102&gt;0</formula>
    </cfRule>
  </conditionalFormatting>
  <conditionalFormatting sqref="D24">
    <cfRule type="expression" dxfId="9" priority="28">
      <formula>$D24&gt;0</formula>
    </cfRule>
  </conditionalFormatting>
  <conditionalFormatting sqref="B102">
    <cfRule type="expression" dxfId="8" priority="27">
      <formula>$D102&gt;0</formula>
    </cfRule>
  </conditionalFormatting>
  <conditionalFormatting sqref="B104">
    <cfRule type="expression" dxfId="7" priority="26">
      <formula>$D104&gt;0</formula>
    </cfRule>
  </conditionalFormatting>
  <conditionalFormatting sqref="H47:EZ48">
    <cfRule type="expression" dxfId="6" priority="33">
      <formula>#REF!&gt;0</formula>
    </cfRule>
  </conditionalFormatting>
  <conditionalFormatting sqref="B96:G96 B111:G113 B29:G38 D14:G17 B8:G9 B24:G24 B74:G75 B88:G94">
    <cfRule type="expression" dxfId="5" priority="34">
      <formula>#REF!&gt;0</formula>
    </cfRule>
    <cfRule type="expression" dxfId="4" priority="35">
      <formula>$D8&gt;0</formula>
    </cfRule>
  </conditionalFormatting>
  <conditionalFormatting sqref="D83">
    <cfRule type="expression" dxfId="3" priority="5">
      <formula>$D83&gt;0</formula>
    </cfRule>
  </conditionalFormatting>
  <conditionalFormatting sqref="B83:G83">
    <cfRule type="expression" dxfId="2" priority="6">
      <formula>#REF!&gt;0</formula>
    </cfRule>
    <cfRule type="expression" dxfId="1" priority="7">
      <formula>$D83&gt;0</formula>
    </cfRule>
  </conditionalFormatting>
  <conditionalFormatting sqref="B58">
    <cfRule type="expression" dxfId="0" priority="1">
      <formula>$C58&gt;0</formula>
    </cfRule>
  </conditionalFormatting>
  <pageMargins left="0.5" right="0.5" top="0.75" bottom="0.75" header="0.3" footer="0.3"/>
  <pageSetup scale="85" fitToHeight="0" orientation="portrait" blackAndWhite="1" r:id="rId1"/>
  <headerFooter>
    <oddHeader>&amp;C&amp;"Tahoma,Bold"&amp;12&amp;UCONSTRUCTION COST ESTIMATE DETAIL</oddHeader>
    <oddFooter>&amp;LBIDDER_______________________&amp;CSignature_____________________&amp;RPage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Buckley</dc:creator>
  <cp:lastModifiedBy>Vanessa Moorehead</cp:lastModifiedBy>
  <dcterms:created xsi:type="dcterms:W3CDTF">2021-05-10T17:25:08Z</dcterms:created>
  <dcterms:modified xsi:type="dcterms:W3CDTF">2021-08-17T20:21:44Z</dcterms:modified>
</cp:coreProperties>
</file>