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L:\Divisions\DMF-Purchasing\Contracts\FY23\23-DES-ITBPW-425 DC12 S Arlington Ridge Road Intersection Improvements\"/>
    </mc:Choice>
  </mc:AlternateContent>
  <xr:revisionPtr revIDLastSave="0" documentId="14_{038E9D17-02D5-4BA4-A890-4C2F43BEFEBE}" xr6:coauthVersionLast="47" xr6:coauthVersionMax="47" xr10:uidLastSave="{00000000-0000-0000-0000-000000000000}"/>
  <bookViews>
    <workbookView xWindow="-28920" yWindow="2790" windowWidth="29040" windowHeight="15840" xr2:uid="{B6049EBE-9304-4BEA-8CB9-C04798FF9862}"/>
  </bookViews>
  <sheets>
    <sheet name="Unit_Price_Tab" sheetId="1" r:id="rId1"/>
  </sheets>
  <externalReferences>
    <externalReference r:id="rId2"/>
  </externalReferences>
  <definedNames>
    <definedName name="BidTabs1" localSheetId="0">[1]!BidTabs[#Data]</definedName>
    <definedName name="BidTabs1">[1]!BidTabs[#Data]</definedName>
    <definedName name="_xlnm.Print_Area" localSheetId="0">Unit_Price_Tab!$A$1:$F$97</definedName>
    <definedName name="_xlnm.Print_Titles" localSheetId="0">Unit_Price_Tab!$1:$5</definedName>
    <definedName name="Spanner_Auto_File">"alse"</definedName>
    <definedName name="UnitPrice" localSheetId="0">[1]!BidTabs[[Master Item Number]:[Unit]]</definedName>
    <definedName name="UnitPrice">[1]!BidTabs[[Master Item Number]:[Unit]]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1" l="1"/>
  <c r="F8" i="1"/>
  <c r="F69" i="1"/>
  <c r="F83" i="1"/>
  <c r="F84" i="1" s="1"/>
  <c r="F78" i="1"/>
  <c r="F79" i="1" s="1"/>
  <c r="F73" i="1"/>
  <c r="C72" i="1"/>
  <c r="F72" i="1" s="1"/>
  <c r="F71" i="1"/>
  <c r="F70" i="1"/>
  <c r="F68" i="1"/>
  <c r="F63" i="1"/>
  <c r="F62" i="1"/>
  <c r="F61" i="1"/>
  <c r="F60" i="1"/>
  <c r="F59" i="1"/>
  <c r="F58" i="1"/>
  <c r="F57" i="1"/>
  <c r="F56" i="1"/>
  <c r="C55" i="1"/>
  <c r="F55" i="1" s="1"/>
  <c r="F54" i="1"/>
  <c r="C53" i="1"/>
  <c r="F53" i="1" s="1"/>
  <c r="F52" i="1"/>
  <c r="F51" i="1"/>
  <c r="F45" i="1"/>
  <c r="F44" i="1"/>
  <c r="F43" i="1"/>
  <c r="F42" i="1"/>
  <c r="F41" i="1"/>
  <c r="F36" i="1"/>
  <c r="F35" i="1"/>
  <c r="F34" i="1"/>
  <c r="F29" i="1"/>
  <c r="F28" i="1"/>
  <c r="F27" i="1"/>
  <c r="F26" i="1"/>
  <c r="F21" i="1"/>
  <c r="F20" i="1"/>
  <c r="F19" i="1"/>
  <c r="F18" i="1"/>
  <c r="F17" i="1"/>
  <c r="F16" i="1"/>
  <c r="F15" i="1"/>
  <c r="F10" i="1"/>
  <c r="F9" i="1"/>
  <c r="F22" i="1" l="1"/>
  <c r="F74" i="1"/>
  <c r="F11" i="1"/>
  <c r="F86" i="1" s="1"/>
  <c r="F37" i="1"/>
  <c r="F64" i="1"/>
  <c r="F47" i="1"/>
  <c r="F30" i="1"/>
  <c r="F91" i="1" l="1"/>
  <c r="F90" i="1"/>
  <c r="F92" i="1"/>
  <c r="F93" i="1" l="1"/>
  <c r="F97" i="1" s="1"/>
</calcChain>
</file>

<file path=xl/sharedStrings.xml><?xml version="1.0" encoding="utf-8"?>
<sst xmlns="http://schemas.openxmlformats.org/spreadsheetml/2006/main" count="244" uniqueCount="135">
  <si>
    <t>PREPARED BY:</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</si>
  <si>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</si>
  <si>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CHECKED BY:</t>
  </si>
  <si>
    <t>MASTER ITEM #</t>
  </si>
  <si>
    <t>DESCRIPTION</t>
  </si>
  <si>
    <t>QTY</t>
  </si>
  <si>
    <t>UNIT</t>
  </si>
  <si>
    <t>UNIT PRICE</t>
  </si>
  <si>
    <t>TOTAL</t>
  </si>
  <si>
    <t>C1</t>
  </si>
  <si>
    <t>GENERAL EARTH WORK</t>
  </si>
  <si>
    <t>02200-C1-00050</t>
  </si>
  <si>
    <t>Select Borrow (VDOT Section 207 - Select Material, Type I)</t>
  </si>
  <si>
    <t>CY</t>
  </si>
  <si>
    <t>02200-C1-00130</t>
  </si>
  <si>
    <t>Aggregate, VDOT #21-A  (Compacted in Place per VDOT standards &amp; Specs)</t>
  </si>
  <si>
    <t>02200-C1-00140</t>
  </si>
  <si>
    <t>Aggregate, VDOT #21-B  (Compacted in Place per VDOT standards &amp; Specs)</t>
  </si>
  <si>
    <t>SUBTOTAL</t>
  </si>
  <si>
    <t>C2</t>
  </si>
  <si>
    <t>CONCRETE WORK</t>
  </si>
  <si>
    <t>02750-C2-00020</t>
  </si>
  <si>
    <t>Concrete Curb, Standard Header Curb C-3 (Arlington County Detail R-2.0), includes curb for aprons, ramps, etc.</t>
  </si>
  <si>
    <t>LF</t>
  </si>
  <si>
    <t>02750-C2-00040</t>
  </si>
  <si>
    <t>Concrete Curb, Standard 6" (VDOT CG-2), includes curb for aprons, ramps, etc.</t>
  </si>
  <si>
    <t>02750-C2-00060</t>
  </si>
  <si>
    <t>Concrete Curb &amp; Gutter, Standard C-2 and C-2R (Arlington County Detail R-2.0), includes curb &amp; gutter for aprons, ramps, etc.</t>
  </si>
  <si>
    <t>02611-C2-00110</t>
  </si>
  <si>
    <t>Concrete Sidewalk, 4" Thickness (Arlington County Detail R-2.0)</t>
  </si>
  <si>
    <t>SY</t>
  </si>
  <si>
    <t>02611-C2-00190</t>
  </si>
  <si>
    <t>CG-12 Detectable Warning Surface - Truncated Domes</t>
  </si>
  <si>
    <t>02611-C2-00180</t>
  </si>
  <si>
    <t>Concrete Driveway Entrance, 9" Thick Commercial (Arlington County Details R-2.4A, R-2.4B, R-2.4C, R-2.4D)</t>
  </si>
  <si>
    <t>03100-C2-00230</t>
  </si>
  <si>
    <t>Concrete and Formwork (VDOT Class A3), only when not included in other pay items</t>
  </si>
  <si>
    <t>C3</t>
  </si>
  <si>
    <t>ASPHALT WORK</t>
  </si>
  <si>
    <t>UNIT
PRICE</t>
  </si>
  <si>
    <t>02600-C3-00010</t>
  </si>
  <si>
    <t>Asphalt Concrete, Planing or Milling (1/2" to 3" Depth)</t>
  </si>
  <si>
    <t>02600-C3-00030</t>
  </si>
  <si>
    <t>Asphalt Concrete, Base Course (VDOT BM-25.0A)</t>
  </si>
  <si>
    <t>TON</t>
  </si>
  <si>
    <t>02600-C3-00060</t>
  </si>
  <si>
    <t>Asphalt Concrete, Surface Course (VDOT SM-9.5A)</t>
  </si>
  <si>
    <t>02600-C3-00070</t>
  </si>
  <si>
    <t>Asphalt Concrete, Surface Course (VDOT SM-9.5D)</t>
  </si>
  <si>
    <t>C4</t>
  </si>
  <si>
    <t>STORM SEWER UTILITY WORK</t>
  </si>
  <si>
    <t>02500-C4-00620</t>
  </si>
  <si>
    <t>15" Pipe, RCP Class III, In Place Up to 6' Deep</t>
  </si>
  <si>
    <t>02500-C4-00020</t>
  </si>
  <si>
    <t>Storm Manhole PH-1 (Arlington County Detail D-3.1), In Place, DEPTH   8'</t>
  </si>
  <si>
    <t>EA</t>
  </si>
  <si>
    <t>02505-C4-00120</t>
  </si>
  <si>
    <t>PCB-2, In Place Up to 6' Deep, Arlington County Standards</t>
  </si>
  <si>
    <t>C6</t>
  </si>
  <si>
    <t>WATERMAIN WORK</t>
  </si>
  <si>
    <t>02550-C6-00250</t>
  </si>
  <si>
    <t>Remove Existing Fire Hydrant</t>
  </si>
  <si>
    <t>02550-C6-00270</t>
  </si>
  <si>
    <t>Install New Fire Hydrant (includes Fire Hydrant, Gate Valve with Valve Box and up to 20 LF 6-inch DIP CL-52)</t>
  </si>
  <si>
    <t>02550-C6-00320</t>
  </si>
  <si>
    <t>Cut &amp; Cap 8-Inch Water Main</t>
  </si>
  <si>
    <t>02550-C6-00330</t>
  </si>
  <si>
    <t>Cut &amp; Cap 6-Inch Water Main</t>
  </si>
  <si>
    <t>02550-C6-00350</t>
  </si>
  <si>
    <t>Remove Existing Valve Boxes</t>
  </si>
  <si>
    <t>02550-C6-00540</t>
  </si>
  <si>
    <t>Abandon Existing Water Main (All sizes and depths)</t>
  </si>
  <si>
    <t>C10</t>
  </si>
  <si>
    <t>PAVEMENT MARKING AND SIGNAGE WORK</t>
  </si>
  <si>
    <t>02900-C10-00030</t>
  </si>
  <si>
    <t>Twelve (12) Inch Transverse Markings or 8" Gore Marking</t>
  </si>
  <si>
    <t>02900-C10-00040</t>
  </si>
  <si>
    <t>Eighteen (18) Inch Transverse Markings</t>
  </si>
  <si>
    <t>02900-C10-00050</t>
  </si>
  <si>
    <t>Twenty Four (24) Inch Transverse Markings, Note: Used For Continental (Ladder) Crosswalk and Gore Marking</t>
  </si>
  <si>
    <t>02900-C10-00060</t>
  </si>
  <si>
    <t>Yield Line Markings (Twenty Four (24) Inch Triangle/Twelve (12) Inch Spacing), Note: LF is Width of Lane for Units</t>
  </si>
  <si>
    <t>02900-C10-00070</t>
  </si>
  <si>
    <t>Four (4) Inch Longitudinal Solid Line</t>
  </si>
  <si>
    <t>02900-C10-00160</t>
  </si>
  <si>
    <t>Six (6) Inch Longitudinal Skip Line (Two (2) Foot Line/ Four (4) Foot Spacing), Note: Twelve (12) LF Consists of Two (2) LF of Marking and Four (4) LF of Space</t>
  </si>
  <si>
    <t>02900-C10-00170</t>
  </si>
  <si>
    <t>Twelve (12) Inch Yellow Longitudinal Centerline, Two - Four (4) Inch Yellow Lines with Four (4) Inch Separation</t>
  </si>
  <si>
    <t>02900-C10-00240</t>
  </si>
  <si>
    <t>Single Arrows</t>
  </si>
  <si>
    <t>02900-C10-00300</t>
  </si>
  <si>
    <t>Standard Bicycle Symbols (MUTCD, Chapter 9C, Figure 9C-9), "Shared Lane Marking"</t>
  </si>
  <si>
    <t>02619-C10-00410</t>
  </si>
  <si>
    <t>Traffic Control Sign (Typical Stop, Yield, No Parking, Speed Limit, or Similar)</t>
  </si>
  <si>
    <t>02619-C10-00430</t>
  </si>
  <si>
    <t>Traffic Control Sign (Typical Stop, Yield, No Parking, Speed Limit, or Similar), Relocate with New Post</t>
  </si>
  <si>
    <t>02619-C10-SP445</t>
  </si>
  <si>
    <t>Flashing Pedestrian Crossing sign system per details on Sheet TS-1</t>
  </si>
  <si>
    <t>LS</t>
  </si>
  <si>
    <t>02619-C10-SP441</t>
  </si>
  <si>
    <t>Remove Existing Sign out of the limits of work</t>
  </si>
  <si>
    <t>C11</t>
  </si>
  <si>
    <t>LANDSCAPE AND HARDSCAPE RESTORATION WORK</t>
  </si>
  <si>
    <t>02200-C11-00010</t>
  </si>
  <si>
    <t>Imported Topsoil</t>
  </si>
  <si>
    <t>02800-C11-00020</t>
  </si>
  <si>
    <t>Topsoil for Street Trees, Backfill Soil Mixture of 3/4 Existing Soil and 1/4 Organic Material (per Arlington County DPR Specification)</t>
  </si>
  <si>
    <t>02801-C11-00060</t>
  </si>
  <si>
    <t>Sod, Tall Fescue/Bluegrass Mixture</t>
  </si>
  <si>
    <t>02800-C11-00603</t>
  </si>
  <si>
    <t>Trees, Deciduous - 2.0 to 2.5" caliper</t>
  </si>
  <si>
    <t>02800-C11-01020</t>
  </si>
  <si>
    <t>Herbaceous Plant (#1 Container)</t>
  </si>
  <si>
    <t>2800-C11-SP005</t>
  </si>
  <si>
    <t>Virginia Sweetspire 18" -24" size</t>
  </si>
  <si>
    <t>C12</t>
  </si>
  <si>
    <t>BUS STOP SHELTER AND FURNISHINGS</t>
  </si>
  <si>
    <t>10530-C12-00080</t>
  </si>
  <si>
    <t>Install Traditional 6' Bus Shelter Bench</t>
  </si>
  <si>
    <t>C13</t>
  </si>
  <si>
    <t>EROSION AND SEDIMENT CONTROL WORK</t>
  </si>
  <si>
    <t>Erosion and Sediment Control work</t>
  </si>
  <si>
    <t xml:space="preserve"> CONTRACT TOTAL (EXCLUDING PERCENTAGE ITEMS)</t>
  </si>
  <si>
    <t>PCT</t>
  </si>
  <si>
    <t>PERCENTAGE LINE ITEMS</t>
  </si>
  <si>
    <t>01000-C16-00010</t>
  </si>
  <si>
    <t>Maintenance of Traffic (MOT)</t>
  </si>
  <si>
    <t>NA</t>
  </si>
  <si>
    <t>%</t>
  </si>
  <si>
    <t>01000-C16-00030</t>
  </si>
  <si>
    <t>Mobilization and De-Mobilization</t>
  </si>
  <si>
    <t>01500-SA-00200</t>
  </si>
  <si>
    <t>SWPPP Administration</t>
  </si>
  <si>
    <t>PERCENTAGE LINE ITEMS SUBTOTAL</t>
  </si>
  <si>
    <t>PRIMARY CONTRACT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</si>
</sst>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2">
    <font>
      <sz val="11"/>
      <color theme="1"/>
      <name val="Calibri"/>
      <family val="2"/>
      <scheme val="minor"/>
    </font>
    <font>
      <sz val="11"/>
      <color theme="1"/>
      <name val="Calibri"/>
      <family val="2"/>
      <scheme val="minor"/>
    </font>
    <font>
      <b/>
      <sz val="11"/>
      <color theme="1"/>
      <name val="Calibri"/>
      <family val="2"/>
      <scheme val="minor"/>
    </font>
    <font>
      <b/>
      <sz val="10"/>
      <name val="Tahoma"/>
      <family val="2"/>
    </font>
    <font>
      <sz val="10"/>
      <name val="Tahoma"/>
      <family val="2"/>
    </font>
    <font>
      <sz val="8"/>
      <name val="Tahoma"/>
      <family val="2"/>
    </font>
    <font>
      <sz val="7"/>
      <color theme="1"/>
      <name val="Calibri"/>
      <family val="2"/>
      <scheme val="minor"/>
    </font>
    <font>
      <sz val="10"/>
      <name val="Arial"/>
      <family val="2"/>
    </font>
    <font>
      <b/>
      <sz val="10"/>
      <color theme="1"/>
      <name val="Tahoma"/>
      <family val="2"/>
    </font>
    <font>
      <sz val="10"/>
      <color theme="1"/>
      <name val="Tahoma"/>
      <family val="2"/>
    </font>
    <font>
      <b/>
      <sz val="9"/>
      <color theme="1"/>
      <name val="Tahoma"/>
      <family val="2"/>
    </font>
    <font>
      <sz val="8"/>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0" fontId="7" fillId="0" borderId="0"/>
  </cellStyleXfs>
  <cellXfs count="53">
    <xf numFmtId="0" fontId="0" fillId="0" borderId="0" xfId="0"/>
    <xf numFmtId="0" fontId="0" fillId="0" borderId="0" xfId="0" applyAlignment="1">
      <alignment wrapText="1"/>
    </xf>
    <xf numFmtId="0" fontId="3" fillId="0" borderId="0" xfId="0" applyFont="1" applyAlignment="1" applyProtection="1">
      <alignment horizontal="right" vertical="center"/>
      <protection locked="0"/>
    </xf>
    <xf numFmtId="14" fontId="4" fillId="0" borderId="1" xfId="0" applyNumberFormat="1" applyFont="1" applyBorder="1" applyAlignment="1" applyProtection="1">
      <alignment horizontal="left" vertical="center"/>
      <protection locked="0"/>
    </xf>
    <xf numFmtId="164" fontId="0" fillId="0" borderId="0" xfId="0" applyNumberFormat="1"/>
    <xf numFmtId="0" fontId="2" fillId="2" borderId="2" xfId="0" applyFont="1" applyFill="1" applyBorder="1" applyAlignment="1">
      <alignment wrapText="1"/>
    </xf>
    <xf numFmtId="0" fontId="2" fillId="2" borderId="2" xfId="0" applyFont="1" applyFill="1" applyBorder="1"/>
    <xf numFmtId="164" fontId="2" fillId="2" borderId="2" xfId="0" applyNumberFormat="1" applyFont="1" applyFill="1" applyBorder="1"/>
    <xf numFmtId="0" fontId="2" fillId="0" borderId="0" xfId="0" applyFont="1"/>
    <xf numFmtId="0" fontId="2" fillId="0" borderId="0" xfId="0" applyFont="1" applyAlignment="1">
      <alignment wrapText="1"/>
    </xf>
    <xf numFmtId="0" fontId="2" fillId="2" borderId="3" xfId="0" applyFont="1" applyFill="1" applyBorder="1" applyAlignment="1">
      <alignment wrapText="1"/>
    </xf>
    <xf numFmtId="0" fontId="2" fillId="2" borderId="3" xfId="0" applyFont="1" applyFill="1" applyBorder="1"/>
    <xf numFmtId="164" fontId="2" fillId="2" borderId="3" xfId="0" applyNumberFormat="1" applyFont="1" applyFill="1" applyBorder="1"/>
    <xf numFmtId="0" fontId="6" fillId="0" borderId="3" xfId="0" applyFont="1" applyBorder="1"/>
    <xf numFmtId="0" fontId="0" fillId="0" borderId="3" xfId="0" applyBorder="1" applyAlignment="1">
      <alignment wrapText="1"/>
    </xf>
    <xf numFmtId="0" fontId="0" fillId="3" borderId="3" xfId="0" applyFill="1" applyBorder="1"/>
    <xf numFmtId="0" fontId="0" fillId="0" borderId="3" xfId="0" applyBorder="1"/>
    <xf numFmtId="164" fontId="0" fillId="0" borderId="3" xfId="0" applyNumberFormat="1" applyBorder="1"/>
    <xf numFmtId="0" fontId="0" fillId="0" borderId="4" xfId="0" applyBorder="1"/>
    <xf numFmtId="0" fontId="0" fillId="0" borderId="4" xfId="0" applyBorder="1" applyAlignment="1">
      <alignment wrapText="1"/>
    </xf>
    <xf numFmtId="0" fontId="0" fillId="3" borderId="4" xfId="0" applyFill="1" applyBorder="1"/>
    <xf numFmtId="0" fontId="2" fillId="0" borderId="4" xfId="0" applyFont="1" applyBorder="1"/>
    <xf numFmtId="164" fontId="2" fillId="0" borderId="4" xfId="0" applyNumberFormat="1" applyFont="1" applyBorder="1"/>
    <xf numFmtId="164" fontId="2" fillId="2" borderId="3" xfId="0" applyNumberFormat="1" applyFont="1" applyFill="1" applyBorder="1" applyAlignment="1">
      <alignment wrapText="1"/>
    </xf>
    <xf numFmtId="0" fontId="6" fillId="0" borderId="4" xfId="0" applyFont="1" applyBorder="1"/>
    <xf numFmtId="0" fontId="0" fillId="0" borderId="5" xfId="0" applyBorder="1"/>
    <xf numFmtId="0" fontId="0" fillId="0" borderId="6" xfId="0" applyBorder="1"/>
    <xf numFmtId="0" fontId="0" fillId="0" borderId="2" xfId="0" applyBorder="1"/>
    <xf numFmtId="0" fontId="0" fillId="0" borderId="7" xfId="0" applyBorder="1"/>
    <xf numFmtId="0" fontId="0" fillId="0" borderId="7" xfId="0" applyBorder="1" applyAlignment="1">
      <alignment wrapText="1"/>
    </xf>
    <xf numFmtId="7" fontId="8" fillId="0" borderId="7" xfId="2" applyNumberFormat="1" applyFont="1" applyBorder="1" applyAlignment="1">
      <alignment horizontal="right" vertical="center"/>
    </xf>
    <xf numFmtId="7" fontId="8" fillId="0" borderId="8" xfId="2" applyNumberFormat="1" applyFont="1" applyBorder="1" applyAlignment="1">
      <alignment vertical="center"/>
    </xf>
    <xf numFmtId="7" fontId="8" fillId="0" borderId="0" xfId="2" applyNumberFormat="1" applyFont="1" applyAlignment="1">
      <alignment horizontal="right" vertical="center"/>
    </xf>
    <xf numFmtId="7" fontId="8" fillId="0" borderId="0" xfId="2" applyNumberFormat="1" applyFont="1" applyAlignment="1">
      <alignment vertical="center"/>
    </xf>
    <xf numFmtId="10" fontId="0" fillId="0" borderId="3" xfId="1" applyNumberFormat="1" applyFont="1" applyBorder="1"/>
    <xf numFmtId="0" fontId="0" fillId="0" borderId="5" xfId="0" applyBorder="1" applyAlignment="1">
      <alignment wrapText="1"/>
    </xf>
    <xf numFmtId="0" fontId="8" fillId="0" borderId="5" xfId="0" applyFont="1" applyBorder="1" applyAlignment="1">
      <alignment horizontal="right"/>
    </xf>
    <xf numFmtId="0" fontId="4" fillId="0" borderId="0" xfId="2" applyFont="1" applyAlignment="1">
      <alignment vertical="center" wrapText="1"/>
    </xf>
    <xf numFmtId="0" fontId="9" fillId="0" borderId="0" xfId="2" applyFont="1" applyAlignment="1" applyProtection="1">
      <alignment vertical="center"/>
      <protection locked="0"/>
    </xf>
    <xf numFmtId="0" fontId="9" fillId="0" borderId="0" xfId="2" applyFont="1" applyAlignment="1">
      <alignment vertical="center"/>
    </xf>
    <xf numFmtId="0" fontId="8" fillId="0" borderId="0" xfId="2" applyFont="1" applyAlignment="1">
      <alignment horizontal="right" vertical="center"/>
    </xf>
    <xf numFmtId="0" fontId="2" fillId="0" borderId="9" xfId="0" applyFont="1" applyBorder="1"/>
    <xf numFmtId="0" fontId="0" fillId="0" borderId="10" xfId="0" applyBorder="1"/>
    <xf numFmtId="164" fontId="2" fillId="2" borderId="6" xfId="0" applyNumberFormat="1" applyFont="1" applyFill="1" applyBorder="1"/>
    <xf numFmtId="164" fontId="0" fillId="0" borderId="6" xfId="0" applyNumberFormat="1" applyBorder="1"/>
    <xf numFmtId="164" fontId="2" fillId="0" borderId="8" xfId="0" applyNumberFormat="1" applyFont="1" applyBorder="1"/>
    <xf numFmtId="7" fontId="10" fillId="0" borderId="2" xfId="2" applyNumberFormat="1" applyFont="1" applyBorder="1" applyAlignment="1">
      <alignment vertical="center"/>
    </xf>
    <xf numFmtId="164" fontId="2" fillId="0" borderId="6" xfId="0" applyNumberFormat="1" applyFont="1" applyBorder="1"/>
    <xf numFmtId="164" fontId="8" fillId="0" borderId="2" xfId="0" applyNumberFormat="1" applyFont="1" applyBorder="1"/>
    <xf numFmtId="0" fontId="0" fillId="3" borderId="2" xfId="0" applyFill="1" applyBorder="1"/>
    <xf numFmtId="164" fontId="0" fillId="0" borderId="2" xfId="0" applyNumberFormat="1" applyBorder="1"/>
    <xf numFmtId="0" fontId="5" fillId="0" borderId="0" xfId="0" applyFont="1" applyAlignment="1">
      <alignment horizontal="left" vertical="center" wrapText="1"/>
    </xf>
    <xf numFmtId="0" fontId="5" fillId="0" borderId="0" xfId="0" applyFont="1" applyAlignment="1">
      <alignment horizontal="left" vertical="center"/>
    </xf>
  </cellXfs>
  <cellStyles count="3">
    <cellStyle name="Normal" xfId="0" builtinId="0"/>
    <cellStyle name="Normal 2" xfId="2" xr:uid="{65B480BF-9E9A-443F-BEF2-1AD10DFBB14D}"/>
    <cellStyle name="Percent" xfId="1" builtinId="5"/>
  </cellStyles>
  <dxfs count="11">
    <dxf>
      <font>
        <color rgb="FFFF0000"/>
      </font>
    </dxf>
    <dxf>
      <fill>
        <patternFill>
          <bgColor rgb="FFCCFFCC"/>
        </patternFill>
      </fill>
    </dxf>
    <dxf>
      <fill>
        <patternFill>
          <bgColor rgb="FFCCFFCC"/>
        </patternFill>
      </fill>
    </dxf>
    <dxf>
      <fill>
        <patternFill>
          <bgColor rgb="FFCCFFCC"/>
        </patternFill>
      </fill>
    </dxf>
    <dxf>
      <fill>
        <patternFill>
          <bgColor rgb="FFCCFFCC"/>
        </patternFill>
      </fill>
    </dxf>
    <dxf>
      <font>
        <color rgb="FFFF0000"/>
      </font>
    </dxf>
    <dxf>
      <fill>
        <patternFill>
          <bgColor rgb="FFCCFFCC"/>
        </patternFill>
      </fill>
    </dxf>
    <dxf>
      <fill>
        <patternFill>
          <bgColor theme="5" tint="0.39994506668294322"/>
        </patternFill>
      </fill>
    </dxf>
    <dxf>
      <fill>
        <patternFill>
          <bgColor rgb="FFCCFFCC"/>
        </patternFill>
      </fill>
    </dxf>
    <dxf>
      <font>
        <color rgb="FFFF0000"/>
      </font>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Data\DC12\Design\Docs\90%20100%20pct%20Archive\Cost%20Est\Submittals\DC12%20Cost_Estimate-100pc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Estimate_Detail"/>
      <sheetName val="Supporting Tables "/>
      <sheetName val="SP_Info_Biditem_Category"/>
      <sheetName val="SP_DB_Biditems_Beta"/>
      <sheetName val="EB Unit Price Table"/>
      <sheetName val="Updated Items"/>
      <sheetName val="DC12 Cost_Estimate-100pct"/>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05C83-89E2-44FD-B8E7-5D9E969D77E5}">
  <sheetPr codeName="Sheet9"/>
  <dimension ref="A1:G97"/>
  <sheetViews>
    <sheetView tabSelected="1" view="pageBreakPreview" zoomScaleNormal="100" zoomScaleSheetLayoutView="100" workbookViewId="0">
      <selection activeCell="E90" activeCellId="10" sqref="A1:F4 E8:E10 E15:E21 E26:E29 E34:E36 E41:E46 E51:E63 E68:E73 E78 E83 E90:E92"/>
    </sheetView>
  </sheetViews>
  <sheetFormatPr defaultRowHeight="14.5"/>
  <cols>
    <col min="1" max="1" width="17.7265625" bestFit="1" customWidth="1"/>
    <col min="2" max="2" width="36.7265625" style="1" bestFit="1" customWidth="1"/>
    <col min="3" max="3" width="7" bestFit="1" customWidth="1"/>
    <col min="4" max="4" width="7.7265625" bestFit="1" customWidth="1"/>
    <col min="5" max="5" width="16.1796875" customWidth="1"/>
    <col min="6" max="6" width="15.1796875" style="4" bestFit="1" customWidth="1"/>
  </cols>
  <sheetData>
    <row r="1" spans="1:6">
      <c r="D1" s="2" t="s">
        <v>0</v>
      </c>
      <c r="E1" s="3"/>
    </row>
    <row r="2" spans="1:6" ht="80.150000000000006" customHeight="1">
      <c r="A2" s="51" t="s">
        <v>1</v>
      </c>
      <c r="B2" s="52"/>
      <c r="C2" s="52"/>
      <c r="D2" s="52"/>
      <c r="E2" s="52"/>
      <c r="F2" s="52"/>
    </row>
    <row r="3" spans="1:6">
      <c r="D3" s="2" t="s">
        <v>2</v>
      </c>
      <c r="E3" s="3"/>
    </row>
    <row r="5" spans="1:6">
      <c r="A5" s="5" t="s">
        <v>3</v>
      </c>
      <c r="B5" s="5" t="s">
        <v>4</v>
      </c>
      <c r="C5" s="6" t="s">
        <v>5</v>
      </c>
      <c r="D5" s="6" t="s">
        <v>6</v>
      </c>
      <c r="E5" s="5" t="s">
        <v>7</v>
      </c>
      <c r="F5" s="7" t="s">
        <v>8</v>
      </c>
    </row>
    <row r="6" spans="1:6">
      <c r="A6" s="41" t="s">
        <v>9</v>
      </c>
      <c r="B6" s="9" t="s">
        <v>10</v>
      </c>
      <c r="F6" s="42"/>
    </row>
    <row r="7" spans="1:6">
      <c r="A7" s="10" t="s">
        <v>3</v>
      </c>
      <c r="B7" s="10" t="s">
        <v>4</v>
      </c>
      <c r="C7" s="11" t="s">
        <v>5</v>
      </c>
      <c r="D7" s="11" t="s">
        <v>6</v>
      </c>
      <c r="E7" s="10" t="s">
        <v>7</v>
      </c>
      <c r="F7" s="43" t="s">
        <v>8</v>
      </c>
    </row>
    <row r="8" spans="1:6" ht="29">
      <c r="A8" s="13" t="s">
        <v>11</v>
      </c>
      <c r="B8" s="14" t="s">
        <v>12</v>
      </c>
      <c r="C8" s="15">
        <v>67</v>
      </c>
      <c r="D8" s="16" t="s">
        <v>13</v>
      </c>
      <c r="E8" s="17"/>
      <c r="F8" s="44">
        <f>IFERROR($C8*$E8, "")</f>
        <v>0</v>
      </c>
    </row>
    <row r="9" spans="1:6" ht="29">
      <c r="A9" s="13" t="s">
        <v>14</v>
      </c>
      <c r="B9" s="14" t="s">
        <v>15</v>
      </c>
      <c r="C9" s="15">
        <v>180</v>
      </c>
      <c r="D9" s="16" t="s">
        <v>13</v>
      </c>
      <c r="E9" s="17"/>
      <c r="F9" s="44">
        <f t="shared" ref="F9:F10" si="0">IFERROR($C9*$E9, "")</f>
        <v>0</v>
      </c>
    </row>
    <row r="10" spans="1:6" ht="29.5" thickBot="1">
      <c r="A10" s="13" t="s">
        <v>16</v>
      </c>
      <c r="B10" s="14" t="s">
        <v>17</v>
      </c>
      <c r="C10" s="15">
        <v>10</v>
      </c>
      <c r="D10" s="16" t="s">
        <v>13</v>
      </c>
      <c r="E10" s="17"/>
      <c r="F10" s="44">
        <f t="shared" si="0"/>
        <v>0</v>
      </c>
    </row>
    <row r="11" spans="1:6" ht="15" thickTop="1">
      <c r="A11" s="18"/>
      <c r="B11" s="19"/>
      <c r="C11" s="20"/>
      <c r="D11" s="18"/>
      <c r="E11" s="21" t="s">
        <v>18</v>
      </c>
      <c r="F11" s="45">
        <f>SUBTOTAL(109,Unit_Price_Tab!$F$8:$F$10)</f>
        <v>0</v>
      </c>
    </row>
    <row r="13" spans="1:6" ht="28.9" customHeight="1">
      <c r="A13" s="8" t="s">
        <v>19</v>
      </c>
      <c r="B13" s="9" t="s">
        <v>20</v>
      </c>
    </row>
    <row r="14" spans="1:6">
      <c r="A14" s="10" t="s">
        <v>3</v>
      </c>
      <c r="B14" s="10" t="s">
        <v>4</v>
      </c>
      <c r="C14" s="11" t="s">
        <v>5</v>
      </c>
      <c r="D14" s="11" t="s">
        <v>6</v>
      </c>
      <c r="E14" s="23" t="s">
        <v>7</v>
      </c>
      <c r="F14" s="43" t="s">
        <v>8</v>
      </c>
    </row>
    <row r="15" spans="1:6" ht="43.5">
      <c r="A15" s="13" t="s">
        <v>21</v>
      </c>
      <c r="B15" s="14" t="s">
        <v>22</v>
      </c>
      <c r="C15" s="15">
        <v>92</v>
      </c>
      <c r="D15" s="16" t="s">
        <v>23</v>
      </c>
      <c r="E15" s="17"/>
      <c r="F15" s="44">
        <f t="shared" ref="F15:F21" si="1">IFERROR($C15*$E15, "")</f>
        <v>0</v>
      </c>
    </row>
    <row r="16" spans="1:6" ht="29">
      <c r="A16" s="13" t="s">
        <v>24</v>
      </c>
      <c r="B16" s="14" t="s">
        <v>25</v>
      </c>
      <c r="C16" s="15">
        <v>60</v>
      </c>
      <c r="D16" s="16" t="s">
        <v>23</v>
      </c>
      <c r="E16" s="17"/>
      <c r="F16" s="44">
        <f t="shared" si="1"/>
        <v>0</v>
      </c>
    </row>
    <row r="17" spans="1:6" ht="58">
      <c r="A17" s="13" t="s">
        <v>26</v>
      </c>
      <c r="B17" s="14" t="s">
        <v>27</v>
      </c>
      <c r="C17" s="15">
        <v>790</v>
      </c>
      <c r="D17" s="16" t="s">
        <v>23</v>
      </c>
      <c r="E17" s="17"/>
      <c r="F17" s="44">
        <f t="shared" si="1"/>
        <v>0</v>
      </c>
    </row>
    <row r="18" spans="1:6" ht="29">
      <c r="A18" s="13" t="s">
        <v>28</v>
      </c>
      <c r="B18" s="14" t="s">
        <v>29</v>
      </c>
      <c r="C18" s="15">
        <v>510</v>
      </c>
      <c r="D18" s="16" t="s">
        <v>30</v>
      </c>
      <c r="E18" s="17"/>
      <c r="F18" s="44">
        <f t="shared" si="1"/>
        <v>0</v>
      </c>
    </row>
    <row r="19" spans="1:6" ht="29">
      <c r="A19" s="13" t="s">
        <v>31</v>
      </c>
      <c r="B19" s="14" t="s">
        <v>32</v>
      </c>
      <c r="C19" s="15">
        <v>18</v>
      </c>
      <c r="D19" s="16" t="s">
        <v>30</v>
      </c>
      <c r="E19" s="17"/>
      <c r="F19" s="44">
        <f t="shared" si="1"/>
        <v>0</v>
      </c>
    </row>
    <row r="20" spans="1:6" ht="43.5">
      <c r="A20" s="13" t="s">
        <v>33</v>
      </c>
      <c r="B20" s="14" t="s">
        <v>34</v>
      </c>
      <c r="C20" s="15">
        <v>22</v>
      </c>
      <c r="D20" s="16" t="s">
        <v>30</v>
      </c>
      <c r="E20" s="17"/>
      <c r="F20" s="44">
        <f t="shared" si="1"/>
        <v>0</v>
      </c>
    </row>
    <row r="21" spans="1:6" ht="29.5" thickBot="1">
      <c r="A21" s="13" t="s">
        <v>35</v>
      </c>
      <c r="B21" s="14" t="s">
        <v>36</v>
      </c>
      <c r="C21" s="15">
        <v>15</v>
      </c>
      <c r="D21" s="16" t="s">
        <v>13</v>
      </c>
      <c r="E21" s="17"/>
      <c r="F21" s="44">
        <f t="shared" si="1"/>
        <v>0</v>
      </c>
    </row>
    <row r="22" spans="1:6" ht="15" thickTop="1">
      <c r="A22" s="18"/>
      <c r="B22" s="19"/>
      <c r="C22" s="20"/>
      <c r="D22" s="18"/>
      <c r="E22" s="21" t="s">
        <v>18</v>
      </c>
      <c r="F22" s="45">
        <f>SUBTOTAL(109,Unit_Price_Tab!$F$15:$F$21)</f>
        <v>0</v>
      </c>
    </row>
    <row r="24" spans="1:6" ht="28.9" customHeight="1">
      <c r="A24" s="8" t="s">
        <v>37</v>
      </c>
      <c r="B24" s="9" t="s">
        <v>38</v>
      </c>
    </row>
    <row r="25" spans="1:6">
      <c r="A25" s="10" t="s">
        <v>3</v>
      </c>
      <c r="B25" s="10" t="s">
        <v>4</v>
      </c>
      <c r="C25" s="11" t="s">
        <v>5</v>
      </c>
      <c r="D25" s="11" t="s">
        <v>6</v>
      </c>
      <c r="E25" s="11" t="s">
        <v>39</v>
      </c>
      <c r="F25" s="12" t="s">
        <v>8</v>
      </c>
    </row>
    <row r="26" spans="1:6" ht="29">
      <c r="A26" s="13" t="s">
        <v>40</v>
      </c>
      <c r="B26" s="14" t="s">
        <v>41</v>
      </c>
      <c r="C26" s="15">
        <v>1300</v>
      </c>
      <c r="D26" s="16" t="s">
        <v>30</v>
      </c>
      <c r="E26" s="17"/>
      <c r="F26" s="17">
        <f t="shared" ref="F26:F29" si="2">IFERROR($C26*$E26, "")</f>
        <v>0</v>
      </c>
    </row>
    <row r="27" spans="1:6" ht="29">
      <c r="A27" s="13" t="s">
        <v>42</v>
      </c>
      <c r="B27" s="14" t="s">
        <v>43</v>
      </c>
      <c r="C27" s="15">
        <v>130</v>
      </c>
      <c r="D27" s="16" t="s">
        <v>44</v>
      </c>
      <c r="E27" s="17"/>
      <c r="F27" s="17">
        <f t="shared" si="2"/>
        <v>0</v>
      </c>
    </row>
    <row r="28" spans="1:6" ht="29">
      <c r="A28" s="13" t="s">
        <v>45</v>
      </c>
      <c r="B28" s="14" t="s">
        <v>46</v>
      </c>
      <c r="C28" s="15">
        <v>200</v>
      </c>
      <c r="D28" s="16" t="s">
        <v>44</v>
      </c>
      <c r="E28" s="17"/>
      <c r="F28" s="17">
        <f t="shared" si="2"/>
        <v>0</v>
      </c>
    </row>
    <row r="29" spans="1:6" ht="29.5" thickBot="1">
      <c r="A29" s="13" t="s">
        <v>47</v>
      </c>
      <c r="B29" s="14" t="s">
        <v>48</v>
      </c>
      <c r="C29" s="15">
        <v>10</v>
      </c>
      <c r="D29" s="16" t="s">
        <v>44</v>
      </c>
      <c r="E29" s="17"/>
      <c r="F29" s="17">
        <f t="shared" si="2"/>
        <v>0</v>
      </c>
    </row>
    <row r="30" spans="1:6" ht="15" thickTop="1">
      <c r="A30" s="24"/>
      <c r="B30" s="19"/>
      <c r="C30" s="20"/>
      <c r="D30" s="18"/>
      <c r="E30" s="21" t="s">
        <v>18</v>
      </c>
      <c r="F30" s="22">
        <f>SUBTOTAL(109,Unit_Price_Tab!$F$26:$F$29)</f>
        <v>0</v>
      </c>
    </row>
    <row r="32" spans="1:6">
      <c r="A32" s="8" t="s">
        <v>49</v>
      </c>
      <c r="B32" s="9" t="s">
        <v>50</v>
      </c>
    </row>
    <row r="33" spans="1:6">
      <c r="A33" s="10" t="s">
        <v>3</v>
      </c>
      <c r="B33" s="10" t="s">
        <v>4</v>
      </c>
      <c r="C33" s="11" t="s">
        <v>5</v>
      </c>
      <c r="D33" s="11" t="s">
        <v>6</v>
      </c>
      <c r="E33" s="11" t="s">
        <v>39</v>
      </c>
      <c r="F33" s="43" t="s">
        <v>8</v>
      </c>
    </row>
    <row r="34" spans="1:6" ht="29">
      <c r="A34" s="13" t="s">
        <v>51</v>
      </c>
      <c r="B34" s="14" t="s">
        <v>52</v>
      </c>
      <c r="C34" s="15">
        <v>106</v>
      </c>
      <c r="D34" s="16" t="s">
        <v>23</v>
      </c>
      <c r="E34" s="17"/>
      <c r="F34" s="44">
        <f t="shared" ref="F34:F36" si="3">IFERROR($C34*$E34, "")</f>
        <v>0</v>
      </c>
    </row>
    <row r="35" spans="1:6" ht="29">
      <c r="A35" s="13" t="s">
        <v>53</v>
      </c>
      <c r="B35" s="14" t="s">
        <v>54</v>
      </c>
      <c r="C35" s="15">
        <v>1</v>
      </c>
      <c r="D35" s="16" t="s">
        <v>55</v>
      </c>
      <c r="E35" s="17"/>
      <c r="F35" s="44">
        <f t="shared" si="3"/>
        <v>0</v>
      </c>
    </row>
    <row r="36" spans="1:6" ht="29.5" thickBot="1">
      <c r="A36" s="13" t="s">
        <v>56</v>
      </c>
      <c r="B36" s="14" t="s">
        <v>57</v>
      </c>
      <c r="C36" s="15">
        <v>1</v>
      </c>
      <c r="D36" s="16" t="s">
        <v>55</v>
      </c>
      <c r="E36" s="17"/>
      <c r="F36" s="44">
        <f t="shared" si="3"/>
        <v>0</v>
      </c>
    </row>
    <row r="37" spans="1:6" ht="15" thickTop="1">
      <c r="A37" s="18"/>
      <c r="B37" s="19"/>
      <c r="C37" s="20"/>
      <c r="D37" s="18"/>
      <c r="E37" s="21" t="s">
        <v>18</v>
      </c>
      <c r="F37" s="45">
        <f>SUBTOTAL(109,Unit_Price_Tab!$F$34:$F$36)</f>
        <v>0</v>
      </c>
    </row>
    <row r="39" spans="1:6">
      <c r="A39" s="8" t="s">
        <v>58</v>
      </c>
      <c r="B39" s="9" t="s">
        <v>59</v>
      </c>
    </row>
    <row r="40" spans="1:6">
      <c r="A40" s="10" t="s">
        <v>3</v>
      </c>
      <c r="B40" s="10" t="s">
        <v>4</v>
      </c>
      <c r="C40" s="11" t="s">
        <v>5</v>
      </c>
      <c r="D40" s="11" t="s">
        <v>6</v>
      </c>
      <c r="E40" s="11" t="s">
        <v>39</v>
      </c>
      <c r="F40" s="43" t="s">
        <v>8</v>
      </c>
    </row>
    <row r="41" spans="1:6">
      <c r="A41" s="13" t="s">
        <v>60</v>
      </c>
      <c r="B41" s="14" t="s">
        <v>61</v>
      </c>
      <c r="C41" s="15">
        <v>1</v>
      </c>
      <c r="D41" s="16" t="s">
        <v>55</v>
      </c>
      <c r="E41" s="17"/>
      <c r="F41" s="44">
        <f t="shared" ref="F41:F45" si="4">IFERROR($C41*$E41, "")</f>
        <v>0</v>
      </c>
    </row>
    <row r="42" spans="1:6" ht="43.5">
      <c r="A42" s="13" t="s">
        <v>62</v>
      </c>
      <c r="B42" s="14" t="s">
        <v>63</v>
      </c>
      <c r="C42" s="15">
        <v>1</v>
      </c>
      <c r="D42" s="16" t="s">
        <v>55</v>
      </c>
      <c r="E42" s="17"/>
      <c r="F42" s="44">
        <f t="shared" si="4"/>
        <v>0</v>
      </c>
    </row>
    <row r="43" spans="1:6">
      <c r="A43" s="13" t="s">
        <v>64</v>
      </c>
      <c r="B43" s="14" t="s">
        <v>65</v>
      </c>
      <c r="C43" s="15">
        <v>1</v>
      </c>
      <c r="D43" s="16" t="s">
        <v>55</v>
      </c>
      <c r="E43" s="17"/>
      <c r="F43" s="44">
        <f t="shared" si="4"/>
        <v>0</v>
      </c>
    </row>
    <row r="44" spans="1:6">
      <c r="A44" s="13" t="s">
        <v>66</v>
      </c>
      <c r="B44" s="14" t="s">
        <v>67</v>
      </c>
      <c r="C44" s="15">
        <v>1</v>
      </c>
      <c r="D44" s="16" t="s">
        <v>55</v>
      </c>
      <c r="E44" s="17"/>
      <c r="F44" s="44">
        <f t="shared" si="4"/>
        <v>0</v>
      </c>
    </row>
    <row r="45" spans="1:6">
      <c r="A45" s="13" t="s">
        <v>68</v>
      </c>
      <c r="B45" s="14" t="s">
        <v>69</v>
      </c>
      <c r="C45" s="15">
        <v>2</v>
      </c>
      <c r="D45" s="16" t="s">
        <v>55</v>
      </c>
      <c r="E45" s="17"/>
      <c r="F45" s="44">
        <f t="shared" si="4"/>
        <v>0</v>
      </c>
    </row>
    <row r="46" spans="1:6" ht="29.5" thickBot="1">
      <c r="A46" s="13" t="s">
        <v>70</v>
      </c>
      <c r="B46" s="14" t="s">
        <v>71</v>
      </c>
      <c r="C46" s="15">
        <v>55</v>
      </c>
      <c r="D46" s="16" t="s">
        <v>23</v>
      </c>
      <c r="E46" s="17"/>
      <c r="F46" s="44">
        <f>IFERROR($C46*$E46, "")</f>
        <v>0</v>
      </c>
    </row>
    <row r="47" spans="1:6" ht="15" thickTop="1">
      <c r="A47" s="18"/>
      <c r="B47" s="19"/>
      <c r="C47" s="20"/>
      <c r="D47" s="18"/>
      <c r="E47" s="21" t="s">
        <v>18</v>
      </c>
      <c r="F47" s="45">
        <f>SUBTOTAL(109,Unit_Price_Tab!$F$41:$F$46)</f>
        <v>0</v>
      </c>
    </row>
    <row r="49" spans="1:6" ht="29">
      <c r="A49" s="8" t="s">
        <v>72</v>
      </c>
      <c r="B49" s="9" t="s">
        <v>73</v>
      </c>
    </row>
    <row r="50" spans="1:6">
      <c r="A50" s="10" t="s">
        <v>3</v>
      </c>
      <c r="B50" s="10" t="s">
        <v>4</v>
      </c>
      <c r="C50" s="11" t="s">
        <v>5</v>
      </c>
      <c r="D50" s="11" t="s">
        <v>6</v>
      </c>
      <c r="E50" s="11" t="s">
        <v>39</v>
      </c>
      <c r="F50" s="43" t="s">
        <v>8</v>
      </c>
    </row>
    <row r="51" spans="1:6" ht="29">
      <c r="A51" s="13" t="s">
        <v>74</v>
      </c>
      <c r="B51" s="14" t="s">
        <v>75</v>
      </c>
      <c r="C51" s="15">
        <v>17</v>
      </c>
      <c r="D51" s="16" t="s">
        <v>23</v>
      </c>
      <c r="E51" s="17"/>
      <c r="F51" s="44">
        <f t="shared" ref="F51:F61" si="5">IFERROR($C51*$E51, "")</f>
        <v>0</v>
      </c>
    </row>
    <row r="52" spans="1:6">
      <c r="A52" s="13" t="s">
        <v>76</v>
      </c>
      <c r="B52" s="14" t="s">
        <v>77</v>
      </c>
      <c r="C52" s="15">
        <v>35</v>
      </c>
      <c r="D52" s="16" t="s">
        <v>23</v>
      </c>
      <c r="E52" s="17"/>
      <c r="F52" s="44">
        <f t="shared" si="5"/>
        <v>0</v>
      </c>
    </row>
    <row r="53" spans="1:6" ht="43.5">
      <c r="A53" s="13" t="s">
        <v>78</v>
      </c>
      <c r="B53" s="14" t="s">
        <v>79</v>
      </c>
      <c r="C53" s="15">
        <f>390+34</f>
        <v>424</v>
      </c>
      <c r="D53" s="16" t="s">
        <v>23</v>
      </c>
      <c r="E53" s="17"/>
      <c r="F53" s="44">
        <f t="shared" si="5"/>
        <v>0</v>
      </c>
    </row>
    <row r="54" spans="1:6" ht="43.5">
      <c r="A54" s="13" t="s">
        <v>80</v>
      </c>
      <c r="B54" s="14" t="s">
        <v>81</v>
      </c>
      <c r="C54" s="15">
        <v>13</v>
      </c>
      <c r="D54" s="16" t="s">
        <v>23</v>
      </c>
      <c r="E54" s="17"/>
      <c r="F54" s="44">
        <f t="shared" si="5"/>
        <v>0</v>
      </c>
    </row>
    <row r="55" spans="1:6">
      <c r="A55" s="13" t="s">
        <v>82</v>
      </c>
      <c r="B55" s="14" t="s">
        <v>83</v>
      </c>
      <c r="C55" s="15">
        <f>630</f>
        <v>630</v>
      </c>
      <c r="D55" s="16" t="s">
        <v>23</v>
      </c>
      <c r="E55" s="17"/>
      <c r="F55" s="44">
        <f t="shared" si="5"/>
        <v>0</v>
      </c>
    </row>
    <row r="56" spans="1:6" ht="58">
      <c r="A56" s="13" t="s">
        <v>84</v>
      </c>
      <c r="B56" s="14" t="s">
        <v>85</v>
      </c>
      <c r="C56" s="15">
        <v>145</v>
      </c>
      <c r="D56" s="16" t="s">
        <v>23</v>
      </c>
      <c r="E56" s="17"/>
      <c r="F56" s="44">
        <f t="shared" si="5"/>
        <v>0</v>
      </c>
    </row>
    <row r="57" spans="1:6" ht="43.5">
      <c r="A57" s="13" t="s">
        <v>86</v>
      </c>
      <c r="B57" s="14" t="s">
        <v>87</v>
      </c>
      <c r="C57" s="15">
        <v>504</v>
      </c>
      <c r="D57" s="16" t="s">
        <v>23</v>
      </c>
      <c r="E57" s="17"/>
      <c r="F57" s="44">
        <f t="shared" si="5"/>
        <v>0</v>
      </c>
    </row>
    <row r="58" spans="1:6">
      <c r="A58" s="13" t="s">
        <v>88</v>
      </c>
      <c r="B58" s="14" t="s">
        <v>89</v>
      </c>
      <c r="C58" s="15">
        <v>2</v>
      </c>
      <c r="D58" s="16" t="s">
        <v>55</v>
      </c>
      <c r="E58" s="17"/>
      <c r="F58" s="44">
        <f t="shared" si="5"/>
        <v>0</v>
      </c>
    </row>
    <row r="59" spans="1:6" ht="43.5">
      <c r="A59" s="13" t="s">
        <v>90</v>
      </c>
      <c r="B59" s="14" t="s">
        <v>91</v>
      </c>
      <c r="C59" s="15">
        <v>2</v>
      </c>
      <c r="D59" s="16" t="s">
        <v>55</v>
      </c>
      <c r="E59" s="17"/>
      <c r="F59" s="44">
        <f t="shared" si="5"/>
        <v>0</v>
      </c>
    </row>
    <row r="60" spans="1:6" ht="29">
      <c r="A60" s="13" t="s">
        <v>92</v>
      </c>
      <c r="B60" s="14" t="s">
        <v>93</v>
      </c>
      <c r="C60" s="15">
        <v>22</v>
      </c>
      <c r="D60" s="16" t="s">
        <v>55</v>
      </c>
      <c r="E60" s="17"/>
      <c r="F60" s="44">
        <f t="shared" si="5"/>
        <v>0</v>
      </c>
    </row>
    <row r="61" spans="1:6" ht="43.5">
      <c r="A61" s="13" t="s">
        <v>94</v>
      </c>
      <c r="B61" s="14" t="s">
        <v>95</v>
      </c>
      <c r="C61" s="15">
        <v>12</v>
      </c>
      <c r="D61" s="16" t="s">
        <v>55</v>
      </c>
      <c r="E61" s="17"/>
      <c r="F61" s="44">
        <f t="shared" si="5"/>
        <v>0</v>
      </c>
    </row>
    <row r="62" spans="1:6" ht="29">
      <c r="A62" s="13" t="s">
        <v>96</v>
      </c>
      <c r="B62" s="14" t="s">
        <v>97</v>
      </c>
      <c r="C62" s="15">
        <v>1</v>
      </c>
      <c r="D62" s="16" t="s">
        <v>98</v>
      </c>
      <c r="E62" s="17"/>
      <c r="F62" s="44">
        <f>IFERROR($C62*$E62, "")</f>
        <v>0</v>
      </c>
    </row>
    <row r="63" spans="1:6" ht="29.5" thickBot="1">
      <c r="A63" s="13" t="s">
        <v>99</v>
      </c>
      <c r="B63" s="14" t="s">
        <v>100</v>
      </c>
      <c r="C63" s="15">
        <v>4</v>
      </c>
      <c r="D63" s="16" t="s">
        <v>55</v>
      </c>
      <c r="E63" s="17"/>
      <c r="F63" s="44">
        <f>IFERROR($C63*$E63, "")</f>
        <v>0</v>
      </c>
    </row>
    <row r="64" spans="1:6" ht="15" thickTop="1">
      <c r="A64" s="25"/>
      <c r="B64" s="19"/>
      <c r="C64" s="20"/>
      <c r="D64" s="18"/>
      <c r="E64" s="21" t="s">
        <v>18</v>
      </c>
      <c r="F64" s="45">
        <f>SUBTOTAL(109,Unit_Price_Tab!$F$51:$F$63)</f>
        <v>0</v>
      </c>
    </row>
    <row r="66" spans="1:7" ht="29">
      <c r="A66" s="8" t="s">
        <v>101</v>
      </c>
      <c r="B66" s="9" t="s">
        <v>102</v>
      </c>
    </row>
    <row r="67" spans="1:7">
      <c r="A67" s="10" t="s">
        <v>3</v>
      </c>
      <c r="B67" s="10" t="s">
        <v>4</v>
      </c>
      <c r="C67" s="11" t="s">
        <v>5</v>
      </c>
      <c r="D67" s="11" t="s">
        <v>6</v>
      </c>
      <c r="E67" s="11" t="s">
        <v>39</v>
      </c>
      <c r="F67" s="43" t="s">
        <v>8</v>
      </c>
      <c r="G67" s="26"/>
    </row>
    <row r="68" spans="1:7">
      <c r="A68" s="13" t="s">
        <v>103</v>
      </c>
      <c r="B68" s="14" t="s">
        <v>104</v>
      </c>
      <c r="C68" s="15">
        <v>30</v>
      </c>
      <c r="D68" s="16" t="s">
        <v>13</v>
      </c>
      <c r="E68" s="17"/>
      <c r="F68" s="44">
        <f t="shared" ref="F68:F72" si="6">IFERROR($C68*$E68, "")</f>
        <v>0</v>
      </c>
      <c r="G68" s="26"/>
    </row>
    <row r="69" spans="1:7" ht="58">
      <c r="A69" s="13" t="s">
        <v>105</v>
      </c>
      <c r="B69" s="14" t="s">
        <v>106</v>
      </c>
      <c r="C69" s="49">
        <v>12</v>
      </c>
      <c r="D69" s="27" t="s">
        <v>13</v>
      </c>
      <c r="E69" s="50"/>
      <c r="F69" s="44">
        <f t="shared" si="6"/>
        <v>0</v>
      </c>
      <c r="G69" s="26"/>
    </row>
    <row r="70" spans="1:7">
      <c r="A70" s="13" t="s">
        <v>107</v>
      </c>
      <c r="B70" s="14" t="s">
        <v>108</v>
      </c>
      <c r="C70" s="15">
        <v>355</v>
      </c>
      <c r="D70" s="16" t="s">
        <v>30</v>
      </c>
      <c r="E70" s="17"/>
      <c r="F70" s="44">
        <f t="shared" si="6"/>
        <v>0</v>
      </c>
      <c r="G70" s="26"/>
    </row>
    <row r="71" spans="1:7">
      <c r="A71" s="13" t="s">
        <v>109</v>
      </c>
      <c r="B71" s="14" t="s">
        <v>110</v>
      </c>
      <c r="C71" s="15">
        <v>6</v>
      </c>
      <c r="D71" s="16" t="s">
        <v>55</v>
      </c>
      <c r="E71" s="17"/>
      <c r="F71" s="44">
        <f t="shared" si="6"/>
        <v>0</v>
      </c>
      <c r="G71" s="26"/>
    </row>
    <row r="72" spans="1:7">
      <c r="A72" s="13" t="s">
        <v>111</v>
      </c>
      <c r="B72" s="14" t="s">
        <v>112</v>
      </c>
      <c r="C72" s="15">
        <f>90+85</f>
        <v>175</v>
      </c>
      <c r="D72" s="16" t="s">
        <v>55</v>
      </c>
      <c r="E72" s="17"/>
      <c r="F72" s="44">
        <f t="shared" si="6"/>
        <v>0</v>
      </c>
      <c r="G72" s="26"/>
    </row>
    <row r="73" spans="1:7" ht="15" thickBot="1">
      <c r="A73" s="13" t="s">
        <v>113</v>
      </c>
      <c r="B73" s="14" t="s">
        <v>114</v>
      </c>
      <c r="C73" s="15">
        <v>17</v>
      </c>
      <c r="D73" s="16" t="s">
        <v>55</v>
      </c>
      <c r="E73" s="17"/>
      <c r="F73" s="44">
        <f>IFERROR($C73*$E73, "")</f>
        <v>0</v>
      </c>
      <c r="G73" s="26"/>
    </row>
    <row r="74" spans="1:7" ht="15" thickTop="1">
      <c r="A74" s="18"/>
      <c r="B74" s="19"/>
      <c r="C74" s="20"/>
      <c r="D74" s="18"/>
      <c r="E74" s="21" t="s">
        <v>18</v>
      </c>
      <c r="F74" s="45">
        <f>SUBTOTAL(109,Unit_Price_Tab!$F$68:$F$73)</f>
        <v>0</v>
      </c>
      <c r="G74" s="27"/>
    </row>
    <row r="75" spans="1:7">
      <c r="F75"/>
    </row>
    <row r="76" spans="1:7">
      <c r="A76" s="8" t="s">
        <v>115</v>
      </c>
      <c r="B76" s="9" t="s">
        <v>116</v>
      </c>
    </row>
    <row r="77" spans="1:7">
      <c r="A77" s="10" t="s">
        <v>3</v>
      </c>
      <c r="B77" s="10" t="s">
        <v>4</v>
      </c>
      <c r="C77" s="11" t="s">
        <v>5</v>
      </c>
      <c r="D77" s="11" t="s">
        <v>6</v>
      </c>
      <c r="E77" s="11" t="s">
        <v>39</v>
      </c>
      <c r="F77" s="43" t="s">
        <v>8</v>
      </c>
    </row>
    <row r="78" spans="1:7" ht="15" thickBot="1">
      <c r="A78" s="13" t="s">
        <v>117</v>
      </c>
      <c r="B78" s="14" t="s">
        <v>118</v>
      </c>
      <c r="C78" s="15">
        <v>2</v>
      </c>
      <c r="D78" s="16" t="s">
        <v>55</v>
      </c>
      <c r="E78" s="17"/>
      <c r="F78" s="44">
        <f t="shared" ref="F78" si="7">IFERROR($C78*$E78, "")</f>
        <v>0</v>
      </c>
    </row>
    <row r="79" spans="1:7" ht="15" thickTop="1">
      <c r="A79" s="18"/>
      <c r="B79" s="19"/>
      <c r="C79" s="20"/>
      <c r="D79" s="18"/>
      <c r="E79" s="21" t="s">
        <v>18</v>
      </c>
      <c r="F79" s="45">
        <f>SUBTOTAL(109,Unit_Price_Tab!$F$78:$F$78)</f>
        <v>0</v>
      </c>
    </row>
    <row r="81" spans="1:6">
      <c r="A81" s="8" t="s">
        <v>119</v>
      </c>
      <c r="B81" s="9" t="s">
        <v>120</v>
      </c>
    </row>
    <row r="82" spans="1:6">
      <c r="A82" s="10" t="s">
        <v>3</v>
      </c>
      <c r="B82" s="10" t="s">
        <v>4</v>
      </c>
      <c r="C82" s="11" t="s">
        <v>5</v>
      </c>
      <c r="D82" s="11" t="s">
        <v>6</v>
      </c>
      <c r="E82" s="11" t="s">
        <v>39</v>
      </c>
      <c r="F82" s="43" t="s">
        <v>8</v>
      </c>
    </row>
    <row r="83" spans="1:6" ht="15" thickBot="1">
      <c r="A83" s="13"/>
      <c r="B83" s="14" t="s">
        <v>121</v>
      </c>
      <c r="C83" s="15">
        <v>1</v>
      </c>
      <c r="D83" s="16" t="s">
        <v>98</v>
      </c>
      <c r="E83" s="17"/>
      <c r="F83" s="44">
        <f t="shared" ref="F83" si="8">IFERROR($C83*$E83, "")</f>
        <v>0</v>
      </c>
    </row>
    <row r="84" spans="1:6" ht="15" thickTop="1">
      <c r="A84" s="18"/>
      <c r="B84" s="19"/>
      <c r="C84" s="20"/>
      <c r="D84" s="18"/>
      <c r="E84" s="21" t="s">
        <v>18</v>
      </c>
      <c r="F84" s="45">
        <f>SUBTOTAL(109,Unit_Price_Tab!$F$83)</f>
        <v>0</v>
      </c>
    </row>
    <row r="85" spans="1:6" ht="15" thickBot="1"/>
    <row r="86" spans="1:6" ht="15" thickTop="1">
      <c r="A86" s="28"/>
      <c r="B86" s="29"/>
      <c r="C86" s="28"/>
      <c r="D86" s="28"/>
      <c r="E86" s="30" t="s">
        <v>122</v>
      </c>
      <c r="F86" s="31">
        <f>SUMIF(E:E,"SUBTOTAL",F:F)</f>
        <v>0</v>
      </c>
    </row>
    <row r="87" spans="1:6">
      <c r="E87" s="32"/>
      <c r="F87" s="33"/>
    </row>
    <row r="88" spans="1:6">
      <c r="A88" s="8" t="s">
        <v>123</v>
      </c>
      <c r="B88" s="9" t="s">
        <v>124</v>
      </c>
    </row>
    <row r="89" spans="1:6">
      <c r="A89" s="10" t="s">
        <v>3</v>
      </c>
      <c r="B89" s="10" t="s">
        <v>4</v>
      </c>
      <c r="C89" s="11" t="s">
        <v>5</v>
      </c>
      <c r="D89" s="11" t="s">
        <v>6</v>
      </c>
      <c r="E89" s="11" t="s">
        <v>39</v>
      </c>
      <c r="F89" s="43" t="s">
        <v>8</v>
      </c>
    </row>
    <row r="90" spans="1:6">
      <c r="A90" s="13" t="s">
        <v>125</v>
      </c>
      <c r="B90" s="14" t="s">
        <v>126</v>
      </c>
      <c r="C90" s="15" t="s">
        <v>127</v>
      </c>
      <c r="D90" s="16" t="s">
        <v>128</v>
      </c>
      <c r="E90" s="34"/>
      <c r="F90" s="47">
        <f>Unit_Price_Tab!$E90*$F$86</f>
        <v>0</v>
      </c>
    </row>
    <row r="91" spans="1:6">
      <c r="A91" s="13" t="s">
        <v>129</v>
      </c>
      <c r="B91" s="14" t="s">
        <v>130</v>
      </c>
      <c r="C91" s="15" t="s">
        <v>127</v>
      </c>
      <c r="D91" s="16" t="s">
        <v>128</v>
      </c>
      <c r="E91" s="34"/>
      <c r="F91" s="47">
        <f>Unit_Price_Tab!$E91*$F$86</f>
        <v>0</v>
      </c>
    </row>
    <row r="92" spans="1:6">
      <c r="A92" s="13" t="s">
        <v>131</v>
      </c>
      <c r="B92" s="14" t="s">
        <v>132</v>
      </c>
      <c r="C92" s="15" t="s">
        <v>127</v>
      </c>
      <c r="D92" s="16" t="s">
        <v>128</v>
      </c>
      <c r="E92" s="34"/>
      <c r="F92" s="47">
        <f>Unit_Price_Tab!$E92*$F$86</f>
        <v>0</v>
      </c>
    </row>
    <row r="93" spans="1:6">
      <c r="A93" s="25"/>
      <c r="B93" s="35"/>
      <c r="C93" s="25"/>
      <c r="D93" s="25"/>
      <c r="E93" s="36" t="s">
        <v>133</v>
      </c>
      <c r="F93" s="48">
        <f>SUBTOTAL(109,Unit_Price_Tab!$F$90:$F$92)</f>
        <v>0</v>
      </c>
    </row>
    <row r="97" spans="2:6">
      <c r="B97" s="37"/>
      <c r="C97" s="38"/>
      <c r="D97" s="39"/>
      <c r="E97" s="40" t="s">
        <v>134</v>
      </c>
      <c r="F97" s="46">
        <f>$F$93+F86</f>
        <v>0</v>
      </c>
    </row>
  </sheetData>
  <mergeCells count="1">
    <mergeCell ref="A2:F2"/>
  </mergeCells>
  <phoneticPr fontId="11" type="noConversion"/>
  <conditionalFormatting sqref="A78:F78 A68:F68 A41:F46 A26:F29 C15:F21 A34:F36 A8:F10 A90:F92 A51:F63 A70:F73 F69">
    <cfRule type="expression" dxfId="10" priority="10">
      <formula>$C8&gt;0</formula>
    </cfRule>
  </conditionalFormatting>
  <conditionalFormatting sqref="C78 C68 C41:C46 C26:C29 C15:C21 C34:C36 C8:C10 C90:C92 C51:C63 C70:C73">
    <cfRule type="expression" dxfId="9" priority="9">
      <formula>$C8&gt;0</formula>
    </cfRule>
  </conditionalFormatting>
  <conditionalFormatting sqref="G48:EY48">
    <cfRule type="expression" dxfId="8" priority="11">
      <formula>#REF!&gt;0</formula>
    </cfRule>
  </conditionalFormatting>
  <conditionalFormatting sqref="A8:F10 A90:F92 A51:F63">
    <cfRule type="expression" dxfId="7" priority="12">
      <formula>#REF!&gt;0</formula>
    </cfRule>
  </conditionalFormatting>
  <conditionalFormatting sqref="A83:E83">
    <cfRule type="expression" dxfId="6" priority="8">
      <formula>$C83&gt;0</formula>
    </cfRule>
  </conditionalFormatting>
  <conditionalFormatting sqref="C83">
    <cfRule type="expression" dxfId="5" priority="7">
      <formula>$C83&gt;0</formula>
    </cfRule>
  </conditionalFormatting>
  <conditionalFormatting sqref="F83">
    <cfRule type="expression" dxfId="4" priority="6">
      <formula>$C83&gt;0</formula>
    </cfRule>
  </conditionalFormatting>
  <conditionalFormatting sqref="A69">
    <cfRule type="expression" dxfId="3" priority="4">
      <formula>$C69&gt;0</formula>
    </cfRule>
  </conditionalFormatting>
  <conditionalFormatting sqref="B69">
    <cfRule type="expression" dxfId="2" priority="3">
      <formula>$C69&gt;0</formula>
    </cfRule>
  </conditionalFormatting>
  <conditionalFormatting sqref="C69:E69">
    <cfRule type="expression" dxfId="1" priority="2">
      <formula>$C69&gt;0</formula>
    </cfRule>
  </conditionalFormatting>
  <conditionalFormatting sqref="C69">
    <cfRule type="expression" dxfId="0" priority="1">
      <formula>$C69&gt;0</formula>
    </cfRule>
  </conditionalFormatting>
  <pageMargins left="0.25" right="0.25" top="0.75" bottom="0.75" header="0.3" footer="0.3"/>
  <pageSetup fitToHeight="0" orientation="portrait" blackAndWhite="1" cellComments="atEnd" r:id="rId1"/>
  <headerFooter>
    <oddHeader>&amp;L&amp;"Tahoma,Bold"&amp;UBID TAB&amp;C&amp;"Tahoma,Bold"&amp;UITB NO. XXX-XX
PROJECT NO. DC12</oddHeader>
    <oddFooter>&amp;LBidder___________________&amp;CSignature_______________________&amp;R 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De la Cruz</dc:creator>
  <cp:keywords/>
  <dc:description/>
  <cp:lastModifiedBy>Lucas Alexander</cp:lastModifiedBy>
  <cp:revision/>
  <dcterms:created xsi:type="dcterms:W3CDTF">2022-09-06T16:02:11Z</dcterms:created>
  <dcterms:modified xsi:type="dcterms:W3CDTF">2023-01-11T14:48:51Z</dcterms:modified>
  <cp:category/>
  <cp:contentStatus/>
</cp:coreProperties>
</file>