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arlingtonva-my.sharepoint.com/personal/cdonnelly_arlingtonva_us/Documents/Medical &amp; Dental RFP 2020/final versions/RFP Excel Workbooks Final/"/>
    </mc:Choice>
  </mc:AlternateContent>
  <xr:revisionPtr revIDLastSave="8" documentId="8_{246A6111-3808-4A13-B386-DA093850164A}" xr6:coauthVersionLast="44" xr6:coauthVersionMax="45" xr10:uidLastSave="{104795A1-2B9C-4AFF-AC21-72AF0AF81C94}"/>
  <bookViews>
    <workbookView xWindow="-28920" yWindow="-120" windowWidth="29040" windowHeight="15840" firstSheet="13" activeTab="19" xr2:uid="{00000000-000D-0000-FFFF-FFFF00000000}"/>
  </bookViews>
  <sheets>
    <sheet name="Introduction" sheetId="23" r:id="rId1"/>
    <sheet name="Clinic Background" sheetId="47" r:id="rId2"/>
    <sheet name="Clinic Questionnaire" sheetId="48" r:id="rId3"/>
    <sheet name="Clinic Explanation" sheetId="49" r:id="rId4"/>
    <sheet name="Med Questionnaire" sheetId="13" r:id="rId5"/>
    <sheet name="Wellness Questionniare" sheetId="24" state="hidden" r:id="rId6"/>
    <sheet name="Med Ques_Explanation" sheetId="9" r:id="rId7"/>
    <sheet name="Wellness Questionnaire" sheetId="53" r:id="rId8"/>
    <sheet name="Wellness Ques_Explanation" sheetId="54" r:id="rId9"/>
    <sheet name="HSA Questionnaire" sheetId="43" r:id="rId10"/>
    <sheet name="HSA Explanation" sheetId="36" r:id="rId11"/>
    <sheet name="OAPIN Copay Plan Design" sheetId="28" r:id="rId12"/>
    <sheet name="OAPIN Coinsurance Plan Design" sheetId="45" r:id="rId13"/>
    <sheet name="OAP HDHP Plan Design" sheetId="46" r:id="rId14"/>
    <sheet name="Questions not used" sheetId="34" state="hidden" r:id="rId15"/>
    <sheet name="Wellness Explanation" sheetId="25" state="hidden" r:id="rId16"/>
    <sheet name="Vision Plan" sheetId="51" r:id="rId17"/>
    <sheet name="Active &amp; PreMedicare GEOAccess" sheetId="30" r:id="rId18"/>
    <sheet name="Provider Disruption" sheetId="40" r:id="rId19"/>
    <sheet name="Plan Documents" sheetId="41" r:id="rId20"/>
  </sheets>
  <definedNames>
    <definedName name="_xlnm._FilterDatabase" localSheetId="4" hidden="1">'Med Questionnaire'!$A$65:$AP$65</definedName>
    <definedName name="ListYNNAExplain">#REF!</definedName>
  </definedNames>
  <calcPr calcId="191028"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25"/>
  <c r="B429" i="34"/>
  <c r="B428" i="34"/>
  <c r="B427" i="34"/>
  <c r="B426" i="34"/>
  <c r="B425" i="34"/>
  <c r="B424" i="34"/>
  <c r="B405" i="34"/>
  <c r="B402" i="34"/>
  <c r="B401" i="34"/>
  <c r="K395" i="34"/>
  <c r="K394" i="34"/>
  <c r="B391" i="34"/>
  <c r="B390" i="34"/>
  <c r="B388" i="34"/>
  <c r="B384" i="34"/>
  <c r="K381" i="34"/>
  <c r="K380" i="34"/>
  <c r="K379" i="34"/>
  <c r="B369" i="34"/>
  <c r="B368" i="34"/>
  <c r="B367" i="34"/>
  <c r="B363" i="34"/>
  <c r="B349" i="34"/>
  <c r="B326" i="34"/>
  <c r="B323" i="34"/>
  <c r="K321" i="34"/>
  <c r="B321" i="34"/>
  <c r="B320" i="34"/>
  <c r="B315" i="34"/>
  <c r="B314" i="34"/>
  <c r="B247" i="34"/>
  <c r="B246" i="34"/>
  <c r="B245" i="34"/>
  <c r="B242" i="34"/>
  <c r="B211" i="34"/>
  <c r="B188" i="34"/>
  <c r="B187" i="34"/>
  <c r="B186" i="34"/>
  <c r="B185" i="34"/>
  <c r="B184" i="34"/>
  <c r="B183" i="34"/>
  <c r="B168" i="34"/>
  <c r="B161" i="34"/>
  <c r="B160" i="34"/>
  <c r="B159" i="34"/>
  <c r="B158" i="34"/>
  <c r="B155" i="34"/>
  <c r="K153" i="34"/>
  <c r="B148" i="34"/>
  <c r="B147" i="34"/>
  <c r="B146" i="34"/>
  <c r="B145" i="34"/>
  <c r="B144" i="34"/>
  <c r="B143" i="34"/>
  <c r="B142" i="34"/>
  <c r="B141" i="34"/>
  <c r="B140" i="34"/>
  <c r="B139" i="34"/>
  <c r="B138" i="34"/>
  <c r="B137" i="34"/>
  <c r="K136" i="34"/>
  <c r="B134" i="34"/>
  <c r="K133" i="34"/>
  <c r="B133" i="34"/>
  <c r="B132" i="34"/>
  <c r="B131" i="34"/>
  <c r="K130" i="34"/>
  <c r="B130" i="34"/>
  <c r="B129" i="34"/>
  <c r="B128" i="34"/>
  <c r="K127" i="34"/>
  <c r="B127" i="34"/>
  <c r="B126" i="34"/>
  <c r="B125" i="34"/>
  <c r="K124" i="34"/>
  <c r="B124" i="34"/>
  <c r="B123" i="34"/>
  <c r="B122" i="34"/>
  <c r="B121" i="34"/>
  <c r="B120" i="34"/>
  <c r="B119" i="34"/>
  <c r="B118" i="34"/>
  <c r="B117" i="34"/>
  <c r="B116" i="34"/>
  <c r="B115" i="34"/>
  <c r="B114" i="34"/>
  <c r="B113" i="34"/>
  <c r="B112" i="34"/>
  <c r="B111" i="34"/>
  <c r="B110" i="34"/>
  <c r="B109" i="34"/>
  <c r="B108" i="34"/>
  <c r="B95" i="34"/>
  <c r="B93" i="34"/>
  <c r="B90" i="34"/>
  <c r="B88" i="34"/>
  <c r="B87" i="34"/>
  <c r="B86" i="34"/>
  <c r="B85" i="34"/>
  <c r="B84" i="34"/>
  <c r="B83" i="34"/>
  <c r="B77" i="34"/>
  <c r="B76" i="34"/>
  <c r="B73" i="34"/>
  <c r="B72" i="34"/>
  <c r="B71" i="34"/>
  <c r="B70" i="34"/>
  <c r="B69" i="34"/>
  <c r="B68" i="34"/>
  <c r="B66" i="34"/>
  <c r="B65" i="34"/>
  <c r="B64" i="34"/>
  <c r="B63" i="34"/>
  <c r="B62" i="34"/>
  <c r="B61" i="34"/>
  <c r="B60" i="34"/>
  <c r="B48" i="34"/>
  <c r="B47" i="34"/>
  <c r="B46" i="34"/>
  <c r="B45" i="34"/>
  <c r="B44" i="34"/>
  <c r="B43" i="34"/>
  <c r="B42" i="34"/>
  <c r="B41" i="34"/>
  <c r="B40" i="34"/>
  <c r="B37" i="34"/>
  <c r="B36" i="34"/>
  <c r="B31" i="34"/>
  <c r="B28" i="34"/>
  <c r="B27" i="34"/>
  <c r="B26" i="34"/>
  <c r="B25" i="34"/>
  <c r="B24" i="34"/>
  <c r="B23" i="34"/>
  <c r="B22" i="34"/>
  <c r="B20" i="34"/>
  <c r="B19" i="34"/>
  <c r="B18" i="34"/>
  <c r="B7" i="34"/>
  <c r="B6" i="34"/>
  <c r="A1" i="46"/>
  <c r="A1" i="45"/>
  <c r="A1" i="28"/>
  <c r="A1" i="36"/>
  <c r="A1" i="43"/>
  <c r="A1" i="54"/>
  <c r="A1" i="53"/>
  <c r="A1" i="9"/>
  <c r="K1" i="24" s="1"/>
  <c r="A1" i="13"/>
  <c r="B55" i="48"/>
</calcChain>
</file>

<file path=xl/sharedStrings.xml><?xml version="1.0" encoding="utf-8"?>
<sst xmlns="http://schemas.openxmlformats.org/spreadsheetml/2006/main" count="7820" uniqueCount="2071">
  <si>
    <t>Request for Medical Proposal (RFP) for Arlington County Government</t>
  </si>
  <si>
    <t>RFP No. 21-HRD-RFP-141 Medical Plan</t>
  </si>
  <si>
    <t>Arlington County Government hereinafter referred to as "County"</t>
  </si>
  <si>
    <t>Arlington County Government offers Cigna and Kaiser plan options to their eligible population.  This RFP is a request a proposal option for the Cigna self-funded medical plans.  A Kaiser plan proposal will not be requested at this time.  The Cigna plans include two in-network only plans and one HDHP option.  Their Cigna medical plans also include a vision plan benefit that will need to be included as a part of the proposal.</t>
  </si>
  <si>
    <t>Medical Technical Instructions</t>
  </si>
  <si>
    <t>Arlington County Government is seeking proposals from qualified organizations to provide administration of the current medical programs for their active employees, retirees under 65, and COBRA participants effective July 1, 2021. This proposal request does not include any Medicare retirees.</t>
  </si>
  <si>
    <t>Important: As a reminder, please provide complete responses in your RFP submission as there will be no requests for clarification and your responses will be scored according to how you reply to each question and on requested materials provided.</t>
  </si>
  <si>
    <r>
      <t>Worksheet Files:</t>
    </r>
    <r>
      <rPr>
        <sz val="10"/>
        <color rgb="FF000080"/>
        <rFont val="Arial"/>
        <family val="2"/>
      </rPr>
      <t xml:space="preserve">  Worksheet(s) to enter your proposal are contained within this Excel file.  Generally, the types of information that you will be entering into this file are plan design deviations, geo-access etc.  You are expected to provide the requested information by completing this workbook.  In addition, this file may also contain reference information (rate history, enrollment data, etc.) that will assist you in putting together your quote.</t>
    </r>
  </si>
  <si>
    <r>
      <t>Electronic File Attachments:</t>
    </r>
    <r>
      <rPr>
        <sz val="10"/>
        <color rgb="FF000080"/>
        <rFont val="Arial"/>
        <family val="2"/>
      </rPr>
      <t xml:space="preserve">  Any attachments that you are being asked to provide about your organization must also be submitted electronically and are listed in Part 3 below. Hard copy attachments will not be accepted.  An explanation of each attachment that you are required to provide appears in the Questionnaire; please be sure to follow the naming conventions that are provided for each attachment.</t>
    </r>
  </si>
  <si>
    <t xml:space="preserve">In order to help you organize your proposal and ensure that it is complete, please review the following list to ensure that you have provided each required item. </t>
  </si>
  <si>
    <t>Questionnaire File (s):</t>
  </si>
  <si>
    <t>Information</t>
  </si>
  <si>
    <t>Name of Worksheet</t>
  </si>
  <si>
    <t>Introduction</t>
  </si>
  <si>
    <t>Intro</t>
  </si>
  <si>
    <t>Clinic Background</t>
  </si>
  <si>
    <t>Clinic Questionnaire</t>
  </si>
  <si>
    <t>Clinic Explanation, if necessary</t>
  </si>
  <si>
    <t>Clinic Explanation</t>
  </si>
  <si>
    <t xml:space="preserve">Medical Questionnaire                                                                             </t>
  </si>
  <si>
    <t>Med. Questionnaire</t>
  </si>
  <si>
    <t xml:space="preserve">Medical Questionnaire Explanations, if necessary                                                    </t>
  </si>
  <si>
    <t>Med Ques_Explanation</t>
  </si>
  <si>
    <t>Wellness Questionnaire</t>
  </si>
  <si>
    <t>Wellness Questionnaire Explanations, if necessary</t>
  </si>
  <si>
    <t>Wellness Ques_Explanation</t>
  </si>
  <si>
    <t>HSA Questionnaire</t>
  </si>
  <si>
    <t>HSA Explanations, if necessary</t>
  </si>
  <si>
    <t>HSA Explanation</t>
  </si>
  <si>
    <t>Part 2. Worksheet File:</t>
  </si>
  <si>
    <t>Arlington County Government Plan design - OAPIN Copay Plan</t>
  </si>
  <si>
    <t>OAPIN Copay Plan Design</t>
  </si>
  <si>
    <t>Arlington County Government Plan design - OAPIN Coinsurance Plan</t>
  </si>
  <si>
    <t>OAPIN Coinsurance Plan Design</t>
  </si>
  <si>
    <t>Arlington County Government Plan design - OAP HDHP Plan</t>
  </si>
  <si>
    <t>OAP HDHP Plan Design</t>
  </si>
  <si>
    <t>Arlington County Government Plan design - Vision Plan</t>
  </si>
  <si>
    <t>Vision Plan</t>
  </si>
  <si>
    <t>Geo- Access Instructions</t>
  </si>
  <si>
    <t>Active &amp; PreMedicare GeoAccess</t>
  </si>
  <si>
    <t>Provider Disruption - Layout</t>
  </si>
  <si>
    <t>Provider Disruption</t>
  </si>
  <si>
    <t>Plan Documents</t>
  </si>
  <si>
    <t>See Plan Documents Worksheet</t>
  </si>
  <si>
    <t>Part 3. Electronic File Attachments to be included in the RFP</t>
  </si>
  <si>
    <t>Listing of Required Attachments</t>
  </si>
  <si>
    <t>M-1 [Your Organization's Name]_Provider Disruption</t>
  </si>
  <si>
    <t>Geo Access</t>
  </si>
  <si>
    <t>M-2 [Your Organization's Name]_Geo Access Med.</t>
  </si>
  <si>
    <t>Sample Reporting Package</t>
  </si>
  <si>
    <t>M-3 [Your Organization's Name] Sample Reporting Package</t>
  </si>
  <si>
    <t>Transition of Care</t>
  </si>
  <si>
    <t>M-4 [Your Organization's Name]_Transition of Care</t>
  </si>
  <si>
    <t>Description</t>
  </si>
  <si>
    <t>Arlington has an established onsite clinic.  The Clinic provides certain low acuity, urgent and episodic health care, prescription services, laboratory services, personalized coaching, limited immunizations, and primary care referrals for the benefit of County eligible employees.</t>
  </si>
  <si>
    <t>Population Eligible for Selected Services</t>
  </si>
  <si>
    <t>All Full and Part time members, working at least 10 hours a week, whom are plan eligible are eligible to use the clinic regardless of their selections.</t>
  </si>
  <si>
    <t>Health Center Details</t>
  </si>
  <si>
    <t>Hours of Operation</t>
  </si>
  <si>
    <t>Recognized Holidays</t>
  </si>
  <si>
    <t>Current Staffing Model</t>
  </si>
  <si>
    <t>Mon</t>
  </si>
  <si>
    <t>Closed</t>
  </si>
  <si>
    <t>New Year's Day</t>
  </si>
  <si>
    <t>Thanksgiving</t>
  </si>
  <si>
    <t>APN - 32 Hours a week</t>
  </si>
  <si>
    <t>Tue</t>
  </si>
  <si>
    <t>8:30-4:30</t>
  </si>
  <si>
    <t>Martin Luther King Day</t>
  </si>
  <si>
    <t>Day after Thanksgiving</t>
  </si>
  <si>
    <t>CMA - 32 Hours a week</t>
  </si>
  <si>
    <t>Wed</t>
  </si>
  <si>
    <t>Memorial Day</t>
  </si>
  <si>
    <t>Christmas Day</t>
  </si>
  <si>
    <t>Thu</t>
  </si>
  <si>
    <t>Independence Day</t>
  </si>
  <si>
    <t>Day After Christmas</t>
  </si>
  <si>
    <t>Fri</t>
  </si>
  <si>
    <t>Labor Day</t>
  </si>
  <si>
    <t>Sat</t>
  </si>
  <si>
    <t>Sun</t>
  </si>
  <si>
    <t>Current Site Information</t>
  </si>
  <si>
    <t>Annual #</t>
  </si>
  <si>
    <t>Primary Care Visits</t>
  </si>
  <si>
    <t xml:space="preserve">Work Related Visits </t>
  </si>
  <si>
    <t> 0</t>
  </si>
  <si>
    <t>Preventative Visits*</t>
  </si>
  <si>
    <t> 19</t>
  </si>
  <si>
    <t>Wellness/Health Coaching Visits*</t>
  </si>
  <si>
    <t> 2</t>
  </si>
  <si>
    <t>Flu Shots</t>
  </si>
  <si>
    <t> 406</t>
  </si>
  <si>
    <t>Biometric Screenings</t>
  </si>
  <si>
    <t>Travel Medicine Visits</t>
  </si>
  <si>
    <t> 5</t>
  </si>
  <si>
    <t>Allergy Shots</t>
  </si>
  <si>
    <t> 431</t>
  </si>
  <si>
    <t xml:space="preserve">Other (specify) </t>
  </si>
  <si>
    <t>Lab Draws</t>
  </si>
  <si>
    <t>Immunization Administration (non flu)</t>
  </si>
  <si>
    <t>To Offeror:  Use Column E to provide a brief explanation, if necessary.  If the length of the explanation is greater than 400 characters, you must use the "Clinic Explanation" worksheet to provide your detail explanation.</t>
  </si>
  <si>
    <t>I.  REQUIREMENTS</t>
  </si>
  <si>
    <t xml:space="preserve">ORGANIZATION INFORMATION </t>
  </si>
  <si>
    <t>Response</t>
  </si>
  <si>
    <t>Explanation</t>
  </si>
  <si>
    <t>Please confirm you ability to manage and operate an onsite health clinic.</t>
  </si>
  <si>
    <t>Please include a list of subcontractors that will be used for any function of the services provided or that will manage the onsite health clinic operations. In your response please include the following information:
  * Year Established/Incorporated
  * NAIC Code
  * Specify services to be provided</t>
  </si>
  <si>
    <t>Length of time providing comprehensive primary care in health clinics.</t>
  </si>
  <si>
    <t>Provide your total number of clinics providing primary and/or urgent care services in the U.S.</t>
  </si>
  <si>
    <t>CONTRACTUAL/COMPLIANCE</t>
  </si>
  <si>
    <t>Contractual</t>
  </si>
  <si>
    <t>Vendor agrees to release staffing, providers or any other entities from any restrictive contract terms that would prevent them from transferring to any other clinic operating vendor. There will be no fees or chargebacks to Arlington or the formentioned group. (i.e. all staffing will be released from non-compete clauses without buyouts)</t>
  </si>
  <si>
    <t>Compliance, General</t>
  </si>
  <si>
    <t>Vendor will meet all applicable standards of care, satisfy state and federal health care laws applicable to health clinic operations (and lab, pharmacy, and any other supplementary service), and will comply with all health care regulatory requirements.  Vendor will ensure that all providers are duly licensed under applicable state licensing law, will ensure that all providers are appropriately qualified and maintain appropriate credentials, and will comply with state and federal law applicable to medical record maintenance and custody.</t>
  </si>
  <si>
    <t>II.  CLINICAL SERVICES</t>
  </si>
  <si>
    <t>SCOPE OF SERVICES</t>
  </si>
  <si>
    <r>
      <t xml:space="preserve">Primary Care/Preventive Health
</t>
    </r>
    <r>
      <rPr>
        <b/>
        <i/>
        <sz val="8.5"/>
        <color rgb="FFFFFFFF"/>
        <rFont val="Arial"/>
        <family val="2"/>
      </rPr>
      <t>Confirm ability to provide below services; note any deviations</t>
    </r>
  </si>
  <si>
    <t>a.</t>
  </si>
  <si>
    <t>Routine Physical/Well Check to include assessment of: blood pressure, blood sugar labs, cholesterol and comprehensive lipid panel labs, body mass index and body composition, alcohol use, emotional health, exercise, nutrition and tobacco use.</t>
  </si>
  <si>
    <t>b.</t>
  </si>
  <si>
    <t>Wellness Counseling</t>
  </si>
  <si>
    <t>c.</t>
  </si>
  <si>
    <t>Adult Immunizations</t>
  </si>
  <si>
    <t xml:space="preserve">  - Hepatitis A Vaccine and Antibody</t>
  </si>
  <si>
    <t xml:space="preserve">  - Hepatitis B Vaccine</t>
  </si>
  <si>
    <t xml:space="preserve">  - Influenza</t>
  </si>
  <si>
    <t xml:space="preserve">  - Tetanus</t>
  </si>
  <si>
    <t xml:space="preserve">  - Pneumococcal</t>
  </si>
  <si>
    <t xml:space="preserve">  - Polio (IPV)</t>
  </si>
  <si>
    <t xml:space="preserve">  - Dtap/Tdap</t>
  </si>
  <si>
    <t xml:space="preserve">  - Varicella</t>
  </si>
  <si>
    <t xml:space="preserve">  - Meningococcal</t>
  </si>
  <si>
    <t xml:space="preserve">  - Shingles</t>
  </si>
  <si>
    <t xml:space="preserve">  - Gardasil (HPV)</t>
  </si>
  <si>
    <t>d.</t>
  </si>
  <si>
    <t>Allergy Injections</t>
  </si>
  <si>
    <t xml:space="preserve"> - Receipt of serum in controlled conditions directly from the manufacturer or from another provider</t>
  </si>
  <si>
    <t xml:space="preserve"> - Administration of vaccine and post-vaccination monitoring</t>
  </si>
  <si>
    <t>e.</t>
  </si>
  <si>
    <t>Referrals</t>
  </si>
  <si>
    <t xml:space="preserve">  - Primary Care Physician</t>
  </si>
  <si>
    <t xml:space="preserve">  - Specialist</t>
  </si>
  <si>
    <t xml:space="preserve">  - Disease management or other programs offered by County Health Plan</t>
  </si>
  <si>
    <t xml:space="preserve">  - County wellness staff</t>
  </si>
  <si>
    <r>
      <t xml:space="preserve">Chronic Condition Monitoring
</t>
    </r>
    <r>
      <rPr>
        <b/>
        <i/>
        <sz val="8"/>
        <color rgb="FFFFFFFF"/>
        <rFont val="Arial"/>
        <family val="2"/>
      </rPr>
      <t>Confirm ability to treat below conditions; note any deviations</t>
    </r>
  </si>
  <si>
    <t>Weight management</t>
  </si>
  <si>
    <t>Cardiovascular Disease</t>
  </si>
  <si>
    <t>Diabetes</t>
  </si>
  <si>
    <t>Hyperlipidemia</t>
  </si>
  <si>
    <t>Hypertension</t>
  </si>
  <si>
    <t>f.</t>
  </si>
  <si>
    <t>Asthma and other chronic respiratory diseases</t>
  </si>
  <si>
    <t>g.</t>
  </si>
  <si>
    <t>Allergies</t>
  </si>
  <si>
    <t>h.</t>
  </si>
  <si>
    <t>Arthritis</t>
  </si>
  <si>
    <t>i.</t>
  </si>
  <si>
    <t>GERD</t>
  </si>
  <si>
    <t>j.</t>
  </si>
  <si>
    <t>Depression screening and appropriate referrals</t>
  </si>
  <si>
    <t>k.</t>
  </si>
  <si>
    <t xml:space="preserve">Stable hyper- or hypothyroidism </t>
  </si>
  <si>
    <t>l.</t>
  </si>
  <si>
    <t>Medication adherence</t>
  </si>
  <si>
    <r>
      <t xml:space="preserve">Acute/Episodic Treatment
</t>
    </r>
    <r>
      <rPr>
        <b/>
        <i/>
        <sz val="8"/>
        <color rgb="FFFFFFFF"/>
        <rFont val="Arial"/>
        <family val="2"/>
      </rPr>
      <t>Confirm below injuries/illnesses will be treated; note any deviations</t>
    </r>
  </si>
  <si>
    <t>Minor to Moderate burns</t>
  </si>
  <si>
    <t>Colds</t>
  </si>
  <si>
    <t>Sore Throat</t>
  </si>
  <si>
    <t>Sinus Infections</t>
  </si>
  <si>
    <t>Flu and other viruses</t>
  </si>
  <si>
    <t>Minor sprains and strains</t>
  </si>
  <si>
    <t>Minor lacerations</t>
  </si>
  <si>
    <t>Headaches/migraines</t>
  </si>
  <si>
    <t>Dizziness</t>
  </si>
  <si>
    <t>Gastroenteritis</t>
  </si>
  <si>
    <t>Skin Rashes</t>
  </si>
  <si>
    <t>Respiratory issues, including cough, bronchitis, pneumonia, asthma</t>
  </si>
  <si>
    <r>
      <t xml:space="preserve">Biometric Screening
</t>
    </r>
    <r>
      <rPr>
        <b/>
        <i/>
        <sz val="11.5"/>
        <color rgb="FFFFFFFF"/>
        <rFont val="Arial"/>
        <family val="2"/>
      </rPr>
      <t>Confirm below capabilities; note any deviations</t>
    </r>
  </si>
  <si>
    <t>Provide scheduled screening events that may include:  height, weight, BMI, body composition, blood pressure, total cholesterol, HDL, LDL, coronary risk ratio, blood glucose</t>
  </si>
  <si>
    <r>
      <t xml:space="preserve">Laboratory Services
</t>
    </r>
    <r>
      <rPr>
        <i/>
        <sz val="9"/>
        <color rgb="FFFFFFFF"/>
        <rFont val="Arial"/>
        <family val="2"/>
      </rPr>
      <t>Confirm below samples can be collected on-site; note any deviations</t>
    </r>
  </si>
  <si>
    <t xml:space="preserve">  Urinary tract infection</t>
  </si>
  <si>
    <t xml:space="preserve">  Hematuria</t>
  </si>
  <si>
    <t xml:space="preserve">  Electrolyte balance</t>
  </si>
  <si>
    <t xml:space="preserve">  Renal function</t>
  </si>
  <si>
    <t>Lipid panel/Cholesterol screening</t>
  </si>
  <si>
    <t xml:space="preserve">  LDL</t>
  </si>
  <si>
    <t xml:space="preserve">  HDL</t>
  </si>
  <si>
    <t xml:space="preserve">  VLDL</t>
  </si>
  <si>
    <t xml:space="preserve">  HDL to LDL Ratio</t>
  </si>
  <si>
    <t xml:space="preserve">  Triglycerides</t>
  </si>
  <si>
    <t>Pregnancy Testing (blood/urine)</t>
  </si>
  <si>
    <t>Medication level monitoring</t>
  </si>
  <si>
    <t>CBC complete blood count</t>
  </si>
  <si>
    <t xml:space="preserve">  Hemoglobin</t>
  </si>
  <si>
    <t>m.</t>
  </si>
  <si>
    <t xml:space="preserve">  RBC</t>
  </si>
  <si>
    <t>n.</t>
  </si>
  <si>
    <t xml:space="preserve">  WBC</t>
  </si>
  <si>
    <t>o.</t>
  </si>
  <si>
    <t xml:space="preserve">  Hematocrit</t>
  </si>
  <si>
    <t>p.</t>
  </si>
  <si>
    <t xml:space="preserve">  Platelets</t>
  </si>
  <si>
    <t>Complete Metabolic panel (blood chemistry)</t>
  </si>
  <si>
    <t>q.</t>
  </si>
  <si>
    <t xml:space="preserve">  Liver Function
</t>
  </si>
  <si>
    <t>r.</t>
  </si>
  <si>
    <t xml:space="preserve">  Electrolyte - BMP</t>
  </si>
  <si>
    <t>s.</t>
  </si>
  <si>
    <t>Glucose / Hemoglobin A1c</t>
  </si>
  <si>
    <t>t.</t>
  </si>
  <si>
    <t>TSH</t>
  </si>
  <si>
    <t xml:space="preserve">CLIA Waived Services
</t>
  </si>
  <si>
    <t>u.</t>
  </si>
  <si>
    <t xml:space="preserve">  Rapid strep test</t>
  </si>
  <si>
    <t>v.</t>
  </si>
  <si>
    <t xml:space="preserve">  Rapid flu test (A&amp;B)</t>
  </si>
  <si>
    <t>w.</t>
  </si>
  <si>
    <t xml:space="preserve">  Rapid RSV Test</t>
  </si>
  <si>
    <t>x.</t>
  </si>
  <si>
    <t xml:space="preserve">  Rapid pregnancy test</t>
  </si>
  <si>
    <t>y.</t>
  </si>
  <si>
    <t xml:space="preserve">  Rapid glucose test</t>
  </si>
  <si>
    <t>z.</t>
  </si>
  <si>
    <t xml:space="preserve">  Monospot</t>
  </si>
  <si>
    <r>
      <t xml:space="preserve">Prescription Services
</t>
    </r>
    <r>
      <rPr>
        <i/>
        <sz val="9"/>
        <color rgb="FFFFFFFF"/>
        <rFont val="Arial"/>
        <family val="2"/>
      </rPr>
      <t>Confirm ability to provide below services; note any deviations</t>
    </r>
  </si>
  <si>
    <t>Written prescriptions by Nurse Practitioner</t>
  </si>
  <si>
    <t>Ability to add prescriptions from other providers to patient record</t>
  </si>
  <si>
    <t>III. OPERATIONS</t>
  </si>
  <si>
    <r>
      <t xml:space="preserve">GENERAL
</t>
    </r>
    <r>
      <rPr>
        <i/>
        <sz val="11.5"/>
        <color rgb="FFFFFFFF"/>
        <rFont val="Arial"/>
        <family val="2"/>
      </rPr>
      <t>Provide or confirm the request information; note any deviations</t>
    </r>
  </si>
  <si>
    <t>Describe your operational standards and commitment to ensuring adherence to those standards?</t>
  </si>
  <si>
    <t>Ability to operate the clinic four days/week for eight hours/day, with possible addition of a fifth day</t>
  </si>
  <si>
    <t>Confirm ability to offer both in-person and virtual visits</t>
  </si>
  <si>
    <t>Support the County's effort to market clinic services and encourage engagement with County employees</t>
  </si>
  <si>
    <t>Confirm lab vendor used is an in-network provider with the health plan</t>
  </si>
  <si>
    <t>Confirm you have processes and procedures in place to ensure adherence to applicable laws around medical waste removal, chemical storage and other relevant activities.</t>
  </si>
  <si>
    <t>Integration</t>
  </si>
  <si>
    <t>Integration with claims system so clinic data can be integrated into overall health plan analytics</t>
  </si>
  <si>
    <t>Ability to implement a reasonable first dollar charge for employees in HSA plan</t>
  </si>
  <si>
    <t>Electronic Medical Record</t>
  </si>
  <si>
    <t>Provide the name of the Electronic Medical Record (EMR) that you will use in the health clinic. Is it internally hosted or externally hosted?</t>
  </si>
  <si>
    <t>Confirm you have routinely scheduled internal and external security audits process and that you are willing to provide your full audit reports to Arlington or their designated partner for review.</t>
  </si>
  <si>
    <t>Describe how your EMR is able to electronically communicate with other providers in the community and health systems.</t>
  </si>
  <si>
    <t>Describe how staff are trained on use of the EMR</t>
  </si>
  <si>
    <t>Who do the medical records belong to?  Vendor? Employee?</t>
  </si>
  <si>
    <t>On-line Patient Portal</t>
  </si>
  <si>
    <t>Confirm the availability of an on-line patient portal</t>
  </si>
  <si>
    <t>Confirm the portal offers the following functionality:</t>
  </si>
  <si>
    <t>Use of the portal is "opt-in"</t>
  </si>
  <si>
    <t>Self-scheduling appointments (on-site or virtual)</t>
  </si>
  <si>
    <t>Ability to view lab results</t>
  </si>
  <si>
    <t>Ability to view electronic medical record</t>
  </si>
  <si>
    <t>Ability to email questions to staff</t>
  </si>
  <si>
    <t>Clinic Staffing</t>
  </si>
  <si>
    <t>Clinical and administrative staff are employed by or are independent contractors of your organization, affiliates, or parent company.</t>
  </si>
  <si>
    <t>Provide the following staff:</t>
  </si>
  <si>
    <t>- Advanced Practice Registered Nurse with current Virginia license or the ability to obtain one (clinical services)</t>
  </si>
  <si>
    <t>- Certified Medical Assistant (clinical and administrative services)</t>
  </si>
  <si>
    <t>Independently contract with physician to supervise clinic staff</t>
  </si>
  <si>
    <t>Provide back-up per diem staffing for planned absences of regular staff at no additional cost to the County</t>
  </si>
  <si>
    <t>Provide County opportunity to meet and provide feedback regarding staff under consideration for placement at clinic</t>
  </si>
  <si>
    <t>In the event of a vendor change, consideration of hiring current clinic staff</t>
  </si>
  <si>
    <t>IV.  REPORTING</t>
  </si>
  <si>
    <t>Vendor Transition</t>
  </si>
  <si>
    <t>Describe the transition process for medical records from current vendor</t>
  </si>
  <si>
    <t>Confirm your willingness to provide employees with a copy of their medical records should the vendor change in the future</t>
  </si>
  <si>
    <t>GENERAL REPORTING</t>
  </si>
  <si>
    <t>Confirm ability to provide monthly, quarterly and annual reporting for the following:</t>
  </si>
  <si>
    <t xml:space="preserve">   Clinical</t>
  </si>
  <si>
    <t xml:space="preserve">   Operations</t>
  </si>
  <si>
    <t xml:space="preserve">   Medical Cost Savings and ROI</t>
  </si>
  <si>
    <t xml:space="preserve">   Referrals</t>
  </si>
  <si>
    <t>Confirm ability to provide ad hoc reporting</t>
  </si>
  <si>
    <t>Are there additional charges for ad hoc reports?</t>
  </si>
  <si>
    <t>This worksheet should be used to provide additional explanations for any questions for which a "See Explanation" response exceeds 400 characters.</t>
  </si>
  <si>
    <t xml:space="preserve">State the number of questions you addressed with further explanation:  </t>
  </si>
  <si>
    <t>Section/ Question #</t>
  </si>
  <si>
    <t>Technical Questionnaire</t>
  </si>
  <si>
    <t/>
  </si>
  <si>
    <t>To Offeror:  Use Column H to provide a brief explanation. However if the length of the explanation is greater than 400 characters, you must use the "Explanation" worksheet to provide your detail explanation.</t>
  </si>
  <si>
    <t xml:space="preserve">MEDICAL RFP </t>
  </si>
  <si>
    <t>I.</t>
  </si>
  <si>
    <t>GENERAL PLAN INFORMATION</t>
  </si>
  <si>
    <t>Answer Format</t>
  </si>
  <si>
    <t>Format Type</t>
  </si>
  <si>
    <t>1.</t>
  </si>
  <si>
    <t>Please confirm the proposed network for each of the current plan designs.</t>
  </si>
  <si>
    <t>CIGNA (OAPIN) Copay Plan
( Active/Pre-Medicare Retirees)</t>
  </si>
  <si>
    <t>Text</t>
  </si>
  <si>
    <t>CIGNA (OAPIN) Coinsurance Plan
( Active/Pre-Medicare Retirees)</t>
  </si>
  <si>
    <t xml:space="preserve">CIGNA (OAP) HDHP HSA
( Active/Pre-Medicare Retirees) </t>
  </si>
  <si>
    <t>2.</t>
  </si>
  <si>
    <t>Network Model Type(s)</t>
  </si>
  <si>
    <t>II.</t>
  </si>
  <si>
    <t>Network Access/Medical Network Management</t>
  </si>
  <si>
    <t>Provider Disruption:  You need to request from Aon's NAPD team: hnapdmbx@aon.com. Please follow the workflow requested in the e-mail outlined by the NAPD team.  Confirm you have followed the process and provided the requested data for the County.</t>
  </si>
  <si>
    <t>Drop down box</t>
  </si>
  <si>
    <t>Confirmed, Not Confirmed, See Explanation</t>
  </si>
  <si>
    <t>GeoAccess:  You need to request from our NAPD team: hnapdmbx@aon.com. Please follow the workflow requested in the e-mail outlined by the NAPD team.  Confirm you have followed the process and provided the requested data for the County.</t>
  </si>
  <si>
    <t>3.</t>
  </si>
  <si>
    <t>Confirm that your firm will maintain at least 95% of current network provider choice and geo-access standards in each plan year of the contract.</t>
  </si>
  <si>
    <t>4.</t>
  </si>
  <si>
    <t>Confirm that any provider termination or network reductions for any network service area with 2% or more terminations by specialty group will be reported in advance to the County with at least 60 days’ notice</t>
  </si>
  <si>
    <t>5.</t>
  </si>
  <si>
    <t xml:space="preserve">Does your organization notify the County and/or participants if a network physician terminates his/her contract during the plan year? </t>
  </si>
  <si>
    <t>Yes, No, See Explanation</t>
  </si>
  <si>
    <t xml:space="preserve">When and how are the members notified? </t>
  </si>
  <si>
    <t>What happens to patients that are receiving ongoing treatment with network physicians who terminate their contract?</t>
  </si>
  <si>
    <t>6.</t>
  </si>
  <si>
    <t>Confirm that, if requested, your organization is willing and able to add medical providers to its medical networks.</t>
  </si>
  <si>
    <t>7.</t>
  </si>
  <si>
    <t>What is the average length in time to add a medical provider to your organization's medical network? (30-60 days?)</t>
  </si>
  <si>
    <t>8.</t>
  </si>
  <si>
    <t>Confirm that Detailed disruption information about significant changes to network access will be provided to the County at least 60 days in advance and to participants at County's request.</t>
  </si>
  <si>
    <t>9.</t>
  </si>
  <si>
    <t>What network management services will be delivered by a subcontractor, wholly owned subsidiary or other outside organization? (Include any leased network arrangements.)</t>
  </si>
  <si>
    <t>If you use leased networks to service this account, are the leased discounts loaded into your claims system?</t>
  </si>
  <si>
    <t>10.</t>
  </si>
  <si>
    <t>What is your network's physician to patient ratio?</t>
  </si>
  <si>
    <t>11.</t>
  </si>
  <si>
    <t>How often are provider directories updated online?</t>
  </si>
  <si>
    <t>12.</t>
  </si>
  <si>
    <t xml:space="preserve">Do you offer a 24/7 Nurseline?  </t>
  </si>
  <si>
    <t>Credentialing and Recredentialing</t>
  </si>
  <si>
    <t>13.</t>
  </si>
  <si>
    <t>Is your firm's doctor credentialing program certified by NCQA?</t>
  </si>
  <si>
    <t>drop down box</t>
  </si>
  <si>
    <t>14.</t>
  </si>
  <si>
    <t>At the time of credentialing, your firm verifies at least the following information from primary sources:</t>
  </si>
  <si>
    <t>A current, valid license to practice as a physician or independent behavioral healthcare practitioner at the highest level certified or approved by the state.</t>
  </si>
  <si>
    <t>Clinical privileges in good standing at the institution designated by the behavioral healthcare practitioner as the primary admitting facility, as applicable.</t>
  </si>
  <si>
    <t>A valid DEA or CDS certificate, as applicable.</t>
  </si>
  <si>
    <t>Graduation from an accredited professional school and/or highest training program applicable to the academic degree, discipline, and licensure of the practitioner.</t>
  </si>
  <si>
    <t>Board certification if the practitioner states that he/she is board-certified on the application.</t>
  </si>
  <si>
    <t>Work history for the past ten years.</t>
  </si>
  <si>
    <t>Current, adequate malpractice insurance according to the firm's policy.</t>
  </si>
  <si>
    <t>History of professional liability claims which resulted in settlements or judgments paid by or on behalf of the practitioner.</t>
  </si>
  <si>
    <t>Query all entities where practitioners have held privileges.</t>
  </si>
  <si>
    <t>Ever had placement issues post discharge</t>
  </si>
  <si>
    <t>Ever had transfer acceptance issues intra or post discharge</t>
  </si>
  <si>
    <t>15.</t>
  </si>
  <si>
    <t>Confirm that your firm formally recredentials its practitioners at least every two years, during which it verifies at least the following information from primary sources:</t>
  </si>
  <si>
    <t>A valid state license to practice</t>
  </si>
  <si>
    <t>The status of clinical privileges at the institution designated by the practitioner as the primary admitting facility as applicable</t>
  </si>
  <si>
    <t>A valid DEA or CDS certificate, as applicable (a copy is sufficient)</t>
  </si>
  <si>
    <t>Board certification (only if the practitioner was due to be recertified)</t>
  </si>
  <si>
    <t>Current, adequate malpractice insurance according to the firm's policy</t>
  </si>
  <si>
    <t>16.</t>
  </si>
  <si>
    <t>As part of the credentialing and re-credentialing process for contracted providers, do you query the  Healthcare Integrity and Protection Data Bank (HIPDB);  If the HIPDB suggests current or past sanctions or exclusion from participation in Federal and/or State health care programs, what actions do you take in the case of (a) a prospective provider seeking to contract with you and (b) an already contracted provider?</t>
  </si>
  <si>
    <t>text</t>
  </si>
  <si>
    <t>High Performance Network</t>
  </si>
  <si>
    <t>17.</t>
  </si>
  <si>
    <t>Does your organization offer high-performance networks?</t>
  </si>
  <si>
    <t>18.</t>
  </si>
  <si>
    <t>What percentage of your standard network is included in your HPN?</t>
  </si>
  <si>
    <t>19.</t>
  </si>
  <si>
    <t>What are your current arrangements and incentives for directing members to ACOs and Patient Centered Medical Homes?</t>
  </si>
  <si>
    <t>III.</t>
  </si>
  <si>
    <t>Qualifications of Offeror and Ability to Administer Current Plan Designs, Audit &amp; Systems, Reporting Capabilities &amp; Reporting</t>
  </si>
  <si>
    <t>PLAN DESIGN</t>
  </si>
  <si>
    <t>Adhere to the current plan design in preparing the quote.</t>
  </si>
  <si>
    <r>
      <t xml:space="preserve">The County is requesting that Offerors duplicate the current plan designs offerings.  Please indicate  (yes/no) if your organization is quoting on a specific plan. If the plan you are quoting matches current in every way, indicate "NO DEVIATIONS" in your response. </t>
    </r>
    <r>
      <rPr>
        <b/>
        <sz val="10"/>
        <color rgb="FF000080"/>
        <rFont val="Arial"/>
        <family val="2"/>
      </rPr>
      <t>Please list any deviations in the plan design workbook tabs.</t>
    </r>
    <r>
      <rPr>
        <sz val="10"/>
        <color rgb="FF000080"/>
        <rFont val="Arial"/>
        <family val="2"/>
      </rPr>
      <t xml:space="preserve"> Note that bidders may elect to quote one or more of the following plans:</t>
    </r>
  </si>
  <si>
    <t>Please see the detailed SPD's located within the RFP</t>
  </si>
  <si>
    <t>Medical Services Offeror is able provide medical and prescription drug coverage and customer service to participants in the continental United States, Alaska, Hawaii, Puerto Rico and the US Virgin Islands</t>
  </si>
  <si>
    <r>
      <t>Include a concise description of how your organization covers transition of care conditions, such as pregnancy, chemotherapy, case management, scheduled surgeries, chronic illnesses, terminal illnesses, behavioral health illnesses, etc., if a new member is receiving treatment from a non-participating provider as of June 30, 2021. Please specify if it varies by state or is consistent across the entire plan. Name the file:  "</t>
    </r>
    <r>
      <rPr>
        <b/>
        <sz val="10"/>
        <color rgb="FF000080"/>
        <rFont val="Arial"/>
        <family val="2"/>
      </rPr>
      <t>M-4 [Your Organization's Name]_Transition of Care</t>
    </r>
    <r>
      <rPr>
        <sz val="10"/>
        <color rgb="FF000080"/>
        <rFont val="Arial"/>
        <family val="2"/>
      </rPr>
      <t>."</t>
    </r>
  </si>
  <si>
    <t>Included, Not Included, See Explanation</t>
  </si>
  <si>
    <t>Please describe the process for the County to grant an exception to the plan design</t>
  </si>
  <si>
    <t>The County medical plans include a vision benefit.  Please confirm that your proposed plan(s) includes this benefit</t>
  </si>
  <si>
    <t>Confirm that out-of-network claims will be capped at the 80th percentile of R&amp;C</t>
  </si>
  <si>
    <t>Offeror Capabilities</t>
  </si>
  <si>
    <t>How does your organization make changes to correct problems as a result of a quality improvement review, such as an audit, etc.?</t>
  </si>
  <si>
    <t>All claim records and eligibility data used by the Offeror in its role as claim administrator shall remain the property of the County as Plan Sponsor and Plan Administrator.</t>
  </si>
  <si>
    <t>Agree, Disagree, See Explanation</t>
  </si>
  <si>
    <t>Offeror agrees to perform annual verification of disabled/handicapped status of overage (&gt;26 years) child dependents annually at no cost to the County</t>
  </si>
  <si>
    <t xml:space="preserve">Offeror agrees to provide electronic copies of plan materials, including SBCs, SPDs, Certificates of Coverage, and other plan materials.  </t>
  </si>
  <si>
    <t>Offeror confirms the capability for providing the County with a link to the Offeror's website to obtain plan information, including Certificates of Coverage, SBCs, and benefit summaries.</t>
  </si>
  <si>
    <t>Indicate whether the following functions are centralized or decentralized and provide the location where the functions will be performed in the Explanation column.</t>
  </si>
  <si>
    <t>Claims Administration</t>
  </si>
  <si>
    <t>Centralized, Decentralized</t>
  </si>
  <si>
    <t>Member Services</t>
  </si>
  <si>
    <t>Network Management</t>
  </si>
  <si>
    <t>Disease Management</t>
  </si>
  <si>
    <t>Utilization Review</t>
  </si>
  <si>
    <t>Underwriting Services</t>
  </si>
  <si>
    <t>Eligibility Services</t>
  </si>
  <si>
    <t>Audits and Systems - Medical</t>
  </si>
  <si>
    <t>The County reserves the right to conduct audits.  Any third party auditor engaged by the County shall execute a confidentiality agreement in a form mutually agreed upon prior to conducting any audit ensuring that all information reviewed during such audit and all details will be treated as confidential and will not be revealed in any manner or form by or to any third party.
Confirm you agree with each of the following:</t>
  </si>
  <si>
    <t xml:space="preserve">An independent consultant, on behalf of the County, will conduct a quality review of the medical plan designs, including pharmacy to be loaded in the claims system(s) prior to implementation (or as soon thereafter as reasonably possible). As the selected Offeror, your organization agrees to pay the cost of this review (up to $60,000).  Your organization will provide all necessary support to enable the independent consultant, on behalf of the County, to review claims in a test environment that mirrors the plan information present in the "live" claims processing system. If this review cannot be supported remotely and requires an on-site review, your organization will be responsible for travel costs up to $5,000.  All costs associated with this review shall not be included in the County's retention fee. </t>
  </si>
  <si>
    <t xml:space="preserve">An independent consultant, on behalf of the County, will conduct a medical clinical audit, pharmacy audit and a claims audit, one of each every two years.  As the selected Offeror or administrator, your organization agrees to pay the cost of these audits (up to $65,000 each). Your organization will provide all necessary support to enable the independent consultant, on behalf of the County, to review the claims data. If this review cannot be supported remotely and requires an on-site review, your organization will be responsible for travel costs up to $5,000 (in addition to the $65,000).  All costs associated with this review shall not be included in the County's retention fee. </t>
  </si>
  <si>
    <t>Right to audit at no charge except as a direct pass-through of any data retrieval fees, which may be required if data requested has already been stored.</t>
  </si>
  <si>
    <t>Right to audit post termination, up to two years following termination of the business relationship with prior written notification. The   County will not be held responsible for time or miscellaneous costs incurred by the health plan in association with audit including, but not limited to, the costs associated with providing audit reports, systems access, or space.</t>
  </si>
  <si>
    <t>Right to audit more than once per year if the audits are different in scope or for different services.</t>
  </si>
  <si>
    <t>Right to independently audit or evaluate clinical disease management and case management programs through the use of a qualified third party auditor.</t>
  </si>
  <si>
    <t>Right to perform additional audits during the year of similar scope if requested as a follow-up to ensure significant/material errors found in an audit have been corrected and are not recurring or if additional information becomes available to warrant further investigation.</t>
  </si>
  <si>
    <t>If your organization fails an audit, your organization will fund a re-audit at its own expense.</t>
  </si>
  <si>
    <t>Your organization agrees to provide reasonable cooperation with requests for information, which includes but is not limited to the timing of the audit, deliverables, data/information requests and Offeror response time to questions during and after the process.  Offeror will also provide a response to all “findings” it receives within 30 days, or at a later date if mutually determined to be more reasonable based on the number and type of findings.</t>
  </si>
  <si>
    <t xml:space="preserve">Your organization agrees to pay the Plan 100% of any overpayments made by the Plan as determined from an audit by a organization that the Plan chooses, and no later than 30 days after both parties have agreed to the recoveries, subject to a compounding interest penalty of 1% per month. </t>
  </si>
  <si>
    <t>As a result of an audit, the County can set a time limit for pursuing underpayments/overpayments to/from its members.</t>
  </si>
  <si>
    <t>Your organization will allow County, or any other party selected by County (e.g. State Auditor General or County's independent auditors), to audit claims at any time, including, but not limited to, medical claim financial payments and clinical services.  This would be in addition to any annual claims audit that County performs through contract with a organization for independent auditing services.</t>
  </si>
  <si>
    <t>Your organization will reimburse County for payments not authorized under the plan.  If not, explain why your organization is unwilling to agree to this request.</t>
  </si>
  <si>
    <t>Your organization is held accountable for the integrity of the financial transactions.</t>
  </si>
  <si>
    <t>Confirm there would be no limit to the number of claims/discrepancies reviewed by the County’s auditor and vendor.</t>
  </si>
  <si>
    <t xml:space="preserve">Each and every payment by Client to the vendor, whether representing fees, claims or otherwise, would be subject to audit and reconciliation and no such payment made by Client would constitute a waiver of its right to audit or reconcile. </t>
  </si>
  <si>
    <t>If the audit identifies confirmed errors, you will provide service warranty reports to auditor for every confirmed error.</t>
  </si>
  <si>
    <t>You will review the service warranty with auditor and the County for final approval. Any claim errors identified in an audit, should include details of the error, how it was corrected and provide quantification of the overall impact of the error.</t>
  </si>
  <si>
    <t>Issues identified in an external audit will not be used to offset amounts due back to the County or to members.</t>
  </si>
  <si>
    <t>If you require the County to change claim platforms, you will allow the County to conduct a pre-migration readiness assessment and claim audit in order to test that the set up and benefits will be processed correctly.  The cost of the migration audit will be paid for by your organization.</t>
  </si>
  <si>
    <t>Audit and Systems - Pharmacy</t>
  </si>
  <si>
    <t>20.</t>
  </si>
  <si>
    <t xml:space="preserve">The County retains the right to audit such information as reasonably required to determine that your firm is complying with the Agreement, which includes but is not limited to: 100% of pharmacy claims data, with all NCPDP fields from the most current version and release; data management; participating pharmacy contracts with PBM (transparent pricing models only); pharmaceutical manufacturer; Mail Order and Specialty Pharmacy contracts to the extent they exist with other vendor(s); approved and denied utilization management reviews; clinical program outcomes; appeals;  and information related to the reporting and measurement of performance guarantees. </t>
  </si>
  <si>
    <t>21.</t>
  </si>
  <si>
    <t xml:space="preserve">The County shall not be liable for underpayments made as result of PBM error and discovered through the audit.  </t>
  </si>
  <si>
    <t>22.</t>
  </si>
  <si>
    <t>100% of any agreed to adjustments, payments and/or reimbursements determined to be necessary as a result of any examination or audit shall be paid by you within 30 calendar days after both parties agree with the amounts to be reconciled, as applicable, and have executed an appropriate release document closing the audit period, which can include electronic acknowledgement.</t>
  </si>
  <si>
    <t>23.</t>
  </si>
  <si>
    <t xml:space="preserve">The County, through a mutually agreeable independent third party retained by The County, may conduct an annual Manufacturer Payments audit for the prior two contract years. Such audit shall be limited to a review of no less than ten (10) pharmaceutical company contracts directly related to The County's Manufacturer Payments as selected by The County.  Such review of pharmaceutical company contracts may include formulary and Manufacturer Payment provisions and shall be limited to information necessary for validating the accuracy of the Manufacturer Payment amounts remitted to The County by your firm. </t>
  </si>
  <si>
    <t>24.</t>
  </si>
  <si>
    <t xml:space="preserve">The right to audit Manufacturer Payments extends to any and all agreements with pharmaceutical manufacturers based on the definition of Manufacturer Payments. This includes but is not limited to Rebate agreements and other types of agreements that may require the County to enroll in certain programs in order to be eligible to receive Manufacturer Payments. </t>
  </si>
  <si>
    <t>25.</t>
  </si>
  <si>
    <t>You agree to share 100% of all audit recoveries (retail, mail, and specialty) with the County on a quarterly basis within 30 calendar days from the close of the contract quarter.</t>
  </si>
  <si>
    <t>Reporting Capabilities</t>
  </si>
  <si>
    <t>Please indicate your willingness to provide reports to the County to comply with  the following reporting requirements. Each report must reflect claims and enrollment (enrollees as well as members) by lines of coverage split between employees, COBRA participants and Pre-Medicare Retirees, plus a total for all activity)
Pre- Medicare retirees must be spilt into additional sub-groups, including groups that consist only of dependents (e.g. of Medicare-enrolled retirees; of Line of Duty retirees)</t>
  </si>
  <si>
    <t>26.</t>
  </si>
  <si>
    <t>Offeror agrees to provide monthly paid claims and enrollment reports by group and plan type to the County as part of your standard reporting package. Costs for standard reports should be included in the quote provided. If you disagree, please explain</t>
  </si>
  <si>
    <t>27.</t>
  </si>
  <si>
    <t>Offeror agrees to meet with the County on a semi-annual basis (at minimum) to review claim experience, plan progress, service-related issues, etc. Review will include an Executive Summary and plan recommendations based on County utilization. If you disagree, please explain.</t>
  </si>
  <si>
    <t>28.</t>
  </si>
  <si>
    <t>Do you provide online access to reporting tools for the County and any authorized vendors (e.g. actuarial consultants)?</t>
  </si>
  <si>
    <t>29.</t>
  </si>
  <si>
    <t>If the relationship is terminated, do you have the ability to provide the County with a detailed report of each participant, with a major in-process condition, to assist in transitioning these participants to another health plan?</t>
  </si>
  <si>
    <t>30.</t>
  </si>
  <si>
    <t>List the key drivers that you track to assess improved outcomes and lower costs.</t>
  </si>
  <si>
    <t>31.</t>
  </si>
  <si>
    <t>Do you provide ACA reporting and filing?  If yes, please describe your full capabilities and any associated pricing.</t>
  </si>
  <si>
    <t>32.</t>
  </si>
  <si>
    <t xml:space="preserve">Can you provide ad hoc reports at no additional cost?  If so, provide average turnaround time. </t>
  </si>
  <si>
    <t>33.</t>
  </si>
  <si>
    <r>
      <t xml:space="preserve">Please provide an electronic copy of each report within the standard reporting package (use sample data). Name the file: </t>
    </r>
    <r>
      <rPr>
        <b/>
        <sz val="10"/>
        <color rgb="FF000080"/>
        <rFont val="Arial"/>
        <family val="2"/>
      </rPr>
      <t>"M-3 [Your Organization's Name] Sample Reporting Package</t>
    </r>
    <r>
      <rPr>
        <sz val="10"/>
        <color rgb="FF000080"/>
        <rFont val="Arial"/>
        <family val="2"/>
      </rPr>
      <t>."</t>
    </r>
  </si>
  <si>
    <t>Provided, Not Provided, See Explanation</t>
  </si>
  <si>
    <t>Monthly Reports</t>
  </si>
  <si>
    <t>34.</t>
  </si>
  <si>
    <t>Monthly reporting will contain the following information:</t>
  </si>
  <si>
    <t>Paid Claims by Plan and applicable division</t>
  </si>
  <si>
    <t>Capitation (if applicable)</t>
  </si>
  <si>
    <t>Administrative/Network Fees (if applicable)</t>
  </si>
  <si>
    <t>Claims exceeding $50,000 with diagnosis</t>
  </si>
  <si>
    <t>Monthly enrollment counts by Plan and applicable division</t>
  </si>
  <si>
    <t>Electronic eligibility listing</t>
  </si>
  <si>
    <t>Runout and reserves</t>
  </si>
  <si>
    <t>Claims paid by $ amount increments</t>
  </si>
  <si>
    <t>Reconciliation of claims drafts to paid claims</t>
  </si>
  <si>
    <t>35.</t>
  </si>
  <si>
    <t xml:space="preserve">General claim utilization reports provided semi-annually or as needed by major line of coverage identifying: </t>
  </si>
  <si>
    <t>Claims submitted</t>
  </si>
  <si>
    <t>Claims eligible</t>
  </si>
  <si>
    <t>Deductible and coinsurance application</t>
  </si>
  <si>
    <t>Payment reductions due to network negotiated rates</t>
  </si>
  <si>
    <t>R&amp;C cutbacks and savings</t>
  </si>
  <si>
    <t>Coordination of Benefit savings</t>
  </si>
  <si>
    <t>Ineligible expenses</t>
  </si>
  <si>
    <t>Age-out report for dependent children 3 months before turning age 26</t>
  </si>
  <si>
    <t>Report and track &gt;26 disabled/handicap dependent status</t>
  </si>
  <si>
    <t>Net benefits paid by Plan</t>
  </si>
  <si>
    <t>36.</t>
  </si>
  <si>
    <t>Claim utilization report will show separate experience for:</t>
  </si>
  <si>
    <t>Employees</t>
  </si>
  <si>
    <t>Dependents</t>
  </si>
  <si>
    <t>Under 65 Retirees and Under 65 Dependent of Medicare Retirees</t>
  </si>
  <si>
    <t>COBRA Participants</t>
  </si>
  <si>
    <t>Electronic format of claims data (csv or excel)</t>
  </si>
  <si>
    <t>Employee contested claims separated by denial reason.</t>
  </si>
  <si>
    <t>Claim lag report.</t>
  </si>
  <si>
    <t>Network savings reports for each plan and network offered.</t>
  </si>
  <si>
    <t>Most-utilized hospitals and physicians reports.</t>
  </si>
  <si>
    <t>ALOS</t>
  </si>
  <si>
    <t>Days/1,000</t>
  </si>
  <si>
    <t>Emergency Room and Urgent Care Visits</t>
  </si>
  <si>
    <t>Office Visits</t>
  </si>
  <si>
    <t>Trends</t>
  </si>
  <si>
    <t>Utilization of High Performance Networks, ACOs, and PCMH</t>
  </si>
  <si>
    <t>37.</t>
  </si>
  <si>
    <t>Will all utilization reporting be accessible online by the County or Consultant?</t>
  </si>
  <si>
    <t>38.</t>
  </si>
  <si>
    <t>Year-end financial accounting report for the program will be provided within 45 days of the contract anniversary date for no additional charge</t>
  </si>
  <si>
    <t>Member Services and Claims Administration (includes Customer Service, Website Capabilities,  Communication and Open Enrollment Support)</t>
  </si>
  <si>
    <t>IV.</t>
  </si>
  <si>
    <t>Customer Service Center</t>
  </si>
  <si>
    <t>Please provide the location (city/state) of each of the following functions as they would relate to the County account.</t>
  </si>
  <si>
    <t>Claims Processing Center</t>
  </si>
  <si>
    <t>Please specify the hours of operation for each of the following.</t>
  </si>
  <si>
    <t>How are after-hour phone calls handled?</t>
  </si>
  <si>
    <t>There is a single toll-free customer service number for addressing claims payment, member service and any appeals</t>
  </si>
  <si>
    <t>Briefly describe the customer service team that would be responsible the County account including how many staff members are assigned and how you ensure the County members are routed directly to the designated team</t>
  </si>
  <si>
    <t>Provide the hours when a member can speak directly to a customer service representative</t>
  </si>
  <si>
    <t>Please answer the following questions as they relate to Customer Services.</t>
  </si>
  <si>
    <t>Can customer service representatives access information related to a specific claim online?</t>
  </si>
  <si>
    <t>Do customer service representatives also process claims?</t>
  </si>
  <si>
    <t>Do customer service representatives have the ability to update eligibility?</t>
  </si>
  <si>
    <t>Provide the following statistics for the customer service center that will handle the County account based on the most current the 2019 plan year reporting period. We are requesting actual results for the proposed customer service center; therefore, standards should not be provided.</t>
  </si>
  <si>
    <t>Indicate Current Reporting Period</t>
  </si>
  <si>
    <t xml:space="preserve">Average customer service telephone response time (seconds) </t>
  </si>
  <si>
    <t>Text, time</t>
  </si>
  <si>
    <t xml:space="preserve">Call abandonment rate (%) </t>
  </si>
  <si>
    <t>Text, %</t>
  </si>
  <si>
    <t>Percentage of incoming calls that are recorded</t>
  </si>
  <si>
    <t xml:space="preserve">Length of hold time </t>
  </si>
  <si>
    <t xml:space="preserve">First call resolution percentage </t>
  </si>
  <si>
    <t>What percent of calls are mandated to be documented in your organization's system?</t>
  </si>
  <si>
    <t>Indicate your process for documenting member calls.</t>
  </si>
  <si>
    <t>Representatives cannot close the calls unless the event is documented.</t>
  </si>
  <si>
    <t>Representatives document calls using standard system generated reason codes.</t>
  </si>
  <si>
    <r>
      <t xml:space="preserve">Please answer the following questions as they relate to Claims Processing based on 2019 plan year reporting period (we are requesting </t>
    </r>
    <r>
      <rPr>
        <b/>
        <u/>
        <sz val="10"/>
        <color rgb="FF000080"/>
        <rFont val="Arial"/>
        <family val="2"/>
      </rPr>
      <t>actual results</t>
    </r>
    <r>
      <rPr>
        <b/>
        <sz val="10"/>
        <color rgb="FF000080"/>
        <rFont val="Arial"/>
        <family val="2"/>
      </rPr>
      <t>)</t>
    </r>
  </si>
  <si>
    <t xml:space="preserve">Claim payment accuracy (number of correct payments divided by number of payments) </t>
  </si>
  <si>
    <t>% of claims auto-adjudicated</t>
  </si>
  <si>
    <t xml:space="preserve">Claim processing accuracy (number of claims processed with 100 percent accuracy divided by number of claims) </t>
  </si>
  <si>
    <t xml:space="preserve">Financial accuracy (dollars paid correctly divided by total dollars paid) </t>
  </si>
  <si>
    <t>Average turnaround time:
   i) x% in 10 business days (14 calendar days);
   ii) x% in 20 business days (30 calendar days)</t>
  </si>
  <si>
    <t xml:space="preserve">Non-Medicare COB savings as a percentage of paid claims </t>
  </si>
  <si>
    <t xml:space="preserve">Average number of days claims are pended </t>
  </si>
  <si>
    <t>Text, number</t>
  </si>
  <si>
    <t>What other services are made available through telephonic interface (i.e., IVR)?</t>
  </si>
  <si>
    <t xml:space="preserve">Text </t>
  </si>
  <si>
    <t>How are member inquiries logged and tracked?</t>
  </si>
  <si>
    <t>How are out of state and out of country emergencies handled?</t>
  </si>
  <si>
    <t>Can you comply with primary and secondary payer requirements for Medicare?</t>
  </si>
  <si>
    <t>Please briefly describe your multi-lingual capabilities in the call center</t>
  </si>
  <si>
    <t>Website Capabilities</t>
  </si>
  <si>
    <t>Please identify which of the following services are currently available to members on your website.</t>
  </si>
  <si>
    <t>Review claim history and EOBs</t>
  </si>
  <si>
    <t>Available, Not Available, See Explanation</t>
  </si>
  <si>
    <t>Check benefit status (deductibles met, amount of benefit remaining, etc.)</t>
  </si>
  <si>
    <t>Request additional or replacement ID cards.</t>
  </si>
  <si>
    <t>Print ID cards directly from site.</t>
  </si>
  <si>
    <t>Access historical health data.</t>
  </si>
  <si>
    <t>Access educational information</t>
  </si>
  <si>
    <t>Take a health risk assessment.</t>
  </si>
  <si>
    <t>Provider directories (standard).</t>
  </si>
  <si>
    <t>Pharmacy directories and drug formularies</t>
  </si>
  <si>
    <t>Provider quality information.</t>
  </si>
  <si>
    <t>Provider cost information for medical and prescription drugs.</t>
  </si>
  <si>
    <t>Web chat feature</t>
  </si>
  <si>
    <t>Send an email to member services</t>
  </si>
  <si>
    <t>Provider selection where users enter search criteria.</t>
  </si>
  <si>
    <t>Prior Authorization</t>
  </si>
  <si>
    <t>Treatment cost estimator</t>
  </si>
  <si>
    <t>Review prescription drug cost and compare retail drug cost versus mail order drug cost</t>
  </si>
  <si>
    <t>Plan design information</t>
  </si>
  <si>
    <t>Wellness resources</t>
  </si>
  <si>
    <t>Download printable versions of claim and reimbursement forms</t>
  </si>
  <si>
    <t>Submit appeals</t>
  </si>
  <si>
    <t>Prescription mail order service refill/order tracking</t>
  </si>
  <si>
    <t>Do you currently provide versions of your member site in multiple languages that offer the same functionality as the English version?</t>
  </si>
  <si>
    <r>
      <t xml:space="preserve">Please specify the tools available to the County via the </t>
    </r>
    <r>
      <rPr>
        <b/>
        <u/>
        <sz val="10"/>
        <color rgb="FF000080"/>
        <rFont val="Arial"/>
        <family val="2"/>
      </rPr>
      <t>employer portal</t>
    </r>
    <r>
      <rPr>
        <b/>
        <sz val="10"/>
        <color rgb="FF000080"/>
        <rFont val="Arial"/>
        <family val="2"/>
      </rPr>
      <t xml:space="preserve"> of your company's website.</t>
    </r>
  </si>
  <si>
    <t>Real-time secure access to financial information for the County.</t>
  </si>
  <si>
    <t>Receive standard reports, including claims experience, utilization data, eligibility, billing and claims history</t>
  </si>
  <si>
    <t>Real-time on-line eligibility maintenance</t>
  </si>
  <si>
    <t>Access to claims data.</t>
  </si>
  <si>
    <t>Create customized reports</t>
  </si>
  <si>
    <t>Access to member-specific coverage and claim information</t>
  </si>
  <si>
    <t>Correspond with account management and customer service for problem resolution</t>
  </si>
  <si>
    <t>Account level delegate rights.</t>
  </si>
  <si>
    <t>Eligibility verification.</t>
  </si>
  <si>
    <t>Access plan details</t>
  </si>
  <si>
    <t>Access health topics and medical information</t>
  </si>
  <si>
    <t>Request ID cards.</t>
  </si>
  <si>
    <t>Please describe the training you will provide to the County staff as it related to using the features provided on the employer website portal</t>
  </si>
  <si>
    <t>Mobile Application Capabilities</t>
  </si>
  <si>
    <t>Does your company offer a mobile device application? If so, does it include the following?</t>
  </si>
  <si>
    <t>Text messaging</t>
  </si>
  <si>
    <t>Appointment reminders</t>
  </si>
  <si>
    <t>Ability to download forms (claim, prior authorization, etc.)</t>
  </si>
  <si>
    <t>Ability to request additional or replacement ID cards</t>
  </si>
  <si>
    <t>Access to claims data</t>
  </si>
  <si>
    <t>Ability to track deductibles, out of pockets, and any other maximums</t>
  </si>
  <si>
    <t>Ability to obtain provider cost information</t>
  </si>
  <si>
    <t>Ability to obtain provider quality information</t>
  </si>
  <si>
    <t>Ability to view Explanations of Benefits</t>
  </si>
  <si>
    <t>Ability to run reports to analyze healthcare spending</t>
  </si>
  <si>
    <t>Access historical health data</t>
  </si>
  <si>
    <t>Is customer service available through the mobile app</t>
  </si>
  <si>
    <t>Is there an option for an online chat through the app</t>
  </si>
  <si>
    <t>Communications</t>
  </si>
  <si>
    <t>Please confirm Offeror is willing to draft the Certificates of Coverage and SBCs accurately and in compliance with ACA and provide to the County by specified date in advance of Open Enrollment.</t>
  </si>
  <si>
    <r>
      <t>Briefly describe the types of standard communication materials available</t>
    </r>
    <r>
      <rPr>
        <b/>
        <sz val="10"/>
        <color rgb="FF000080"/>
        <rFont val="Arial"/>
        <family val="2"/>
      </rPr>
      <t xml:space="preserve"> and</t>
    </r>
    <r>
      <rPr>
        <sz val="10"/>
        <color rgb="FF000080"/>
        <rFont val="Arial"/>
        <family val="2"/>
      </rPr>
      <t xml:space="preserve"> whether there are charges for those materials.</t>
    </r>
  </si>
  <si>
    <t>Can the County's own "branding" be added to communication materials? If so, is there an additional cost? Please explain in the Explanation column.</t>
  </si>
  <si>
    <t>List languages other than English in which communication materials are available.  If applicable, detail additional costs.</t>
  </si>
  <si>
    <t>Upon request by the County, you will produce and send ID cards for receipt by plan members on or before June 15 prior to the start of each plan year at no additional cost.</t>
  </si>
  <si>
    <t>You will produce and send ID cards for distribution to members within 5 business days or less of receipt of clean eligibility and enrollment files at no additional cost. One ID Card must be sent per individual member and two (2) ID Cards per family.</t>
  </si>
  <si>
    <t>Briefly describe any innovative communication materials that you offer which differentiate you from your competitors (e.g. video clips, etc.).</t>
  </si>
  <si>
    <t>Offeror will provide participants with annual notice that the plan provides for coverage for breast reconstruction following mastectomy.</t>
  </si>
  <si>
    <t>Open Enrollment Support</t>
  </si>
  <si>
    <t>Please confirm that identification cards (ID cards) are issued to new participants within five (5) business days of receipt of clean data and five (5) days prior to July 1 for the 2021/2022 plan year.</t>
  </si>
  <si>
    <t>Please confirm that you are willing to assist the County with the preparation and attendance at benefit fairs and all other events as requested during their scheduled open enrollment, at no additional cost.</t>
  </si>
  <si>
    <t>If related to Offeror's errors or Offeror's initiated changes, your organization will be responsible for the cost to reproduce ID cards (including priority shipping).</t>
  </si>
  <si>
    <t>V.</t>
  </si>
  <si>
    <t>Clinical and Quality Care Programs/Behavioral Health Capabilities/Telemedicine Capabilities</t>
  </si>
  <si>
    <t>Medical/Pharmacy Utilization Management</t>
  </si>
  <si>
    <t>What criteria do you use for determining medical necessity? Do these criteria vary by region?</t>
  </si>
  <si>
    <t>Describe in detail your appeals process, including availability of peer-to-peer consultation</t>
  </si>
  <si>
    <t xml:space="preserve">Gaps in Care  </t>
  </si>
  <si>
    <t>How do you identify Gaps in Care?</t>
  </si>
  <si>
    <t>Describe member messaging and follow-up</t>
  </si>
  <si>
    <t>Provide your organization's Book of Business actual results/outcomes in addressing Gaps in Care</t>
  </si>
  <si>
    <t xml:space="preserve">Provide a BRIEF description of the services listed below. </t>
  </si>
  <si>
    <t>Preadmission verification/concurrent review/discharge planning.</t>
  </si>
  <si>
    <t>Case management.</t>
  </si>
  <si>
    <t>Outpatient surgical review.</t>
  </si>
  <si>
    <t>Inpatient mental health/substance abuse review.</t>
  </si>
  <si>
    <t>Other.</t>
  </si>
  <si>
    <t>Does your UR/UM offer the following reviews?</t>
  </si>
  <si>
    <t>Inpatient mental health and substance abuse review.</t>
  </si>
  <si>
    <t>Return to work assessment.</t>
  </si>
  <si>
    <t>Outpatient Mental health.</t>
  </si>
  <si>
    <t>Outpatient Substance abuse</t>
  </si>
  <si>
    <t>Physical therapy.</t>
  </si>
  <si>
    <t>Occupational therapy.</t>
  </si>
  <si>
    <t>Home health care.</t>
  </si>
  <si>
    <t>Other - please specify.</t>
  </si>
  <si>
    <t>Indicate which of the following services your UM Program provides:</t>
  </si>
  <si>
    <t>Needs assessment.</t>
  </si>
  <si>
    <t>Provides, Does Not Provide, See Explanation</t>
  </si>
  <si>
    <t>Care planning for medical services.</t>
  </si>
  <si>
    <t>Facilitation of coordination services.</t>
  </si>
  <si>
    <t>Discharge planning.</t>
  </si>
  <si>
    <t>Follow-up to monitor services and the patient.</t>
  </si>
  <si>
    <t>Other (please specify).</t>
  </si>
  <si>
    <t>How are utilization management activities, outcomes, and results communicated to the County?</t>
  </si>
  <si>
    <t>What programs does Offeror have in place to emphasize appropriate utilization by the County members? Specifically, what programs does Offeror have to address inappropriate use of the emergency room and educate the County  members on the most appropriate utilization settings?</t>
  </si>
  <si>
    <t>What tools and methods are used to prevent hospital emergency room usage and hospital readmissions?</t>
  </si>
  <si>
    <t>Your organization has the capability to integrate medical and prescription drug claims data to enhance:</t>
  </si>
  <si>
    <t>Concurrent drug utilization reviews (i.e., drug-disease interactions)</t>
  </si>
  <si>
    <t>Therapeutic management initiatives (i.e., prior authorization programs)</t>
  </si>
  <si>
    <t>Compliance programs</t>
  </si>
  <si>
    <t>Gaps in (Omissions in) care</t>
  </si>
  <si>
    <t>How often are your organization's clinical programs reviewed to ensure they remain up-to-date?</t>
  </si>
  <si>
    <t>Case Management</t>
  </si>
  <si>
    <t>Please describe the criteria for employment, and the background of, case managers and coaches.</t>
  </si>
  <si>
    <t>Please provide the average caseload for the case managers that would be servicing the County members, expressed as "x cases/mgr".</t>
  </si>
  <si>
    <t>Indicate which of the following triggers are used to identify potential case management cases:</t>
  </si>
  <si>
    <t>Utilization (e.g. multiple admissions, readmissions, length of stay)</t>
  </si>
  <si>
    <t>Diagnosis</t>
  </si>
  <si>
    <t>Procedure (e.g. transplants, hemodialysis, etc.)</t>
  </si>
  <si>
    <t>Alternate level of care (e.g. rehab, LTAC, SNF)</t>
  </si>
  <si>
    <t>High-cost services (inpatient/outpatient)</t>
  </si>
  <si>
    <t>High-cost threshold &gt; $50,000 incurred on a rolling 12 months (if threshold is different, please indicate).</t>
  </si>
  <si>
    <t>Situational triggers (e.g. caregiver, psychosocial factors)</t>
  </si>
  <si>
    <t>Predictive technology</t>
  </si>
  <si>
    <t>Other</t>
  </si>
  <si>
    <t>Case management referrals are accepted from:</t>
  </si>
  <si>
    <t>Nurse advice/health information line</t>
  </si>
  <si>
    <t>Discharge Planner</t>
  </si>
  <si>
    <t>Utilization management staff</t>
  </si>
  <si>
    <t>Member self-referral</t>
  </si>
  <si>
    <t>Practitioner referral</t>
  </si>
  <si>
    <t>Medical Director</t>
  </si>
  <si>
    <t>Outreach staff</t>
  </si>
  <si>
    <t xml:space="preserve">On average during the previous 12 months, what percent of members were for high-risk outreach?  </t>
  </si>
  <si>
    <t>Percent</t>
  </si>
  <si>
    <t xml:space="preserve">On average during the previous 12 months, what percent of members were referred to complex case management? </t>
  </si>
  <si>
    <t>What percentage of each refuse assistance?</t>
  </si>
  <si>
    <t>Please indicate which of the following case management programs are included at no additional charge in the plan design quoted for the County.</t>
  </si>
  <si>
    <t>Asthma case management.</t>
  </si>
  <si>
    <t>Back case programs/discounts.</t>
  </si>
  <si>
    <t>Cancer case management.</t>
  </si>
  <si>
    <t>Chronic case programs.</t>
  </si>
  <si>
    <t>Congestive heart failure case management.</t>
  </si>
  <si>
    <t>Diabetes case management.</t>
  </si>
  <si>
    <t>Depression.</t>
  </si>
  <si>
    <t>Substance abuse</t>
  </si>
  <si>
    <t>Family planning program</t>
  </si>
  <si>
    <t>Heart disease case management.</t>
  </si>
  <si>
    <t>Hypertension case management.</t>
  </si>
  <si>
    <t>Low back pain/injury case management.</t>
  </si>
  <si>
    <t>Lung conditions (except asthma) case management.</t>
  </si>
  <si>
    <t>Muscle or joint problems case management.</t>
  </si>
  <si>
    <t>Neonatal intensive case management.</t>
  </si>
  <si>
    <t>Patient management.</t>
  </si>
  <si>
    <t>Prenatal case management.</t>
  </si>
  <si>
    <t>Rheumatoid arthritis.</t>
  </si>
  <si>
    <t>Complex Comorbidities</t>
  </si>
  <si>
    <t>Catastrophic injuries</t>
  </si>
  <si>
    <t>End of Life</t>
  </si>
  <si>
    <t xml:space="preserve">Please confirm Offeror is able to administer a Diabetes Prevention Program (DPP). </t>
  </si>
  <si>
    <t>Please describe how Offeror handles the integration of disease management and behavioral health.</t>
  </si>
  <si>
    <t>List health plan program accreditation status: NCQA Disease Management Program Accreditation, NCQA Disease Management Program Certification, &amp;/or URAC Disease Management Program Accreditation.</t>
  </si>
  <si>
    <t xml:space="preserve">List the conditions managed in your disease management program </t>
  </si>
  <si>
    <t>Asthma</t>
  </si>
  <si>
    <t>Managed, Not Managed, See Explanation</t>
  </si>
  <si>
    <t>Cancer</t>
  </si>
  <si>
    <t>COPD</t>
  </si>
  <si>
    <t>Congestive Heart Failure (CHF)</t>
  </si>
  <si>
    <t>Coronary Artery Disease (CAD)</t>
  </si>
  <si>
    <t>Depression</t>
  </si>
  <si>
    <t>End Stage Renal Disease (ESRD)</t>
  </si>
  <si>
    <t>Gastro Esophageal Reflux Disorder (GERD)</t>
  </si>
  <si>
    <t>Hepatitis</t>
  </si>
  <si>
    <t>Low Back Pain</t>
  </si>
  <si>
    <t>Metabolic Syndrome</t>
  </si>
  <si>
    <t>Osteoporosis</t>
  </si>
  <si>
    <t>Pain Management</t>
  </si>
  <si>
    <t>Peptic Ulcer Disease (PUD)</t>
  </si>
  <si>
    <t>Peripheral Artery Disease (PAD)</t>
  </si>
  <si>
    <t xml:space="preserve">Mental health </t>
  </si>
  <si>
    <t>What are your hours of operation and days of operation for member outreach and in-bound calls?</t>
  </si>
  <si>
    <t>Is your organization's Disease Management enrollment model opt-in or opt-out?</t>
  </si>
  <si>
    <t>Opt-in, Opt-out, See Explanation</t>
  </si>
  <si>
    <t>Define active participation/engagement in your program (opt-in versus opt-out). Please be specific (e.g. individuals with identified condition vs receiving ongoing telephonic nurse interventions).</t>
  </si>
  <si>
    <t>Offeror is asked to identify the current mix of disease case managers below.</t>
  </si>
  <si>
    <t>Registered Nurses (RN) : Percent of Case Managers.</t>
  </si>
  <si>
    <t>Licensed Practical Nurses (LPN) : Percent of Case Managers.</t>
  </si>
  <si>
    <t>Dieticians: Percent of Case Managers .</t>
  </si>
  <si>
    <t xml:space="preserve">Mental Health Practitioners: Percent of Case Managers. </t>
  </si>
  <si>
    <t xml:space="preserve">Dieticians: Percent of Case Managers </t>
  </si>
  <si>
    <t>Social Workers : Percent of Case Managers.</t>
  </si>
  <si>
    <t>Physicians : Percent of Case Managers.</t>
  </si>
  <si>
    <t>Other : Percent of Case Managers.</t>
  </si>
  <si>
    <t>Outline your protocol for reaching out to potential program participants.  (e.g. How many times do you call someone to enroll in the program if you are unable to reach them?)</t>
  </si>
  <si>
    <t>How do you define graduation from a disease management program?</t>
  </si>
  <si>
    <t xml:space="preserve">Describe Offeror methodologies for calculating and reporting cost savings related to disease management.  </t>
  </si>
  <si>
    <t>Indicate the electronic avenues used/available to communicate with participants (e.g. email, Text messaging, secure chat capability with nurse coach, other).</t>
  </si>
  <si>
    <t xml:space="preserve">Do you notify and communicate/engage with the PCP/treating physician for a patient enrolled in a disease management or wellness program? </t>
  </si>
  <si>
    <t>Is a welcome letter sent to each identified participant in your Disease Management program?</t>
  </si>
  <si>
    <t>Managed Behavioral Health Capabilities</t>
  </si>
  <si>
    <t>Is the Managed Behavioral Health network owned or leased by your company?</t>
  </si>
  <si>
    <t>Owned, Leased, See Explanation</t>
  </si>
  <si>
    <t>Confirm that there is a behavioral health triage system in place, operational 24-hours/7-days a week and staffed by behavioral health professionals with at least a master's degree, to direct members to appropriate levels of mental health or substance abuse care.</t>
  </si>
  <si>
    <t>Urgent problem visits are available within 24-hours</t>
  </si>
  <si>
    <t>Are virtual appointments an option with your company's behavioral health providers?</t>
  </si>
  <si>
    <t>Confirm that health plan members have access to a range of alternative behavioral health services; including, residential treatment, partial hospitalization, halfway houses, intensive outpatient care, and home therapy.</t>
  </si>
  <si>
    <t>39.</t>
  </si>
  <si>
    <t>Confirm the network has a multidisciplinary mixture of board-certified psychiatrists, independently licensed doctoral psychologists, and master's-level clinicians.</t>
  </si>
  <si>
    <t>40.</t>
  </si>
  <si>
    <t>Confirm the network has a multidisciplinary mixture of board-certified psychiatrists, independently licensed doctoral psychologists, and master's-level clinicians that are:</t>
  </si>
  <si>
    <t>Pediatric specific</t>
  </si>
  <si>
    <t>Adolescent/teenager specific</t>
  </si>
  <si>
    <t>First responder specific</t>
  </si>
  <si>
    <t>41.</t>
  </si>
  <si>
    <t>Confirm your company has established standards for the timeliness of routine and urgent care, behavioral healthcare appointments, and access to after-hours care.</t>
  </si>
  <si>
    <t>42.</t>
  </si>
  <si>
    <t>For outpatient care, is the review of the clinical assessment always, sometimes or never done by the same person?</t>
  </si>
  <si>
    <t>Always, Sometimes, Never, See Explanation</t>
  </si>
  <si>
    <t>43.</t>
  </si>
  <si>
    <r>
      <t xml:space="preserve">Confirm your company has protocols in place to handle emergency calls.  Please provide your procedures in the </t>
    </r>
    <r>
      <rPr>
        <b/>
        <sz val="10"/>
        <color rgb="FF000080"/>
        <rFont val="Arial"/>
        <family val="2"/>
      </rPr>
      <t xml:space="preserve">"Explanation" </t>
    </r>
    <r>
      <rPr>
        <sz val="10"/>
        <color rgb="FF000080"/>
        <rFont val="Arial"/>
        <family val="2"/>
      </rPr>
      <t>worksheet.</t>
    </r>
  </si>
  <si>
    <t>44.</t>
  </si>
  <si>
    <t>Confirm your company updates primary care physicians (PCPs) on diagnosis, treatment, and referral of behavioral healthcare disorders commonly seen in primary care.</t>
  </si>
  <si>
    <t>45.</t>
  </si>
  <si>
    <t>Confirm your company will coordinate with the PCPs when there is a mixed diagnosis. (i.e., medical component and behavioral health component).</t>
  </si>
  <si>
    <t>46.</t>
  </si>
  <si>
    <t>Offeror establishes standards for the number and geographic distribution of behavioral healthcare practitioners; including, psychiatrists, psychologist, clinical social workers, psychiatric nurses, and other behavioral healthcare specialists.</t>
  </si>
  <si>
    <t>47.</t>
  </si>
  <si>
    <t>Describe your company's process for network sufficiency review</t>
  </si>
  <si>
    <t>48.</t>
  </si>
  <si>
    <t>What methods does your company employ to oversee and ensure appropriateness of treatment (utilization and duration)?</t>
  </si>
  <si>
    <t>49.</t>
  </si>
  <si>
    <t xml:space="preserve">Describe how your company is addressing the burgeoning use of “luxury” behavioral health treatment facilities, which are out of area and/or out of network. </t>
  </si>
  <si>
    <t>50.</t>
  </si>
  <si>
    <t>Describe in detail the information required for processing a provider treatment plan.</t>
  </si>
  <si>
    <t>51.</t>
  </si>
  <si>
    <t xml:space="preserve">Describe in detail the process for approving treatment plans. </t>
  </si>
  <si>
    <t>52.</t>
  </si>
  <si>
    <t xml:space="preserve">What is your standard turn-around time for approving or disapproving a provider treatment plan? </t>
  </si>
  <si>
    <t>53.</t>
  </si>
  <si>
    <t>How do your actual results compare to your standard turn-around time over the past 12 months?</t>
  </si>
  <si>
    <t>54.</t>
  </si>
  <si>
    <t xml:space="preserve"> Describe in detail your pre-admission and continued hospital stay certification process for inpatient care, including the nature and timing of the contact with the provider(s) and the patient.</t>
  </si>
  <si>
    <t>55.</t>
  </si>
  <si>
    <t>How are the specifications of approved treatment formally communicated to the provider, the treatment facility and to the patient?</t>
  </si>
  <si>
    <t>56.</t>
  </si>
  <si>
    <t>During what hours of the day are pre-admission and continued hospital stay certification services provided?</t>
  </si>
  <si>
    <t>57.</t>
  </si>
  <si>
    <t>How is an emergency inpatient admission defined and how is it certified (during regular hours and during weekends or after hours)?  Please include any differences between certifying an admission to in-network and out-of-network facilities.</t>
  </si>
  <si>
    <t>58.</t>
  </si>
  <si>
    <t>59.</t>
  </si>
  <si>
    <t>What are the standard number of inpatient days and number of outpatient treatment sessions that are approved for a patient's initial treatment in the following conditions?</t>
  </si>
  <si>
    <t>Drug/ Alcohol standard # inpatient days</t>
  </si>
  <si>
    <t>Number</t>
  </si>
  <si>
    <t>Mental Health standard # inpatient days</t>
  </si>
  <si>
    <t>Drug/ Alcohol standard # outpatient treatment sessions</t>
  </si>
  <si>
    <t>Mental Health standard # outpatient treatment sessions</t>
  </si>
  <si>
    <t>60.</t>
  </si>
  <si>
    <t>Describe what follow-up action is taken by your company when patients drop out of treatment against medical advice.</t>
  </si>
  <si>
    <t>61.</t>
  </si>
  <si>
    <t>Describe in detail the after-care monitoring services you provide, including the frequency to follow up, the criteria for determining when to contact the patient or family directly (rather than contacting the after-care provider for information), criteria for intervention, and the amount of contact with the  County's EAP.</t>
  </si>
  <si>
    <t>62.</t>
  </si>
  <si>
    <t>Describe the criteria used to determine if the intensive treatments are successful, and the criteria used to assess a patient's progress or outcome.</t>
  </si>
  <si>
    <t>63.</t>
  </si>
  <si>
    <t>Provide the approval and non-approval treatment rates for inpatient and outpatient for calendar year 2018 and 2019.</t>
  </si>
  <si>
    <t>64.</t>
  </si>
  <si>
    <t>Confirm that your Administrative Services fee include MHSA administration.</t>
  </si>
  <si>
    <t>Telemedicine</t>
  </si>
  <si>
    <t>65.</t>
  </si>
  <si>
    <t>Please complete the following questions on your company's practices and capabilities in the Telemedicine market. Provide responses specific to your health plan's utilization and experience with telemedicine services and engagement (i.e. do NOT refer to the telemedicine book of business specifics).</t>
  </si>
  <si>
    <t>Does your firm offer a telemedicine program?</t>
  </si>
  <si>
    <r>
      <t xml:space="preserve">if yes, who provides this service?  Is it outsourced?  </t>
    </r>
    <r>
      <rPr>
        <u/>
        <sz val="10"/>
        <color rgb="FF000080"/>
        <rFont val="Arial"/>
        <family val="2"/>
      </rPr>
      <t>if outsourced, to whom</t>
    </r>
    <r>
      <rPr>
        <sz val="10"/>
        <color rgb="FF000080"/>
        <rFont val="Arial"/>
        <family val="2"/>
      </rPr>
      <t>?</t>
    </r>
  </si>
  <si>
    <t>Number of members with access to Telemedicine</t>
  </si>
  <si>
    <t>Number of consult visits via phone in calendar year 2019</t>
  </si>
  <si>
    <t>Number of consult visits via video in calendar 2019</t>
  </si>
  <si>
    <t>Number of prescriptions issued in calendar year 2019</t>
  </si>
  <si>
    <t>How does the member access the telemedicine program?</t>
  </si>
  <si>
    <t>66.</t>
  </si>
  <si>
    <t>What percent of telemedicine consultations result in: a) Resolution, b) visit to the Emergency Room, c) visit to other health care provider.</t>
  </si>
  <si>
    <t>Design and Reporting</t>
  </si>
  <si>
    <t>67.</t>
  </si>
  <si>
    <t>What flexibility in plan design options are available (e.g.. Copayments)?</t>
  </si>
  <si>
    <t>68.</t>
  </si>
  <si>
    <t>Does the Offeror provide the following practitioners through telemedicine visits</t>
  </si>
  <si>
    <t>General Medical (PCP)</t>
  </si>
  <si>
    <t>Pediatrics</t>
  </si>
  <si>
    <t>Mental Health</t>
  </si>
  <si>
    <t>Dermatology</t>
  </si>
  <si>
    <t>69.</t>
  </si>
  <si>
    <t>Does the Offeror's monthly telemedicine reporting include the following?</t>
  </si>
  <si>
    <t>Number of registrations</t>
  </si>
  <si>
    <t>Number of unique members</t>
  </si>
  <si>
    <t>Number of general medical visits</t>
  </si>
  <si>
    <t>Number of behavioral health visits</t>
  </si>
  <si>
    <t>Number of dermatology health visits</t>
  </si>
  <si>
    <t>Top diagnoses</t>
  </si>
  <si>
    <t>Utilization by gender</t>
  </si>
  <si>
    <t>Utilization by age group</t>
  </si>
  <si>
    <t>Number or prescriptions prescribed</t>
  </si>
  <si>
    <t>Top prescriptions written</t>
  </si>
  <si>
    <t>Day of the week used</t>
  </si>
  <si>
    <t>Time of day used</t>
  </si>
  <si>
    <t>Average response time between visit request and physician engagement</t>
  </si>
  <si>
    <t>Claims savings by episode</t>
  </si>
  <si>
    <t>Total net claims savings</t>
  </si>
  <si>
    <t>Where members would have gone if telemedicine not available</t>
  </si>
  <si>
    <t>Member overall satisfaction</t>
  </si>
  <si>
    <t>70.</t>
  </si>
  <si>
    <t xml:space="preserve">What telemedicine communication tools and resources are available to the County and what telemedicine educational materials are available to the County employees at no additional cost? </t>
  </si>
  <si>
    <t>71.</t>
  </si>
  <si>
    <t>How is a telemedicine visit reported to a member's primary care physician?</t>
  </si>
  <si>
    <t>72.</t>
  </si>
  <si>
    <t>Does your firm track satisfaction rates for your telemedicine services? If yes, provide latest results showing percent of members satisfied or highly satisfied.</t>
  </si>
  <si>
    <t>73.</t>
  </si>
  <si>
    <t>Detail the presence of any spread pricing that you or your telemedicine vendor may retain for all telehealth consultations in addition to any fees you may charge for the service.  Please confirm whether this service is included in the Administration Fee.</t>
  </si>
  <si>
    <t>74.</t>
  </si>
  <si>
    <t>Please confirm you can provide both direct pay (employee pays) and plan sponsored (run through the medical plan).</t>
  </si>
  <si>
    <t>75.</t>
  </si>
  <si>
    <t>Please confirm a guaranteed wait time is offered.</t>
  </si>
  <si>
    <t>VI.</t>
  </si>
  <si>
    <t>Performance Guarantees</t>
  </si>
  <si>
    <t>The County is willing to negotiate performance standards on financial and service performance results with the selected Offeror to encourage the Offeror to provide superior performance.  Failure to meet the performance guarantee(s) would result in a financial penalty.  The guarantees (with the exception of the implementation guarantees) are expected to occur each year, for the life of the contract.  Please indicate your concurrence below.</t>
  </si>
  <si>
    <t>Confirm your willingness to put 20% of ASO fee at risk each year on Account Management, Customer Service, Claim administration, and Pharmacy (excludes implementation)</t>
  </si>
  <si>
    <t>You agree to provide quarterly reports to validate compliance with the service and performance guarantees.  Reports will be provided automatically without a written request requirement.</t>
  </si>
  <si>
    <t>You agree to allow the County the flexibility to allocate in writing the total amount at risk among the various performance categories at least 90 days prior to the start of each contract year.</t>
  </si>
  <si>
    <t>You agree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  The review of the performance guarantees will be done in person.</t>
  </si>
  <si>
    <t>You agree that penalties will automatically be paid annually within 75 days of the close of the measurement period without any written request requirement.</t>
  </si>
  <si>
    <t>You agree that all performance guarantees must be measured and reported on the County plans' specific data, not book of business.</t>
  </si>
  <si>
    <t>You agree that all back-up documentation will be provided upon request for each of the agreed upon guarantees</t>
  </si>
  <si>
    <t>Should you require the County to migrate adjudication platforms or service facilities, you will guarantee that the County will be satisfied with the migration. Satisfaction will be measured as "satisfied" or "not satisfied". This will be a separate, stand-alone performance guarantee. The amount at risk will be equal to 30% of the combined total amount at risk for all other ongoing performance guarantees.</t>
  </si>
  <si>
    <t>You will agree to pay any performance guarantees regardless of the status of an executed contract or subsequent amendments.</t>
  </si>
  <si>
    <t>You will measure, report and pay implementation guarantees within 120 calendar days after implementation.</t>
  </si>
  <si>
    <t>Account Management</t>
  </si>
  <si>
    <t>County Satisfaction Survey - Account Management Satisfaction - At least a 4.0 on a scale of 1 to 5 (with 5 being the best) on an annually satisfaction survey.
Designated members of the County's staff will complete an annual report card to evaluate Offeror account team, or the overall service performance. Guarantee will be measured using a mutually agreed upon survey tool. Scorings can be pass/fail or based on a rating such as: 
5 = Outstanding
4 = Commendable
3 = Satisfactory
2 = Needs improvement
1 = Unacceptable
Offeror shall be responsible for survey design, data collection, analysis and all costs associated with conducting the surveys. The account team is typically scored on:  
Technical knowledge
Accessibility and Responsiveness
Interpersonal Skills
Communication Skills
Overall Performance                     </t>
  </si>
  <si>
    <t>Member services will include the following potential metrics</t>
  </si>
  <si>
    <t>99% of telephone calls to member services will be answered within 15 seconds; 100% within an average of 30 seconds.</t>
  </si>
  <si>
    <t>Average abandonment rate will not exceed 2%.</t>
  </si>
  <si>
    <t>First Call Resolution - 92% of inquiries will be resolved during first call</t>
  </si>
  <si>
    <t>95% of telephone calls will be resolved within 5 business days.</t>
  </si>
  <si>
    <t>Claims administration will include the following potential metrics</t>
  </si>
  <si>
    <t>Claims payment financial accuracy for the County's plans will be at least 99.5%.</t>
  </si>
  <si>
    <t>Claims payment procedural accuracy for the County's plans will be at least 98.5%.</t>
  </si>
  <si>
    <t>95% of claims will be processed within 10 business days; 99% of claims will be processed within 30 business days and 100% within 45 business days.</t>
  </si>
  <si>
    <t>95% of adjusted claims will be turned around within 5 business days.</t>
  </si>
  <si>
    <t>Pharmacy Management</t>
  </si>
  <si>
    <t>Pharmacy will include the following potential metrics</t>
  </si>
  <si>
    <t xml:space="preserve">Claims Processing Accuracy (Retail, Mail, and Specialty) -  &gt;99.9% Retail &gt;99.99% Mail &gt;99.99% Specialty 
</t>
  </si>
  <si>
    <r>
      <rPr>
        <sz val="10"/>
        <color rgb="FF002060"/>
        <rFont val="Arial"/>
        <family val="2"/>
      </rPr>
      <t xml:space="preserve">Mail Order Turnaround Time for Prescription Drugs Requiring No Intervention (Non-Protocol or Clean Rxs) - 100% shipped within 2 business days (not an average). </t>
    </r>
  </si>
  <si>
    <r>
      <rPr>
        <sz val="10"/>
        <color rgb="FF002060"/>
        <rFont val="Arial"/>
        <family val="2"/>
      </rPr>
      <t xml:space="preserve">Mail Order Turnaround Time for Prescription Drugs Requiring Administrative/Clinical Intervention (Protocol Rxs) - 100% of prescriptions requiring administrative/clinical intervention will be shipped within 4 business days (not an average). </t>
    </r>
  </si>
  <si>
    <r>
      <rPr>
        <sz val="10"/>
        <color rgb="FF002060"/>
        <rFont val="Arial"/>
        <family val="2"/>
      </rPr>
      <t>Prior Approvals - You will promptly review and respond to requests for prior approval for specific drugs following receipt of all required information, but in any case will respond in no more than 2 business days (no average) once all clinical information is received.</t>
    </r>
  </si>
  <si>
    <t>Implementation</t>
  </si>
  <si>
    <t>Program will be operational by agreed upon date, to the satisfaction of the County.  This includes the steps below.</t>
  </si>
  <si>
    <t>Implementation Tasks - Those tasks with deliverable dates, necessary to satisfactorily install the program by the effective date, will be clearly defined no later than 210 days prior to the effective date.</t>
  </si>
  <si>
    <t>Production and distribution of ID cards prior to effective date</t>
  </si>
  <si>
    <t xml:space="preserve">Eligibility Loading- Initial implementation electronic eligibility files will be loaded </t>
  </si>
  <si>
    <t>Meet or exceed the County's subjective assessment of satisfaction with program implementation.</t>
  </si>
  <si>
    <t>Plan Designs Loaded - The claim system and benefit reference tool utilized by service and claims representatives will be accurately updated on the effective date of the plan</t>
  </si>
  <si>
    <t>Specify the Amount at Risk for Implementation</t>
  </si>
  <si>
    <t>Dollar</t>
  </si>
  <si>
    <t>Pre-Implementation Audit - You will guarantee that the pre-implementation audit will be completed, including follow up test claims, at least 15 days prior to the effective date as long as the  County has signed off on the benefit set-up at least 75 calendar days prior to the effective date. </t>
  </si>
  <si>
    <t>RFP No. 719-13 Medical Plan</t>
  </si>
  <si>
    <t>To Offeror:  Use Column Q to provide a brief explanation. However if the length of the explanation is greater than 400 characters, you must use the "Explanation" worksheet to provide your detail explanation.</t>
  </si>
  <si>
    <t>ORGANIZATIONAL INFORMATION</t>
  </si>
  <si>
    <t>The County may consider carving out the wellness program in the future. Do you offer wellness services on a carve-out basis?</t>
  </si>
  <si>
    <t>respMgmtReportOutline</t>
  </si>
  <si>
    <t>Listbox,ListYNNAExplain</t>
  </si>
  <si>
    <t>If so, would you agree to provide all necessary data, reporting and integration required of the Offeror selected by the County?</t>
  </si>
  <si>
    <t xml:space="preserve">List the total number of self-insured employer clients and the corresponding total number of eligible employees for whom your organization was providing comprehensive wellness services as of 1/1/2020. </t>
  </si>
  <si>
    <t>Total number of self-insured employer clients</t>
  </si>
  <si>
    <t>Number, 0</t>
  </si>
  <si>
    <t>number, 0</t>
  </si>
  <si>
    <t>respNumNewAcct1</t>
  </si>
  <si>
    <t>Total number of eligible employees</t>
  </si>
  <si>
    <t>respTotEligEmp1</t>
  </si>
  <si>
    <t>md rfp has a worksheet (financial)</t>
  </si>
  <si>
    <t>Does your organization currently provide wellness services for any other local government or public school system clients?  If yes, provide the names of those local governments or public school systems for whom you currently provide these services.</t>
  </si>
  <si>
    <t xml:space="preserve">Does your organization currently provide wellness services for any clients where some eligible employees are not enrolled in medical coverage or are enrolled in a health plan other than yours?  </t>
  </si>
  <si>
    <t>If yes, briefly describe any wellness services that are not available to eligible employees not enrolled in your health plan.  Also describe any services that are available but may be modified for non-enrolled employees.</t>
  </si>
  <si>
    <t xml:space="preserve">Does your organization currently provide onsite clinic services (such as onsite medical or dental services, onsite pharmacy, onsite physical therapy, etc.) for any of your self-insured clients?  If yes, describe the types of onsite clinic services that you provide.  </t>
  </si>
  <si>
    <t xml:space="preserve">What is the minimum lead-time needed to work with the County to provide a comprehensive wellness program that is fully integrated with the current in house programs?  </t>
  </si>
  <si>
    <t>Listbox: 1 month; 2 months; 3 months; 4 months; 6 months; Other - See "Explanation" Worksheet</t>
  </si>
  <si>
    <t>respMinLeadTimeImpleDMProg</t>
  </si>
  <si>
    <t>Listbox, ListMinLeadTime</t>
  </si>
  <si>
    <t>Describe the responsibilities of the wellness consultant.</t>
  </si>
  <si>
    <t>What is the average number of clients that the wellness consultant works with?</t>
  </si>
  <si>
    <t>respExpandWebInfoTech</t>
  </si>
  <si>
    <t>Will the wellness consultant be local and available to meet with the County onsite as needed regarding the program?  If yes, what is the frequency that the wellness consultant will meet with the County?</t>
  </si>
  <si>
    <t>respSecFax</t>
  </si>
  <si>
    <t>Will the wellness consultant be available to attend and provide support during onsite events/initiatives if needed?</t>
  </si>
  <si>
    <t>Subcontractor Information</t>
  </si>
  <si>
    <t>Are any of your wellness services subcontracted?</t>
  </si>
  <si>
    <t>respAnyServSubCont</t>
  </si>
  <si>
    <t>Listbox, ListYNNAExplain</t>
  </si>
  <si>
    <t>If yes, list the outsourced service(s) and the name of the corresponding outsourced partner (includes all services - e.g. communications, biometrics, coaching, online programs and information, etc.):</t>
  </si>
  <si>
    <t>Outsourced service #1</t>
  </si>
  <si>
    <t>respOutsourceServ1</t>
  </si>
  <si>
    <t xml:space="preserve">Outsource partner </t>
  </si>
  <si>
    <t>respOutsourcePart1</t>
  </si>
  <si>
    <t>Length of time providing outsourced services</t>
  </si>
  <si>
    <t>respOutsourceServ2</t>
  </si>
  <si>
    <t>Outsourced service #2</t>
  </si>
  <si>
    <t>respOutsourcePart2</t>
  </si>
  <si>
    <t>Outsourced service #3</t>
  </si>
  <si>
    <t>respOutsourceServ3</t>
  </si>
  <si>
    <t>respOutsourcePart3</t>
  </si>
  <si>
    <t>Outsourced service #4</t>
  </si>
  <si>
    <t>respOutsourceServ4</t>
  </si>
  <si>
    <t>ListHoursofOperation: 12:00 AM - 11:30 PM; 24 hours/7 days; No Saturday Hours; No Sunday Hours; No Weekend Hours; See "Explanation" worksheet</t>
  </si>
  <si>
    <t>respOutsourcePart4</t>
  </si>
  <si>
    <t>Briefly describe the types of standard communication materials available and whether any related charges for those materials.</t>
  </si>
  <si>
    <t>ListProvidedNAExplain: Provided; Not Provided; Not Applicable; Not Provided - See "Explanation" Worksheet; Not Applicable - See "Explanation" Worksheet; See "Explanation" Worksheet</t>
  </si>
  <si>
    <t>respAttSampCommMat</t>
  </si>
  <si>
    <t>Is your organization able to provide editable communications materials to the County, that may be modified for use regardless of health plan enrollment?  If yes, describe how these materials will be provided (format and medium).</t>
  </si>
  <si>
    <t>respWebTechDelPrg</t>
  </si>
  <si>
    <t xml:space="preserve">Are the following customizations to standard communications available?  If yes, indicate in the explanation column if there is an additional fee for the customization.  </t>
  </si>
  <si>
    <t xml:space="preserve">County/Health Smart program "branding" may be added to standard communication materials. </t>
  </si>
  <si>
    <t>County/Health Smart program "branding" may be added to health portal.</t>
  </si>
  <si>
    <t>County/Health Smart program "branding" may be added to the health assessment.</t>
  </si>
  <si>
    <t>Customization of standard text in member letters and other paper based communications.</t>
  </si>
  <si>
    <t>Customization of standard content in electronic member communications.</t>
  </si>
  <si>
    <t>Removal (or minimization) of health plan name and logos from communications materials, health portal and health assessment to support use with non-health plan enrolled members.</t>
  </si>
  <si>
    <t>List languages other than English in which communication materials are readily available.  If applicable, detail additional costs.</t>
  </si>
  <si>
    <t>HEALTH ASSESSMENT &amp; BIOMETRICS</t>
  </si>
  <si>
    <t>ListAttachedNAExplain: Attached; Not Attached; Not Applicable; Not Attached - See "Explanation" Worksheet; Not Applicable - See "Explanation" Worksheet; See "Explanation" Worksheet</t>
  </si>
  <si>
    <t>Health Assessment (HA)</t>
  </si>
  <si>
    <t>HA Validation</t>
  </si>
  <si>
    <t>Has your HA tool been validated internally?</t>
  </si>
  <si>
    <t>respReadChangeQuest</t>
  </si>
  <si>
    <t>Briefly describe the validation process.</t>
  </si>
  <si>
    <t>respLangAvailPlan</t>
  </si>
  <si>
    <t>Has your HA tool been validated externally?</t>
  </si>
  <si>
    <t>How long has your organization been providing this HA?</t>
  </si>
  <si>
    <t>respHRAToolOrgOff</t>
  </si>
  <si>
    <t xml:space="preserve">Is your HA available in languages other than English?  </t>
  </si>
  <si>
    <t>respHRAToolAvailOtherLang</t>
  </si>
  <si>
    <t>If "yes", specify which languages are currently available or planned and any additional costs incurred for having access to non-English versions.</t>
  </si>
  <si>
    <t>ListYNNAExplain: Yes; No; Not Applicable; No - See "Explanation" Worksheet; Not Applicable - See "Explanation" Worksheet; See "Explanation" Worksheet</t>
  </si>
  <si>
    <t>Is the HA available in the following formats?</t>
  </si>
  <si>
    <t>Online</t>
  </si>
  <si>
    <t>Paper</t>
  </si>
  <si>
    <t>Telephonic</t>
  </si>
  <si>
    <t xml:space="preserve">What is the reading level (grade level) of the HA? </t>
  </si>
  <si>
    <t>respCustOptHRAQuest</t>
  </si>
  <si>
    <t xml:space="preserve">How long on average does it take for a participant to complete the HA? </t>
  </si>
  <si>
    <t>Is there a time limit to complete?  Can participants complete the HA over multiple sessions?</t>
  </si>
  <si>
    <t>Are "readiness to change" questions included in the questionnaire and used to tailor feedback in the individual reports back to members?</t>
  </si>
  <si>
    <t>Are "productivity" questions included in the questionnaire?</t>
  </si>
  <si>
    <t>Do the questions specifically address self-reported absenteeism?</t>
  </si>
  <si>
    <t xml:space="preserve">Do the questions specifically address self-reported presenteeism?  </t>
  </si>
  <si>
    <t xml:space="preserve">Is a health score communicated to the individual completing the HA? </t>
  </si>
  <si>
    <t>respPartInterestQuestInc</t>
  </si>
  <si>
    <t>Briefly describe one or two key features that differentiate your HA from your competitors.</t>
  </si>
  <si>
    <t>Does your HA integrate game theory and game mechanics to engage members?  If yes, briefly describe how these tools are integrated in the HA.</t>
  </si>
  <si>
    <t>Is the County able to customize the HA by adding and/or deleting specific questions?  In the explanation column, briefly describe how deletion of questions may impact validation/scoring.</t>
  </si>
  <si>
    <t xml:space="preserve">Can HA triggers for identification of individuals for health coaching outreach be modified/customized? </t>
  </si>
  <si>
    <t>respHealthStatAuto</t>
  </si>
  <si>
    <t>Are HA results used to prioritize program offerings and provide ongoing targeted health information to members after initial results are provided (i.e. throughout program year)?  Please describe.</t>
  </si>
  <si>
    <t>Does HA comply with GINA? (i.e., health history is voluntary and participants qualify for incentives by completing the portion that does not call for family medical history)</t>
  </si>
  <si>
    <t>If the County should decide to utilize a third party HA, can the health plan HA be "turned off" to avoid confusing members?</t>
  </si>
  <si>
    <t>Do you have the capability to do onsite biometric screenings either internally or through a vendor partner?</t>
  </si>
  <si>
    <t>If so, what is the minimum number of participants needed per location?</t>
  </si>
  <si>
    <t xml:space="preserve">Do you deliver results immediately to participants?  </t>
  </si>
  <si>
    <t xml:space="preserve">Are results explained by a counselor/nurse present at the screenings?  </t>
  </si>
  <si>
    <t>Would you accept biometric information directly from physicians of participants? If so, describe how this would be done.</t>
  </si>
  <si>
    <t>Do you provide "at home" biometric data collection kits?</t>
  </si>
  <si>
    <t>21</t>
  </si>
  <si>
    <t xml:space="preserve">Do you have arrangements with area labs to conduct biometric screenings for members that cannot attend an onsite screening? </t>
  </si>
  <si>
    <t xml:space="preserve">List names of laboratory partners, if applicable. </t>
  </si>
  <si>
    <t>Are you able to accept screening results from the HealthSmart Wellness Clinic?  If yes, how would the information need to be provided and are there additional fees to accept this data?</t>
  </si>
  <si>
    <t>Are you able to provide the following specific biometric screening approaches?</t>
  </si>
  <si>
    <t>Fingerstick</t>
  </si>
  <si>
    <t>Venipuncture</t>
  </si>
  <si>
    <t>Fasting</t>
  </si>
  <si>
    <t>Non-fasting</t>
  </si>
  <si>
    <t xml:space="preserve">Indicate the specific health elements (blood pressure, blood glucose, BMI, etc.) recommended in your proposed biometric screenings. </t>
  </si>
  <si>
    <t>Describe any other tests that you can provide at an onsite screening (e.g. Cotinine, step test, etc.)</t>
  </si>
  <si>
    <t>Can you auto-populate the HA with results from:</t>
  </si>
  <si>
    <t>Onsite biometric screening event</t>
  </si>
  <si>
    <t>At home biometric screening tests</t>
  </si>
  <si>
    <t>At lab biometric screenings</t>
  </si>
  <si>
    <t>At physician's office/provider form</t>
  </si>
  <si>
    <t xml:space="preserve">HealthSmart Wellness Clinic </t>
  </si>
  <si>
    <t>What is your timeframe for loading results from:</t>
  </si>
  <si>
    <t>Can you lock the electronically populated biometric values so that they cannot be manually overwritten?</t>
  </si>
  <si>
    <t>Do you have an online scheduling tool that member's may use to schedule onsite biometric screenings?</t>
  </si>
  <si>
    <t>Is the online tool customizable?  If yes, briefly describe available customizations in the explanation column.</t>
  </si>
  <si>
    <t xml:space="preserve">Does the tool include backdoor access for the County to monitor activity and report back to wellness champions or other support staff if needed? </t>
  </si>
  <si>
    <t>HEALTH PORTAL/WEB-BASED INTERACTIVE TOOLS</t>
  </si>
  <si>
    <t>Indicate if the following programs, categories of information and tools are available on your portal.  Indicate in the explanation column if additional fees apply.</t>
  </si>
  <si>
    <t>Health and Condition Information?</t>
  </si>
  <si>
    <t>Medication information (including prescription medications, herbals and OTC medication)?</t>
  </si>
  <si>
    <t>Health trackers (e.g. weight, blood pressure, steps, diet, etc.)?  Briefly describe in the explanation column.</t>
  </si>
  <si>
    <t>Health newsfeed (updated daily)?</t>
  </si>
  <si>
    <t>Online newsletter (updated at least monthly)?</t>
  </si>
  <si>
    <t>Customizable client bulletin board?</t>
  </si>
  <si>
    <t>Health tips, information or reminders via portal messaging?</t>
  </si>
  <si>
    <t>Health tips, information or reminders via text messaging?</t>
  </si>
  <si>
    <t>Personalized content based on member interest?</t>
  </si>
  <si>
    <t>Personalized content based on HRQ and screening results?</t>
  </si>
  <si>
    <t>Ergonomics / workplace safety?</t>
  </si>
  <si>
    <t>Smart phone access to portal?  If yes indicate in the explanation column which smart phone(s) your portal is able to interface with and what portal features are available via smart phone access.</t>
  </si>
  <si>
    <t>Describe any other smart phone apps available (beyond portal access).</t>
  </si>
  <si>
    <t xml:space="preserve">Ability to download data from smart phone apps or other biometric devices?  If yes, indicate in the explanation column what devices your portal is currently able to interface with.  </t>
  </si>
  <si>
    <t>Online interaction between members (e.g. live chat, discussion boards, challenges, etc. hosted by the wellness portal - NOT via public social media sites such as Facebook or Twitter)</t>
  </si>
  <si>
    <t>Portable personal health record (PHR)?</t>
  </si>
  <si>
    <t>Is a log on and password required for access to web-based tools?</t>
  </si>
  <si>
    <t>Is access to the web-based tools via a single sign on?  (i.e. no need to register/log-in to access tools promoted on the site).</t>
  </si>
  <si>
    <t>Briefly describe how you keep participants engaged in web-based programs.  How do you increase utilization?</t>
  </si>
  <si>
    <t>Briefly describe how game theory and game mechanics are integrated into the portal to improve engagement.</t>
  </si>
  <si>
    <t>Does your web-based interactive programming incorporate readiness to change theory?</t>
  </si>
  <si>
    <t>Describe how your web-based interactive programming is personalized for the client and/or participant.</t>
  </si>
  <si>
    <t>Are the following portal customizations available?  Indicate in the explanation column if there are additional fees for customization.</t>
  </si>
  <si>
    <t>Does your portal offer a member "Personal Health Record" (PHR).</t>
  </si>
  <si>
    <t>If yes, is the PHR portable?</t>
  </si>
  <si>
    <t>County/Health Smart program branding?</t>
  </si>
  <si>
    <t>Links from the County intranet site or other vendor partner portals to the wellness program?</t>
  </si>
  <si>
    <t>Links from wellness portal to other County program or Offeror portals?</t>
  </si>
  <si>
    <t>Customization of portal text?</t>
  </si>
  <si>
    <t>Customizable bulletin board for County specific events/information?</t>
  </si>
  <si>
    <t>Ability to push targeted communications based on demographics or business specifics such as segment, division, etc.</t>
  </si>
  <si>
    <t>Briefly discuss how you handle both scheduled and unscheduled system maintenance issues.</t>
  </si>
  <si>
    <t xml:space="preserve">Briefly describe any plans to expand web-based information technology that will be effective within the next 12 months. </t>
  </si>
  <si>
    <t>respWebAddUseIDPW</t>
  </si>
  <si>
    <t xml:space="preserve">Can your portal be linked to CSC's intranet or other vendor partner portals?  </t>
  </si>
  <si>
    <t>Can links chosen by the Client be included on your portal (e.g. for access to a health plan or another organization's portal)?</t>
  </si>
  <si>
    <t>Please provide demo log-in information such as user ID and password needed to access your web site (sufficient to experience the web site as the County participants would).  Provide 6 guest log-ins.</t>
  </si>
  <si>
    <t>LIFESTYLE BEHAVIOR CHANGE PROGRAMS</t>
  </si>
  <si>
    <t>ListCompletedNAExplain: Completed; Not Completed; Not Applicable; Not Completed - See "Explanation" Worksheet; Not Applicable - See "Explanation" Worksheet; See "Explanation" Worksheet</t>
  </si>
  <si>
    <t xml:space="preserve">Do you offer online coaching programs including but not limited to the following?  If yes, specify in the explanation column whether the module is a one-time session or if the module requires multiple sessions for completion.  </t>
  </si>
  <si>
    <t>Nutrition Management</t>
  </si>
  <si>
    <t xml:space="preserve">Stress Management </t>
  </si>
  <si>
    <t>Tobacco Cessation</t>
  </si>
  <si>
    <t>Weight Management</t>
  </si>
  <si>
    <t>Exercise Management</t>
  </si>
  <si>
    <t>Sleep Disorders</t>
  </si>
  <si>
    <t>Cholesterol</t>
  </si>
  <si>
    <t>Blood pressure</t>
  </si>
  <si>
    <t>Glucose/Pre-diabetes</t>
  </si>
  <si>
    <t>Family Oriented Programs (if yes, please list available programs in Explanation column)</t>
  </si>
  <si>
    <t>Child Specific Programs (if yes, please list available programs in Explanation column)</t>
  </si>
  <si>
    <t>Ergonomics / workplace safety</t>
  </si>
  <si>
    <t>Other Programs - specify</t>
  </si>
  <si>
    <t>Do you have the capability to develop or customize a program for mental health issues to meet Client specific needs?</t>
  </si>
  <si>
    <t xml:space="preserve">If yes, describe your experience and capabilities including the types of interventions (e.g. onsite screening, coaching) available. </t>
  </si>
  <si>
    <t>Do you offer telephonic coaching programs including but not limited to the following?  If yes, specify in the explanation column the average number of calls/sessions for each program and the timing of the calls (e.g. weekly, monthly, etc.).</t>
  </si>
  <si>
    <t>Briefly describe your identification/risk stratification approach below.</t>
  </si>
  <si>
    <t xml:space="preserve">Does the program use self-reported HA data to identify the member's overall level of risk?  If yes, specify in the explanation column what risk factors are used to identify/risk stratify members.  </t>
  </si>
  <si>
    <t>Does the program use validated biometric data to identify the member's overall level of risk?  If yes, specify in the explanation column which values are used to identify/risk stratify members.</t>
  </si>
  <si>
    <t xml:space="preserve">Does the program use medical and/or Rx claims to identify members at risk?  If yes, specify in the explanation column what risks are identified via claims and used in the identification/risk stratification process. </t>
  </si>
  <si>
    <t>Are members able to self-refer to telephonic coaching programs regardless of risk?  If no, briefly explain the program rationale in the explanation column.</t>
  </si>
  <si>
    <t>Are members invited to participate in specific coaching programs (i.e. online versus telephonic) based on their level of risk and readiness to change?  If yes, briefly explain the approach in the explanation column and the average % of HA participants targeted for each approach.</t>
  </si>
  <si>
    <t>The County currently employs health coaches on staff.  Would your organization be willing to integrate with the County staff by providing some or all of the operational support for the coaches (identification, system access for documentation, tracking and reporting, fulfillment of educational materials, etc.)?  If yes, briefly describe how you would support the onsite health coaches.  List any additional fees that would apply.</t>
  </si>
  <si>
    <t>Do you currently partner with any clients who provide their own onsite coaching?  Briefly describe how you support the coaches.</t>
  </si>
  <si>
    <t>Can you sponsor/administer "Wellness challenges" periodically throughout the year? (e.g. team or individual based walking challenge, "biggest loser", etc.)</t>
  </si>
  <si>
    <t>If so, briefly describe the Wellness challenges that are currently available.</t>
  </si>
  <si>
    <t>Are the challenges available online and in paper format?</t>
  </si>
  <si>
    <t>respOutsourcePart6</t>
  </si>
  <si>
    <t>Does the County have the ability to create their own challenges and use the wellness portal to support the program (communication, tracking, reporting, etc.)?  If yes, describe any additional fees that may apply.</t>
  </si>
  <si>
    <t>respOutsourcePart5</t>
  </si>
  <si>
    <t>Indicate other wellness/lifestyle behavior change coaching program delivery methods available (briefly describe using the explanation column):</t>
  </si>
  <si>
    <t>Secure email communications</t>
  </si>
  <si>
    <t>Text messages</t>
  </si>
  <si>
    <t>Online live chat with a coach</t>
  </si>
  <si>
    <t>Video materials</t>
  </si>
  <si>
    <t>Audio materials</t>
  </si>
  <si>
    <t>Promotional awareness campaigns</t>
  </si>
  <si>
    <t>Smartphone apps</t>
  </si>
  <si>
    <t>Other - please specify</t>
  </si>
  <si>
    <t xml:space="preserve">Briefly describe how you increase utilization and keep participants engaged in wellness/lifestyle behavior change programs.  </t>
  </si>
  <si>
    <t>What do you consider successful completion in your wellness program?</t>
  </si>
  <si>
    <t>Online program</t>
  </si>
  <si>
    <t>Telephonic coaching</t>
  </si>
  <si>
    <t>Will you provide a primary health coach model for telephonic coaching?  (i.e. The same coach works with participants throughout the duration of the program.)</t>
  </si>
  <si>
    <t>Do the coaches use a "whole person" approach where they manage multiple risks regardless of the program the member originally enrolled in?</t>
  </si>
  <si>
    <t>Briefly describe your health coaches' qualifications and training.</t>
  </si>
  <si>
    <t xml:space="preserve">Does your program utilize "enrollment" staff to initially reach out and engage members in coaching?  </t>
  </si>
  <si>
    <t>If yes, briefly describe your enrollment staff's qualifications and training.</t>
  </si>
  <si>
    <t>respDiseaseState1</t>
  </si>
  <si>
    <t xml:space="preserve">Do your health coaches accept in-bound calls and place out-bound calls? </t>
  </si>
  <si>
    <t>Percentage</t>
  </si>
  <si>
    <t>respAccInOutBoundCalls</t>
  </si>
  <si>
    <t>Listbox,ListInOutBound</t>
  </si>
  <si>
    <t>What are your hours of operation and days of operation for member outreach and in-bound calls? Be sure to specify time zones.</t>
  </si>
  <si>
    <t>How many times do you attempt to call someone to enroll in the program if you are unable to reach them?</t>
  </si>
  <si>
    <t>How many letters do you send out if you are unable to make phone contact with the member?</t>
  </si>
  <si>
    <t>What do you do with individuals who decline the program?  Are these members flagged for outreach again later in the program?</t>
  </si>
  <si>
    <t>What do you do if the phone number is not correct? Briefly describe your process for acquiring updated phone numbers including use of external agencies to find phone numbers (include name search tool/company used).</t>
  </si>
  <si>
    <t>What follow-up do you provide to the County?</t>
  </si>
  <si>
    <t>What is your rate of obtaining correct phone numbers for those whose number is not correct?</t>
  </si>
  <si>
    <t>What % of HA/Biometric screening participants are targeted for telephonic coaching?  Online programs?</t>
  </si>
  <si>
    <t>Does the County have the flexibility to limit or expand the number of individuals targeted for online and telephonic coaching intervention?</t>
  </si>
  <si>
    <t>Does the County have the flexibility to alter the stratification criteria to target specific risks (such as tobacco or BMI)?</t>
  </si>
  <si>
    <t xml:space="preserve">Is your organization able to provide onsite health education and coaching resources (i.e. nutritionist, diabetes educator, etc.) one day a week (based on the County's discretion) including but not limited to the following:  </t>
  </si>
  <si>
    <t>Health screening (e.g. dermatologist for skin screening)</t>
  </si>
  <si>
    <t xml:space="preserve">Face to face coaching </t>
  </si>
  <si>
    <t xml:space="preserve">Health education presentations for employees </t>
  </si>
  <si>
    <t>Education and enrollment related to wellness program resources</t>
  </si>
  <si>
    <t>If yes, describe any fees related to these services</t>
  </si>
  <si>
    <t>INCENTIVE MANAGEMENT</t>
  </si>
  <si>
    <t>Can you administer (track and report on) incentives for the following:</t>
  </si>
  <si>
    <t>Non-health plan enrollees?</t>
  </si>
  <si>
    <t>respLowPrescriptDrugCopay</t>
  </si>
  <si>
    <t>Completion of HA</t>
  </si>
  <si>
    <t>Completion of biometric screenings</t>
  </si>
  <si>
    <t>Participation in or completion of  telephonic health coaching programs</t>
  </si>
  <si>
    <t>Participation in or completion of online Lifestyle Behavior Change programs</t>
  </si>
  <si>
    <t>Participation in or completion of onsite health coaching programs</t>
  </si>
  <si>
    <t>Meeting or making progress toward a health goal defined by the member or coach</t>
  </si>
  <si>
    <t>Meeting a defined health standard defined by the County (e.g. BMI, cholesterol, blood pressure, glucose, etc.)</t>
  </si>
  <si>
    <t>Progress toward meeting a health standard (e.g. loss of 5% of body weight)</t>
  </si>
  <si>
    <t>Participation in programs offered by the County or the County's other vendors or at the local onsite level (if participation reports are provided)</t>
  </si>
  <si>
    <t>Do any of these incentives require an additional fee?  If yes describe the fee.</t>
  </si>
  <si>
    <t>Are you able and willing to report information on active program participants to the County and the claims payer (including other than your own organization) that permits administration of the following:</t>
  </si>
  <si>
    <t>Listbox: Yes; No; Not Applicable; No - See "Explanation" Worksheet</t>
  </si>
  <si>
    <t>Reduced premium contribution</t>
  </si>
  <si>
    <t>Lower prescription drug co-payments</t>
  </si>
  <si>
    <t>Different co-payments/co-insurance for medical services.</t>
  </si>
  <si>
    <t>respDiffCopayCoinMedServ</t>
  </si>
  <si>
    <t>Different HSA contributions</t>
  </si>
  <si>
    <t>Are there additional fees for providing incentive reports?</t>
  </si>
  <si>
    <t xml:space="preserve">Do you offer a points based tracking tool via your website?  </t>
  </si>
  <si>
    <t>Does the tool have the flexibility to accept and track both self-reported activity and/or validated activities/data based on the County's  preference?</t>
  </si>
  <si>
    <t>Can the tool be customized to support the County's incentive strategy?  If yes, briefly describe available customizations.</t>
  </si>
  <si>
    <t>Are there additional fees for the points based incentive tracking tool?</t>
  </si>
  <si>
    <t>Are there additional fees to customize the tool?</t>
  </si>
  <si>
    <t>Is your company able to provide incentive fulfillment for the following?  If you partner with a third party to provide incentive fulfillment, indicate the name of your partner in the explanation column.</t>
  </si>
  <si>
    <t>Health related merchandise (such as pedometers, resistance bands or fitness equipment)?</t>
  </si>
  <si>
    <t>Other merchandise?</t>
  </si>
  <si>
    <t>Gift Cards?</t>
  </si>
  <si>
    <t>Online shopping mall?</t>
  </si>
  <si>
    <t>Briefly describe the incentive options your company has found to yield the greatest results in terms of increased participation and improved outcomes.</t>
  </si>
  <si>
    <t>VENDOR INTEGRATION</t>
  </si>
  <si>
    <t>Indicate below how the organization will collaborate to provide integrated delivery of the programs with the County, their onsite clinic and their other health care initiatives or vendors.</t>
  </si>
  <si>
    <t>The County has an onsite clinic open from 8 – 5 three days a week (Monday, Wednesday and Friday). The vendor agrees to provide an onsite rep 1 day a week to handle employee education and claims issues for medical</t>
  </si>
  <si>
    <t>respGlucoDiabetic</t>
  </si>
  <si>
    <t>Listbox, ListYNNANoExplain</t>
  </si>
  <si>
    <t>Warm transfer to onsite clinic and other vendors</t>
  </si>
  <si>
    <t>Accept inbound warm transfers</t>
  </si>
  <si>
    <t>Send referrals to the onsite clinic and other vendors via fax or secure email with member consent.</t>
  </si>
  <si>
    <t>Accept inbound referrals via fax or secure email and provide outreach to members based on the referral.</t>
  </si>
  <si>
    <t>Provide a list to the County's onsite clinic of high risk members to allow for coaching and referral if the member is seen in the onsite clinic.</t>
  </si>
  <si>
    <t>Collaborate with the County onsite health coaches to identify and outreach to specific groups of members (based on specific risk criteria identified by County).</t>
  </si>
  <si>
    <t>Develop a hierarchy for program outreach with the County, the County's  onsite clinic and other health management programs such as case management and condition management, regardless of which health plan the member is enrolled in.</t>
  </si>
  <si>
    <t>Provide participation reports to the County's other vendors to support the integrated program.</t>
  </si>
  <si>
    <t>Participate in monthly calls to discuss program administration and member cases?</t>
  </si>
  <si>
    <t>Track and report inbound and outbound referral activity and disposition?</t>
  </si>
  <si>
    <t>VII.</t>
  </si>
  <si>
    <t>REPORTING</t>
  </si>
  <si>
    <t>Listbox: Willing; Not Willing; Not Applicable; Not Willing - See "Explanation" Worksheet</t>
  </si>
  <si>
    <t>Field Names</t>
  </si>
  <si>
    <t>respAttSampleReports</t>
  </si>
  <si>
    <t>Listbox, ListAttachedNAExplain</t>
  </si>
  <si>
    <t>Do the standard reports include the following:</t>
  </si>
  <si>
    <t>Activity and participation results for all program components including HA, biometric screening, coaching programs, online tools/program/portal activity, challenges, onsite programs.</t>
  </si>
  <si>
    <t>respBloodPressMontHyper</t>
  </si>
  <si>
    <t>Population health risks by risk level (based on HA and biometric screening results)</t>
  </si>
  <si>
    <t>Population health risks by individual risk factor (based on HA and biometric screening results)</t>
  </si>
  <si>
    <t>Readiness to change</t>
  </si>
  <si>
    <t>Self-reported productivity results</t>
  </si>
  <si>
    <t>Year over year shifts in risk levels and readiness to change.</t>
  </si>
  <si>
    <t>g,</t>
  </si>
  <si>
    <t>Goals met</t>
  </si>
  <si>
    <t>Member satisfaction</t>
  </si>
  <si>
    <t>Are reports exportable to Excel, text, or csv file format to allow the County to manipulate the data?</t>
  </si>
  <si>
    <t>For each report included in the sample reporting package provided, indicate the name of the report, describe the information reported and the frequency of the issuance of the report.  Up to 5 reports can be described below; if you need more space, use the "Explanation" column and/or worksheet. Indicate the question answered.</t>
  </si>
  <si>
    <t>Standard Report #1:  Report Name</t>
  </si>
  <si>
    <t>respStandRepName1</t>
  </si>
  <si>
    <t>Standard Report #1:  Description</t>
  </si>
  <si>
    <t>Listbox: Per Occurrence; Weekly; Monthly; Quarterly; Annually</t>
  </si>
  <si>
    <t>respStandRepDescript1</t>
  </si>
  <si>
    <t>Standard Report #1:  Frequency</t>
  </si>
  <si>
    <t>respStandRepFreq1</t>
  </si>
  <si>
    <t>Listbox, ListStandReportFreq</t>
  </si>
  <si>
    <t>Standard Report #1:  Format/File Type</t>
  </si>
  <si>
    <t>respStandRepFormFileType3</t>
  </si>
  <si>
    <t>Listbox, ListStandReportFileType</t>
  </si>
  <si>
    <t>Standard Report #2:  Report Name</t>
  </si>
  <si>
    <t>respStandRepName2</t>
  </si>
  <si>
    <t>Standard Report #2:  Description</t>
  </si>
  <si>
    <t>respStandRepDescript2</t>
  </si>
  <si>
    <t>Standard Report #2:  Frequency</t>
  </si>
  <si>
    <t>respStandRepFreq2</t>
  </si>
  <si>
    <t>Standard Report #2:  Format/File Type</t>
  </si>
  <si>
    <t>Standard Report #3:  Report Name</t>
  </si>
  <si>
    <t>respStandRepName3</t>
  </si>
  <si>
    <t>Standard Report #3:  Description</t>
  </si>
  <si>
    <t>respStandRepDescript3</t>
  </si>
  <si>
    <t>Standard Report #3:  Frequency</t>
  </si>
  <si>
    <t>respStandRepFreq3</t>
  </si>
  <si>
    <t>Standard Report #3:  Format/File Type</t>
  </si>
  <si>
    <t>Standard Report #4:  Report Name</t>
  </si>
  <si>
    <t>respStandRepName4</t>
  </si>
  <si>
    <t>Standard Report #4:  Description</t>
  </si>
  <si>
    <t>respStandRepDescript4</t>
  </si>
  <si>
    <t>Standard Report #4:  Frequency</t>
  </si>
  <si>
    <t>respStandRepFreq4</t>
  </si>
  <si>
    <t>Standard Report #4:  Format/File Type</t>
  </si>
  <si>
    <t>Standard Report #5:  Report Name</t>
  </si>
  <si>
    <t>Standard Report #5:  Description</t>
  </si>
  <si>
    <t>Standard Report #5:  Frequency</t>
  </si>
  <si>
    <t>Standard Report #5:  Format/File Type</t>
  </si>
  <si>
    <t>Will the County's specific results be compared to:</t>
  </si>
  <si>
    <t>National averages (as appropriate)</t>
  </si>
  <si>
    <t>Your book of business results</t>
  </si>
  <si>
    <t>The County's Industry - local government</t>
  </si>
  <si>
    <t xml:space="preserve">The County may require reporting at a business unit level, and perhaps at a sub-unit level.  Indicate how many reporting segments are included in your pricing.  </t>
  </si>
  <si>
    <t>VIII.</t>
  </si>
  <si>
    <t>ROI AND PERFORMANCE GUARANTEES</t>
  </si>
  <si>
    <t>Listbox: Completed; Not Completed; Not Applicable; Not Completed - See "Explanation" Worksheet</t>
  </si>
  <si>
    <t>Indicate the total percentage of programs fees that you are willing to place at risk for performance guarantees.</t>
  </si>
  <si>
    <t>Indicate which of the following metrics you include in your performance guarantees.</t>
  </si>
  <si>
    <t>Implementation satisfaction</t>
  </si>
  <si>
    <t>Operations (ASA, abandonment rate, website uptime, etc.)</t>
  </si>
  <si>
    <t>Participation</t>
  </si>
  <si>
    <t>Population level risk reduction</t>
  </si>
  <si>
    <t>Individual risk reduction</t>
  </si>
  <si>
    <t>Client satisfaction</t>
  </si>
  <si>
    <t xml:space="preserve">Briefly describe any return on investment (ROI) guarantees. Describe how ROI will be calculated.  </t>
  </si>
  <si>
    <t>ACG reserves the right to audit the performance of the wellness program at least once annually.</t>
  </si>
  <si>
    <t>Listbox: Agree; Do Not Agree; Not Applicable; Do Not Agree - See "Explanation" Worksheet</t>
  </si>
  <si>
    <t>respAudClinPerform</t>
  </si>
  <si>
    <t>Listbox, ListAgreeNAExplain</t>
  </si>
  <si>
    <t xml:space="preserve">Confirm that all performance guarantees will be measured on a client-specific basis rather than your book of business (BOB). </t>
  </si>
  <si>
    <t>Listbox,ListYNNoExplain: Yes; No; No - See "Explanation"; N/A</t>
  </si>
  <si>
    <t>Listbox, ListYNNoExplain</t>
  </si>
  <si>
    <t>Questionnaire Explanation</t>
  </si>
  <si>
    <t xml:space="preserve">This worksheet should be used to provide additional explanations for any questions for which a "See Explanation" response </t>
  </si>
  <si>
    <t>To Offeror:  Use Column H to provide a brief explanation, if necessary. However if the length of the explanation is greater than 400 characters, you must use the "Wellness Ques_Explanation" worksheet to provide your detail explanation.</t>
  </si>
  <si>
    <t>Wellness Program Abilities/Capabilities</t>
  </si>
  <si>
    <t>Wellness Program Design/Products and Services</t>
  </si>
  <si>
    <t>Offeror agrees to a MINIMUM of $50,000 annual Offeror funding to support the County directed wellness initiatives.</t>
  </si>
  <si>
    <t>Does your proposed Wellness Program offer the following Products/Services? (indicate Yes or No)</t>
  </si>
  <si>
    <t>Health Coaching</t>
  </si>
  <si>
    <t>Onsite biometric screenings</t>
  </si>
  <si>
    <t>Dedicated onsite wellness professional</t>
  </si>
  <si>
    <t>Diabetes Management</t>
  </si>
  <si>
    <t>Onsite clinical immunizations</t>
  </si>
  <si>
    <t>Nutrition education</t>
  </si>
  <si>
    <t>Obesity management</t>
  </si>
  <si>
    <t>Smoking cessation</t>
  </si>
  <si>
    <t>Stress management / stress reduction</t>
  </si>
  <si>
    <t>Onsite fitness center management</t>
  </si>
  <si>
    <t>Nearsite fitness center partnerships (e.g. YMCA)</t>
  </si>
  <si>
    <t>Tracking from other gym attendance online?</t>
  </si>
  <si>
    <t>Personal training / wellness &amp; fitness coaching</t>
  </si>
  <si>
    <t>Onsite group exercise classes</t>
  </si>
  <si>
    <t>Ergonomics / back care / injury prevention</t>
  </si>
  <si>
    <t>Expectant parents / prenatal care</t>
  </si>
  <si>
    <t>Fitness tracking devices</t>
  </si>
  <si>
    <t>Activity tracking devices downloadable via mobile applications</t>
  </si>
  <si>
    <t>Self-Care initiatives / consumerism - online programs</t>
  </si>
  <si>
    <t>Partnership with retailer(s) for healthy food or other healthy products initiatives</t>
  </si>
  <si>
    <t>Lunch &amp; learn programs</t>
  </si>
  <si>
    <t>Coordination with community / local health programs</t>
  </si>
  <si>
    <t>Information on the County sponsored recreation leagues</t>
  </si>
  <si>
    <t xml:space="preserve">Incentive management and fulfillment </t>
  </si>
  <si>
    <t>aa.</t>
  </si>
  <si>
    <t>Reminder letters for routine screenings</t>
  </si>
  <si>
    <t>Indicate your agreement to attend onsite Wellness Events and Health Fairs</t>
  </si>
  <si>
    <t>Wellness Reporting</t>
  </si>
  <si>
    <t>Indicate if the standard reports include the following:</t>
  </si>
  <si>
    <t>Activity and participation results for all program components including HRA, biometric screening, coaching programs, online tools/program/portal activity, challenges, onsite programs</t>
  </si>
  <si>
    <t>Population health risks by risk level (based on HRA and biometric screening results)</t>
  </si>
  <si>
    <t>Population health risks by individual risk factor (based on HRA and biometric screening results)</t>
  </si>
  <si>
    <t>Evidence based medicine compliance</t>
  </si>
  <si>
    <t>Member Satisfaction</t>
  </si>
  <si>
    <t>Is the County's data compared to a standard?  If so, please explain (e.g., book of business, industry, national averages)</t>
  </si>
  <si>
    <t>Can these reports be customized to further meet the County needs?</t>
  </si>
  <si>
    <r>
      <t xml:space="preserve">Indicate yes/no if there is additional cost for customized reports. Provide additional cost detail in the </t>
    </r>
    <r>
      <rPr>
        <b/>
        <sz val="10"/>
        <color rgb="FF000080"/>
        <rFont val="Arial"/>
        <family val="2"/>
      </rPr>
      <t>Explanations</t>
    </r>
    <r>
      <rPr>
        <sz val="10"/>
        <color rgb="FF000080"/>
        <rFont val="Arial"/>
        <family val="2"/>
      </rPr>
      <t xml:space="preserve"> section.</t>
    </r>
  </si>
  <si>
    <t>Do you have the capability to do onsite biometric screenings?</t>
  </si>
  <si>
    <t>Are results explained by a health coach present at the screenings?  Please explain.</t>
  </si>
  <si>
    <t>Would you accept biometric information directly from physicians of participants?</t>
  </si>
  <si>
    <t>Would you accept biometric information directly from a laboratory vendor?</t>
  </si>
  <si>
    <t>Are you able to accept screening results from the HealthSmart Wellness Clinic?</t>
  </si>
  <si>
    <t>Do you have arrangements with area labs to conduct biometric screenings?  If onsite is not an option, can members go to these labs to have screenings done at no cost?  List names of laboratory partners.</t>
  </si>
  <si>
    <t xml:space="preserve">Indicate the specific health elements (blood pressure, total cholesterol and cholesterol ration, blood glucose, BMI, etc.) recommended in your proposed biometric screenings. </t>
  </si>
  <si>
    <t xml:space="preserve">Indicate procedure(s) used (finger prick, venipuncture, other) and whether or not each procedure is fasting or non-fasting. </t>
  </si>
  <si>
    <t>Lifestyle Behavioral Change Programs</t>
  </si>
  <si>
    <r>
      <t>Do you offer online programs for the following topics? If y</t>
    </r>
    <r>
      <rPr>
        <b/>
        <u/>
        <sz val="10"/>
        <color rgb="FF000080"/>
        <rFont val="Arial"/>
        <family val="2"/>
      </rPr>
      <t>es, specify in the explanation column whether the module is a one-time session or if the module requires multiple sessions for completion.</t>
    </r>
  </si>
  <si>
    <t>Nutrition management</t>
  </si>
  <si>
    <t>Stress management</t>
  </si>
  <si>
    <t>Tobacco cessation</t>
  </si>
  <si>
    <t>Exercise management</t>
  </si>
  <si>
    <t>Sleep disorders</t>
  </si>
  <si>
    <t>Glucose / pre-diabetes</t>
  </si>
  <si>
    <t>Mental Health / Depression</t>
  </si>
  <si>
    <t>Musculoskeletal / Back Pain / Joint Pain</t>
  </si>
  <si>
    <t>Mindfulness</t>
  </si>
  <si>
    <t>Ergonomics / injury prevention</t>
  </si>
  <si>
    <t>Other programs - specify</t>
  </si>
  <si>
    <r>
      <t>Do you offer</t>
    </r>
    <r>
      <rPr>
        <b/>
        <sz val="10"/>
        <color rgb="FF000080"/>
        <rFont val="Arial"/>
        <family val="2"/>
      </rPr>
      <t xml:space="preserve"> telephonic coaching program</t>
    </r>
    <r>
      <rPr>
        <sz val="10"/>
        <color rgb="FF000080"/>
        <rFont val="Arial"/>
        <family val="2"/>
      </rPr>
      <t>s for the following programs?</t>
    </r>
    <r>
      <rPr>
        <b/>
        <sz val="10"/>
        <color rgb="FF000080"/>
        <rFont val="Arial"/>
        <family val="2"/>
      </rPr>
      <t xml:space="preserve"> </t>
    </r>
    <r>
      <rPr>
        <b/>
        <u/>
        <sz val="10"/>
        <color rgb="FF000080"/>
        <rFont val="Arial"/>
        <family val="2"/>
      </rPr>
      <t>If yes, specify in the explanation column the average number of calls/sessions for each program and the timing of the calls</t>
    </r>
  </si>
  <si>
    <t>Are members invited to participate in specific coaching programs (i.e. online versus telephonic) based on their level of risk and readiness to change?  If yes, briefly explain the approach in the explanation column and the average % of HRA participants targeted for each approach.</t>
  </si>
  <si>
    <t>Do your health coaches accept in-bound calls and place out-bound calls?</t>
  </si>
  <si>
    <t>In-bound, Out-bound, Both, See Explanation</t>
  </si>
  <si>
    <t>How many times do you attempt to contact someone to enroll in the program if you are unable to reach them?</t>
  </si>
  <si>
    <t>Indicate coaching program delivery methods available (briefly describe using the explanation column):</t>
  </si>
  <si>
    <t>Email communications</t>
  </si>
  <si>
    <t>What do you consider successful completion of a coaching program?</t>
  </si>
  <si>
    <t>Does your company have the capability and experience to provide onsite health seminars/fairs and health related education programs?</t>
  </si>
  <si>
    <t>Can you sponsor/administer "wellness challenges" periodically throughout the year?</t>
  </si>
  <si>
    <t>If so, briefly describe the wellness challenges that you have sponsored/administered.</t>
  </si>
  <si>
    <t>Can you send email reminders to participants who have started but not completed program activities or online wellness courses?</t>
  </si>
  <si>
    <t>Can you push out individually tailored programs to those individuals identified with high risk behaviors in the HRA?</t>
  </si>
  <si>
    <t>Will you provide a primary health coach model? (The same coach works with participants throughout the duration of the program).</t>
  </si>
  <si>
    <t>Health Screening (e.g., dermatologist for skin screening)</t>
  </si>
  <si>
    <t>Face to face coaching</t>
  </si>
  <si>
    <t>Health education presentations</t>
  </si>
  <si>
    <t>Health Risk Assessment (HRA)</t>
  </si>
  <si>
    <t>HRA Validation</t>
  </si>
  <si>
    <t>Has your HRA tool been validated internally?</t>
  </si>
  <si>
    <t>Has your HRA tool been validated externally?</t>
  </si>
  <si>
    <t>How long has your organization been providing this HRA?</t>
  </si>
  <si>
    <t>Finalists will be asked to provide a copy of the HRA you propose to use, and, if applicable, citations of any peer reviewed publications. Confirm that you will provide the necessary information if/when requested</t>
  </si>
  <si>
    <t>How is the HRA administered (online, paper, telephone)?</t>
  </si>
  <si>
    <t>Online, Paper, Telephone, All, See Explanation</t>
  </si>
  <si>
    <t>What is the reading level (grade level) of the HRA?</t>
  </si>
  <si>
    <t>How long on average does it take for a participant to complete the HRA?</t>
  </si>
  <si>
    <r>
      <t xml:space="preserve">Is your HRA available in languages other than English?  </t>
    </r>
    <r>
      <rPr>
        <u/>
        <sz val="10"/>
        <color rgb="FF000080"/>
        <rFont val="Arial"/>
        <family val="2"/>
      </rPr>
      <t>Please provide available languages</t>
    </r>
  </si>
  <si>
    <t>Is there a time limit to complete? Can participants complete the HRA over multiple sessions?</t>
  </si>
  <si>
    <t>Are "readiness to change" questions included in the questionnaire?</t>
  </si>
  <si>
    <t>If "yes", are the "readiness to change" responses used to tailor the feedback in the individual reports to members?</t>
  </si>
  <si>
    <t>Yes, No, See Explanation, Not Applicable</t>
  </si>
  <si>
    <t>If "yes", will the management reports outline "readiness to change" shifts as part of the data reported to the County?</t>
  </si>
  <si>
    <t>If yes, will the management reports outline productivity shifts as part of the data reported to the County?</t>
  </si>
  <si>
    <t>Do the questions specifically address self-reported presenteeism?</t>
  </si>
  <si>
    <t>Does your HRA integrate game theory and game mechanics to engage members?  If yes, briefly describe how these tools are integrated in the HRA.</t>
  </si>
  <si>
    <t>Is the County able to customize the HRA by adding and/or deleting specific questions?  In the explanation column, briefly describe how deletion of questions may impact validation/scoring.</t>
  </si>
  <si>
    <t>Does HRA comply with GINA? (i.e., health history is voluntary and participants qualify for incentives by completing the portion that does not call for family medical history)</t>
  </si>
  <si>
    <t>Is the health score communicated to the individual completing the HRA?</t>
  </si>
  <si>
    <t>Does the HRA provide the opportunity for members to model the impact of changes on health risk (For example, "Losing 20lbs will do what to my health risk score?")</t>
  </si>
  <si>
    <t>Can the County's own branding be added to the HRA?</t>
  </si>
  <si>
    <t>Are HRA results used to prioritize program offerings and provide ongoing targeted health information to members after initial results are provided?</t>
  </si>
  <si>
    <t>Program Integration</t>
  </si>
  <si>
    <t>Do you currently accept laboratory data/values directly from laboratory vendors for your programs? If so, please list laboratory vendors that you currently accept data from and/or have a relationship/partnership with.</t>
  </si>
  <si>
    <t>Can your wellness program be offered to employees who do not participate in the medical program at no additional cost?</t>
  </si>
  <si>
    <t>Do you have an dedicated wellness portal for members?</t>
  </si>
  <si>
    <t>Indicate if the following categories of information and tools are available on your portal.  Indicate in the explanation column if additional fees apply.</t>
  </si>
  <si>
    <t>Indicate if your portal is optimized for viewing on mobile devices.</t>
  </si>
  <si>
    <t xml:space="preserve">Ability to sync data from smart phone apps or other biometric devices?  If yes, indicate in the explanation column what devices your portal is currently able to interface with.  </t>
  </si>
  <si>
    <t>Online interaction between members (e.g. discussion boards, challenges, etc.) hosted on the wellness portal</t>
  </si>
  <si>
    <t>County program branding?</t>
  </si>
  <si>
    <t>Links from the County intranet site or other vendor partner portals to the wellness portal?</t>
  </si>
  <si>
    <t>Links from wellness portal to other County program or vendor portals?</t>
  </si>
  <si>
    <t xml:space="preserve">Can your portal be linked to the County's intranet or other vendor partner portals?  </t>
  </si>
  <si>
    <t>Please provide demo log-in information such as user ID and password needed to access your web site (sufficient to experience the web site as the County participants would).</t>
  </si>
  <si>
    <t>Completion of HRA</t>
  </si>
  <si>
    <t>Are you able and willing to report information on active program participants to the County that permits administration of the following:</t>
  </si>
  <si>
    <t>76.</t>
  </si>
  <si>
    <t>77.</t>
  </si>
  <si>
    <r>
      <t xml:space="preserve">Is your company able to provide incentive fulfillment for the following?  </t>
    </r>
    <r>
      <rPr>
        <u/>
        <sz val="10"/>
        <color rgb="FF000080"/>
        <rFont val="Arial"/>
        <family val="2"/>
      </rPr>
      <t>If you partner with a third party to provide incentive fulfillment, indicate the name of your partner in the explanation column.</t>
    </r>
  </si>
  <si>
    <t>Health related merchandise (such as resistance bands or fitness equipment)?</t>
  </si>
  <si>
    <t>78.</t>
  </si>
  <si>
    <t>79.</t>
  </si>
  <si>
    <t>Indicate below how your organization will collaborate to provide integrated delivery of the programs with the County, their onsite clinic and their other health care initiatives or vendors.</t>
  </si>
  <si>
    <t>Wellness Questionnaire Explanation</t>
  </si>
  <si>
    <t>was given.  Explanations must be numbered to correspond to the question to which they pertain and they must be brief.</t>
  </si>
  <si>
    <t>To Offeror:  Use Column F to provide a brief explanation, if necessary. However if the length of the explanation is greater than 400 characters, you must use the "HSA Explanation" worksheet to provide your detail explanation.</t>
  </si>
  <si>
    <t>How many years has your organization been providing Health Savings Account (HSA) services?</t>
  </si>
  <si>
    <r>
      <t xml:space="preserve">If your organization does not provide HSA services, please provide the name of the organization with whom you subcontract, in the </t>
    </r>
    <r>
      <rPr>
        <b/>
        <sz val="10"/>
        <color rgb="FF000080"/>
        <rFont val="Arial"/>
        <family val="2"/>
      </rPr>
      <t>"Explanation"</t>
    </r>
    <r>
      <rPr>
        <sz val="10"/>
        <color rgb="FF000080"/>
        <rFont val="Arial"/>
        <family val="2"/>
      </rPr>
      <t xml:space="preserve"> column, and provide the number of years that organization has been providing HSA services.</t>
    </r>
  </si>
  <si>
    <t>How many clients does your organization have who utilize HSA services?</t>
  </si>
  <si>
    <t>What is your organization's (or your subcontractor's organization) total number of HSA accountholders.</t>
  </si>
  <si>
    <t>What is the percentage of HSA account holders who invest?</t>
  </si>
  <si>
    <t>What is the minimum threshold to invest?</t>
  </si>
  <si>
    <r>
      <t xml:space="preserve">What is the number of investment options? Please a brief description on the </t>
    </r>
    <r>
      <rPr>
        <b/>
        <sz val="10"/>
        <color rgb="FF000080"/>
        <rFont val="Arial"/>
        <family val="2"/>
      </rPr>
      <t>HSA Explanation</t>
    </r>
    <r>
      <rPr>
        <sz val="10"/>
        <color rgb="FF000080"/>
        <rFont val="Arial"/>
        <family val="2"/>
      </rPr>
      <t xml:space="preserve"> Tab</t>
    </r>
  </si>
  <si>
    <t>What is the current interest rate for cash accounts?</t>
  </si>
  <si>
    <t>Does the HSA owner have the ability to limit the distribution?</t>
  </si>
  <si>
    <t>What are the total HSA assets under management?</t>
  </si>
  <si>
    <t>Will there be a dedicated toll-free number exclusively for the County participants?</t>
  </si>
  <si>
    <t>If so, is it included in the fee?</t>
  </si>
  <si>
    <t>Who is responsible for answering employee questions regarding claims or HSA program details - the health plan or the HSA administrator?</t>
  </si>
  <si>
    <t>Will the HSA Customer Services Representatives provide warm transfers to callers who need to speak to a representative from their health plan or PBM?</t>
  </si>
  <si>
    <t>Does Customer Service Representatives offer multi-lingual options</t>
  </si>
  <si>
    <t xml:space="preserve">Do you provide the following, at a minimum, electronically? </t>
  </si>
  <si>
    <t>Customized Enrollment Communication Materials</t>
  </si>
  <si>
    <t>In-Person Open Enrollment Meeting Support</t>
  </si>
  <si>
    <t>Customized Welcome Packet Materials</t>
  </si>
  <si>
    <t>Ongoing Educational Materials</t>
  </si>
  <si>
    <t>Are multi-lingual communication materials available? Please provide language options</t>
  </si>
  <si>
    <t>Do you allow an employer to customize text incorporated on the landing page, including the logo?</t>
  </si>
  <si>
    <t>Is a mobile application available for HSA services?</t>
  </si>
  <si>
    <t>If so, please describe your mobile access capabilities.</t>
  </si>
  <si>
    <t>Can your organization's HSA integrate with the following third party administrative vendors</t>
  </si>
  <si>
    <t>Payroll</t>
  </si>
  <si>
    <t xml:space="preserve">Medical/Prescription </t>
  </si>
  <si>
    <t>Dental</t>
  </si>
  <si>
    <t>Vision</t>
  </si>
  <si>
    <t>Does your organization's on-line capabilities offer the following to manage HSA plans?</t>
  </si>
  <si>
    <t>Check balance</t>
  </si>
  <si>
    <t>Confirm/update personal information</t>
  </si>
  <si>
    <t>Pay medical expenses online</t>
  </si>
  <si>
    <t>Review a list of eligible expenses</t>
  </si>
  <si>
    <t>Use tools and calculators</t>
  </si>
  <si>
    <t>Get answers to common questions</t>
  </si>
  <si>
    <t>Order additional debit cards</t>
  </si>
  <si>
    <t>Make a one-time or recurring contribution (current or prior year)</t>
  </si>
  <si>
    <t>Select automatic transfers to investments</t>
  </si>
  <si>
    <t>View online tax documents and monthly statements</t>
  </si>
  <si>
    <t xml:space="preserve">Is an HSA debit card or checkbook offered that allows members to pay for medical expenses directly from their account? </t>
  </si>
  <si>
    <t xml:space="preserve">Will the HSA administrator accept rollovers from other HSAs? </t>
  </si>
  <si>
    <t xml:space="preserve">Please confirm that your organization can accept post-tax contributions to HSAs. </t>
  </si>
  <si>
    <t xml:space="preserve">Please confirm that your organization can provide tax reporting statements, including 1099-SA and Form 5498-SA. </t>
  </si>
  <si>
    <t>Who is your HSA bank partner and can other banks be used?</t>
  </si>
  <si>
    <t>Do you have an "HSA On-demand" feature that allows members to utilize dollars (i.e. borrow from future balance) on day one?</t>
  </si>
  <si>
    <t>Can HSA account be opened on behalf of the customer?</t>
  </si>
  <si>
    <t>Track and pay medical/health claims online?</t>
  </si>
  <si>
    <t>If applicable, can member view current accounts  and HSA accounts on one platform?</t>
  </si>
  <si>
    <t>Are new file interface connections required?</t>
  </si>
  <si>
    <t>What kind of reporting access will be available to the County?</t>
  </si>
  <si>
    <t>Is HSA administrator carrier neutral?</t>
  </si>
  <si>
    <t>This worksheet should be used to provide additional explanations for any questions for which a "See Explanation" response was given.  Explanations must be numbered to correspond to the question to which they pertain and they must be brief.</t>
  </si>
  <si>
    <t xml:space="preserve">Arlington County Government Plan Design </t>
  </si>
  <si>
    <t>Indicate the plan deviation within the column named "Plan Deviations". Also indicate if the plan design deviation is an enhancement or reduction by indicating (+/-)</t>
  </si>
  <si>
    <t>If there are no deviations, please state "no deviations" below</t>
  </si>
  <si>
    <t>Benefit Service</t>
  </si>
  <si>
    <t>CIGNA - Copay Plan</t>
  </si>
  <si>
    <t>Inforce Plan</t>
  </si>
  <si>
    <t>Plan Deviations</t>
  </si>
  <si>
    <t>"+" or "-"</t>
  </si>
  <si>
    <t>In-Network</t>
  </si>
  <si>
    <t>PCP</t>
  </si>
  <si>
    <t>$30/visit</t>
  </si>
  <si>
    <t>Specialist</t>
  </si>
  <si>
    <t>$60/visit</t>
  </si>
  <si>
    <t>Referral required for Specialist</t>
  </si>
  <si>
    <t>No</t>
  </si>
  <si>
    <t>Annual Deductible</t>
  </si>
  <si>
    <t>Annual Out of Pocket</t>
  </si>
  <si>
    <t>$6,600 Ind.
$13,200 Fam.</t>
  </si>
  <si>
    <t>Preventive Care</t>
  </si>
  <si>
    <t>Inpatient Care (per admission)</t>
  </si>
  <si>
    <t>Urgent Care</t>
  </si>
  <si>
    <t>Emergency Room</t>
  </si>
  <si>
    <t>Mental Health – Inpatient</t>
  </si>
  <si>
    <t>Mental Health – Outpatient</t>
  </si>
  <si>
    <t>Specialty Imaging (MRI, CT Scan)</t>
  </si>
  <si>
    <t>$100/test</t>
  </si>
  <si>
    <t>Physical Therapy</t>
  </si>
  <si>
    <t>$45/visit</t>
  </si>
  <si>
    <t>Occupational, Cognitive &amp; Speech Therapy</t>
  </si>
  <si>
    <t>$30 PCP/$60 Spec.</t>
  </si>
  <si>
    <t>52 visit/yr limit for all therapies combined</t>
  </si>
  <si>
    <t>Acupuncture</t>
  </si>
  <si>
    <t>20 visits/yr</t>
  </si>
  <si>
    <t>Based on your review of the SPDs and other plan documentation, please list any other deviations not already noted above. 
If there are any deviations, please list the benefit service in Column A and the deviation(s) in column C through D.</t>
  </si>
  <si>
    <t>CIGNA  - Coinsurance Plan</t>
  </si>
  <si>
    <t>10% coinsurance</t>
  </si>
  <si>
    <t>$2,000 Ind. 
$5,000 Fam.</t>
  </si>
  <si>
    <t>Occupational, Cognitive &amp; Speech</t>
  </si>
  <si>
    <t>Therapy</t>
  </si>
  <si>
    <t>Based on your review of the SPDs and other plan documentation, please list any other deviations not already noted above. 
If there are any deviations, please list the benefit service in Column A and the deviation(s) in column C throuhg D.</t>
  </si>
  <si>
    <t>Indicate the plan deviation within the columns named "Plan Deviations". Also indicate if the plan design deviation is an enhancement or reduction by indicating (+/-)</t>
  </si>
  <si>
    <t>Annual County HSA Contribution - $700 Ind./$1,400 Fam.</t>
  </si>
  <si>
    <t>Cigna POS HDHP</t>
  </si>
  <si>
    <t>In Network</t>
  </si>
  <si>
    <t>Out of Network</t>
  </si>
  <si>
    <t>10% after deductible</t>
  </si>
  <si>
    <t>30% after deductible</t>
  </si>
  <si>
    <t>$1,400 Ind.
$2,800 Fam.</t>
  </si>
  <si>
    <t>$2,800 Ind.
$5,600 Fam.</t>
  </si>
  <si>
    <t>$5,000 Ind.
$10,000 Fam.</t>
  </si>
  <si>
    <t>$10,000 Ind
$20,000 Fam.</t>
  </si>
  <si>
    <t>0%, No Deductible</t>
  </si>
  <si>
    <t>52 visits/yr limit for all therapies combined</t>
  </si>
  <si>
    <t>Based on your review of the SPDs and other plan documentation, please list any other deviations not already noted above. 
If there are any deviations, please list the benefit service in Column A and the deviation in columns D through G</t>
  </si>
  <si>
    <t xml:space="preserve">Use of a specific bank is required for self-insured coverages.  </t>
  </si>
  <si>
    <t>List Box:  Yes, No</t>
  </si>
  <si>
    <t>respSpecificBank</t>
  </si>
  <si>
    <t>Listbox,ListYesNo</t>
  </si>
  <si>
    <t>If yes, indicate bank name.</t>
  </si>
  <si>
    <t>respBankName</t>
  </si>
  <si>
    <t xml:space="preserve">Offeror accepts that the County will not wire funds, pre-fund (imprest) the account, or allow a Offeror direct access to debit from the County account.  </t>
  </si>
  <si>
    <t>respQuoteRates</t>
  </si>
  <si>
    <t>List Box: Yes, No</t>
  </si>
  <si>
    <t>The County will be reimbursed for 100% of claims paid in error, regardless of whether vendor recoups the amount paid in error</t>
  </si>
  <si>
    <t>respReducePlanType</t>
  </si>
  <si>
    <t>Unpaid Checks Administration</t>
  </si>
  <si>
    <t>percent, 1</t>
  </si>
  <si>
    <t>respRiskPercentage</t>
  </si>
  <si>
    <t>Percent,1</t>
  </si>
  <si>
    <t xml:space="preserve">If not, indicate the percentage of the risk passed on to other firms. </t>
  </si>
  <si>
    <t>respTreatyRisk</t>
  </si>
  <si>
    <t>$ amount?</t>
  </si>
  <si>
    <t>Provide treaty details of any ceded risk in the text box:</t>
  </si>
  <si>
    <t>For the self-insured coverages requested, the claim amount paid will be the negotiated amount. In other words, County/APS will pay actual negotiated amount; none of the savings will be retained by your organization or shared with any other organization.</t>
  </si>
  <si>
    <t>respNegotiateAmount</t>
  </si>
  <si>
    <t>Aon Compensation</t>
  </si>
  <si>
    <t>List/Expected Response</t>
  </si>
  <si>
    <t>For each line of coverage for which you are quoting, indicate the commission percentage included in your rates:</t>
  </si>
  <si>
    <t>[Product line #1]</t>
  </si>
  <si>
    <t>percent, 2</t>
  </si>
  <si>
    <t>respProductLine1</t>
  </si>
  <si>
    <t>Percent,2</t>
  </si>
  <si>
    <t>[Product line #2]</t>
  </si>
  <si>
    <t>respProductLine2</t>
  </si>
  <si>
    <t>[Product line #3]</t>
  </si>
  <si>
    <t>respProductLine3</t>
  </si>
  <si>
    <t>[Product line #4]</t>
  </si>
  <si>
    <t>respProductLine4</t>
  </si>
  <si>
    <t>Detail the methodology for the calculation of commission payments by your organization.</t>
  </si>
  <si>
    <t>respMethodology</t>
  </si>
  <si>
    <t>Financial - Renewal Services</t>
  </si>
  <si>
    <t>For the funding arrangement requested in this RFP, please indicate your willingness to comply with the following renewal requirements and services:</t>
  </si>
  <si>
    <t>For fully-insured coverages requested, renewal underwriting of rates is to be completed annually with any adjustments effective on the contract anniversary date, unless an alternate date is mutually agreed to in advance by County/APS.</t>
  </si>
  <si>
    <t>respUnderwritingRates</t>
  </si>
  <si>
    <t>APS --For self-insured coverages requested, notification of renewal fees (to be accompanied by a detailed breakdown of all administrative expense components) is to be provided at least 180 days in advance of the contract anniversary date to a designated Agency representative.</t>
  </si>
  <si>
    <t>respNotifyRenewFee</t>
  </si>
  <si>
    <t>County- --For self-insured coverages requested, notification of renewal fees (to be accompanied by a detailed breakdown of all administrative expense components) will be provided in September/October previous to plan year start of July the following year</t>
  </si>
  <si>
    <t>respRenewalRates</t>
  </si>
  <si>
    <t>respRenewalRatesAdminFee</t>
  </si>
  <si>
    <t>Vendor will provide routine underwriting- and actuarial-related contract services.</t>
  </si>
  <si>
    <t>respVendorServices</t>
  </si>
  <si>
    <t>The vendor will provide a complete description of the methodology inherent in the renewal work up and any changes in the fees/rates.</t>
  </si>
  <si>
    <t>respRenewWorkUp</t>
  </si>
  <si>
    <t>The vendor will provide a definition of all terms and an itemization of all assumptions used including projected claims, trend factors and the formula involved, plus a complete explanation of the logic inherent in the final renewal rate/fee package.</t>
  </si>
  <si>
    <t>respItemization</t>
  </si>
  <si>
    <t>The vendor will provide estimated or actual identification of expenses, including the change in IBNR, pool charges (if appropriate), claim administration expenses, other expenses (such as, number of transactions/EOBs), and a detailed allocation of your administrative cost projections.</t>
  </si>
  <si>
    <t>respEstimateActualExpenses</t>
  </si>
  <si>
    <t>For self-insured coverages requested, the vendor will provide Administrative Services Only (ASO) fee and rate justification.</t>
  </si>
  <si>
    <t>respASO</t>
  </si>
  <si>
    <t>The vendor will provide a comparison of old and new rates and factors.</t>
  </si>
  <si>
    <t>respCompareRate</t>
  </si>
  <si>
    <t>For self-insured coverages requested, the vendor will provide pseudo premium rates, claim projections and estimated incurred but unpaid (IBNR and O&amp;U) claim reserves.</t>
  </si>
  <si>
    <t>respPsuedoRates</t>
  </si>
  <si>
    <t>MEDICAL DELIVERY SYSTEM</t>
  </si>
  <si>
    <t>List Box: Attached, Not Attached</t>
  </si>
  <si>
    <t>respProvideDirect</t>
  </si>
  <si>
    <t>Listbox,ListAttached</t>
  </si>
  <si>
    <t>respNetCareHospitals2</t>
  </si>
  <si>
    <t>List Box: Completed, Not Completed</t>
  </si>
  <si>
    <t>respNetCareHospitals3</t>
  </si>
  <si>
    <t>Listbox,ListCompleted</t>
  </si>
  <si>
    <t>Employees' Access to Providers</t>
  </si>
  <si>
    <t>respGeoAccess</t>
  </si>
  <si>
    <t>Listbox: Attached, Not Attached</t>
  </si>
  <si>
    <t>respCensusData</t>
  </si>
  <si>
    <t xml:space="preserve"> </t>
  </si>
  <si>
    <t>Please confirm that "the center of zipcode" geo-mapping method  was used:</t>
  </si>
  <si>
    <t>Please note the geo-mapping method used:</t>
  </si>
  <si>
    <t>Listbox: ListGeo</t>
  </si>
  <si>
    <t>respGeoMapping</t>
  </si>
  <si>
    <t>Listbox,ListGeo</t>
  </si>
  <si>
    <t>ADMINISTRATIVE AND OPERATIONAL ISSUES</t>
  </si>
  <si>
    <t>Note: note sure what voice and/or online enrollment system</t>
  </si>
  <si>
    <t>Implementation Services</t>
  </si>
  <si>
    <t>respImplementSchedule</t>
  </si>
  <si>
    <t>Indicate your willingness to provide the following services, if required:</t>
  </si>
  <si>
    <t>Design, submit for the County and APS approval, and print forms with County/APS's logo for claims submission, where required.</t>
  </si>
  <si>
    <t>respDesignSubmitCounty/APSApproval</t>
  </si>
  <si>
    <t>Provide network service area zip codes and electronic directories for the County and APS voice and/or online enrollment system.</t>
  </si>
  <si>
    <t>respNetworkServiceAreaZip</t>
  </si>
  <si>
    <t>Load, audit and insure clean eligibility data at least 5 days prior to program effective date.</t>
  </si>
  <si>
    <t>respLoadAuditInsure</t>
  </si>
  <si>
    <t>Send plan representatives to the worksite to conduct new member orientations for locations having 25+ employees at no additional charge.</t>
  </si>
  <si>
    <t>respOrientations</t>
  </si>
  <si>
    <t xml:space="preserve">To Consultant:  Aon Consulting has entered into an arrangement with selected carriers to provide a standard set of pre-implementation services for County/APSs with up to 3 plans.  Note that there are two variables that you need to determine and enter into the question on row 290 below.  Variable 1 is the cost of the review.  Variable 2 is a cap on travel expenses, should it be necessary to do an on-site review.  For Variable #1, Cost of the Review, see the chart below; please select the appropriate cost (based on # of employees and # of plans) and insert that amount in the question that follows to reflect the appropriate pricing structure for your particular County/APS.   You insert the cost into the area marked with the bracketed text $[Variable #1].  For Variable #2, Cap on Travel Costs, please determine a reasonable amount of expenses and insert that in the bracketed text $[Variable #2].  If you do not want to include this in your RFP, hide the row 289.  </t>
  </si>
  <si>
    <t># of Ees</t>
  </si>
  <si>
    <t># Plans</t>
  </si>
  <si>
    <t>Cost</t>
  </si>
  <si>
    <t>200 to 999</t>
  </si>
  <si>
    <t>1,000 to 4,999</t>
  </si>
  <si>
    <t>5,000 +</t>
  </si>
  <si>
    <t>Indicate your willingness to provide the following pre-implementation services:</t>
  </si>
  <si>
    <t xml:space="preserve">Note: will we build in a credit for this </t>
  </si>
  <si>
    <t xml:space="preserve">[Aon Consulting, Inc., on behalf of The County/APS, will conduct a quality review of the plan design to be loaded in the claims system(s) prior to implementation (or as soon thereafter as reasonably possible). As the selected carrier or administrator, you agree to pay the cost of this review, up to $[Variable #1].  You will provide all necessary support to enable Aon Consulting, Inc., on behalf of The County/APS, to review claims in a test environment that mirrors the plan information present in the "live" claims processing system. If this review cannot be supported remotely and requires an on-site review, you will be responsible for travel costs up to $[Variable #2].  All costs associated with this review shall not be included in The County/APS retention fee.] </t>
  </si>
  <si>
    <t>respQualityReview</t>
  </si>
  <si>
    <t>For each of the following, provide a "yes" answer if you agree to each provisions without condition.  Answer "no" if you do not agree, of if there are stipulations.  List any stipulations and/or conditions in the Explanation column.</t>
  </si>
  <si>
    <t xml:space="preserve">Note: pgs </t>
  </si>
  <si>
    <t>Be able to implement plan in 90 days and meet deadlines set forth in an agreed upon implementation schedule.</t>
  </si>
  <si>
    <t>respDeadlinesImplementationSchedule</t>
  </si>
  <si>
    <t xml:space="preserve">Production and distribution of current up-to-date provider directories to  the County and APS offices prior to the enrollment period. </t>
  </si>
  <si>
    <t>respProductionDistribution</t>
  </si>
  <si>
    <t>Production and distribution of ID cards prior to effective date with accuracy equal to data provided by the County and APS.</t>
  </si>
  <si>
    <t>respProductionDistributionCards</t>
  </si>
  <si>
    <t xml:space="preserve">Appropriate members of account team to perform a service and operational audit for County/APS within the first three months of the program. </t>
  </si>
  <si>
    <t>respServiceOperationalAudit</t>
  </si>
  <si>
    <t>Provide the County and APS with a benefits and financial contract 90 days prior to the effective date.</t>
  </si>
  <si>
    <t>respBenefitsFinancialContract</t>
  </si>
  <si>
    <t>Meet or exceed the County and APS subjective assessment of satisfaction with program implementation.</t>
  </si>
  <si>
    <t>respSatProgImp</t>
  </si>
  <si>
    <t>Health Care Reform/ACA Support</t>
  </si>
  <si>
    <t>Confirm that offeror will provide full support related to Health Care Reform/ ACA to ensure the County and APS remains compliant and has the most up to date information available.</t>
  </si>
  <si>
    <t>respCaseClose</t>
  </si>
  <si>
    <t>Listbox, ListCompletedNAExplain</t>
  </si>
  <si>
    <t>Will you agree to provide communication materials to members and to County and APS staff to ensure compliance with ACA?</t>
  </si>
  <si>
    <t>Briefly describe the support and materials you will provide relative to HCR/ACA.</t>
  </si>
  <si>
    <t>respAddChargeCustReport</t>
  </si>
  <si>
    <t>Will you agree to provide information on Exchanges, including availability, benefits and pricing as applicable?</t>
  </si>
  <si>
    <t>Briefly describe the support and materials you will provide relative to Exchanges.</t>
  </si>
  <si>
    <t>Network Maintenance</t>
  </si>
  <si>
    <t>Maintenance of satisfactory number of providers (hospitals  and physicians) in all implemented locations.</t>
  </si>
  <si>
    <t>respNumberProviders</t>
  </si>
  <si>
    <t>Provider Directories:</t>
  </si>
  <si>
    <t>Are updated at least every six months</t>
  </si>
  <si>
    <t>Listbox: Yes; No</t>
  </si>
  <si>
    <t>respPrintUpdateSixMonth</t>
  </si>
  <si>
    <t>Have special notations for provider no longer accepting new patients</t>
  </si>
  <si>
    <t>respSpecNotat</t>
  </si>
  <si>
    <t>Provide a toll free number for continuous updates and updated provider directories</t>
  </si>
  <si>
    <t>respContUpdateProvDir</t>
  </si>
  <si>
    <t>Are available via the Internet</t>
  </si>
  <si>
    <t>respAvailViaInternet</t>
  </si>
  <si>
    <t>Indicate the frequency at which internet provider directory information is updated (i.e. daily, weekly)</t>
  </si>
  <si>
    <t>respModifyRatesAdminFee</t>
  </si>
  <si>
    <t>Actively pursue physicians nominated by the County and APS employees to participate in network.</t>
  </si>
  <si>
    <t>respPursuePhysicians</t>
  </si>
  <si>
    <t>Briefly describe how you are improving quality among network providers.</t>
  </si>
  <si>
    <t>Data Management</t>
  </si>
  <si>
    <t>respProductionReportsData</t>
  </si>
  <si>
    <t>Can the offeror meet the County's and APS file layouts and specifications.  See attached zip file with specifications:  Medical County/APS File Specs.zip</t>
  </si>
  <si>
    <t>respMgmtUtilReport</t>
  </si>
  <si>
    <t>Offeror can administer eligibility requirements.</t>
  </si>
  <si>
    <t>The claims system maintains on-line eligibility files that are updated at least weekly.</t>
  </si>
  <si>
    <t>A real-time, management information system is available, which supports the County's and APS requirements for database maintenance and management reporting ( i.e. The County and APS  have electronic access to the system to make changes name, correct DOB, modify enrollment, view claims, verify dependent coverage etc.</t>
  </si>
  <si>
    <t>respAnalyzeDataMeet</t>
  </si>
  <si>
    <t>Do you agree to provide all necessary data, reporting and integration required by the DM and/or Data Aggregation program/s vendor selected by the County/APS?</t>
  </si>
  <si>
    <t>Will you agree to performance standards that specifically address successful integration with the carved out DM program?</t>
  </si>
  <si>
    <t>Other Services</t>
  </si>
  <si>
    <t>List the location(s) of your service centers that would be servicing the County's and APS  employees and the corresponding geographic areas/regions covered by the respective location.  Use the "Explanation" column and/or worksheet if you need more space.</t>
  </si>
  <si>
    <t>Service Center 1</t>
  </si>
  <si>
    <t>Location 1</t>
  </si>
  <si>
    <t>respServiceCenterLocate1</t>
  </si>
  <si>
    <t>Geographic Region(s) Covered 1</t>
  </si>
  <si>
    <t>respServiceCenterRegion1</t>
  </si>
  <si>
    <t>Service Center 2</t>
  </si>
  <si>
    <t>Location 2</t>
  </si>
  <si>
    <t>respServiceCenterLocate2</t>
  </si>
  <si>
    <t>Geographic Region(s) Covered 2</t>
  </si>
  <si>
    <t>respServiceCenterRegion2</t>
  </si>
  <si>
    <t>Service Center 3</t>
  </si>
  <si>
    <t>Location 3</t>
  </si>
  <si>
    <t>respServiceCenterLocate3</t>
  </si>
  <si>
    <t>Geographic Region(s) Covered 3</t>
  </si>
  <si>
    <t>respServiceCenterRegion3</t>
  </si>
  <si>
    <t>Service Center 4</t>
  </si>
  <si>
    <t>Location 4</t>
  </si>
  <si>
    <t>respServiceCenterLocate4</t>
  </si>
  <si>
    <t>Geographic Region(s) Covered 4</t>
  </si>
  <si>
    <t>respServiceCenterRegion4</t>
  </si>
  <si>
    <t>Service Center 5</t>
  </si>
  <si>
    <t>Location 5</t>
  </si>
  <si>
    <t>respServiceCenterLocate5</t>
  </si>
  <si>
    <t>Geographic Region(s) Covered 5</t>
  </si>
  <si>
    <t>respServiceCenterRegion5</t>
  </si>
  <si>
    <t>Service Center 6</t>
  </si>
  <si>
    <t>Location 6</t>
  </si>
  <si>
    <t>respServiceCenterLocate6</t>
  </si>
  <si>
    <t>Geographic Region(s) Covered 6</t>
  </si>
  <si>
    <t>respServiceCenterRegion6</t>
  </si>
  <si>
    <t>Indicate whether the following additional services are provided and the associated costs.</t>
  </si>
  <si>
    <t>Service Provided?</t>
  </si>
  <si>
    <t>respCobraService1</t>
  </si>
  <si>
    <t>Associated Cost</t>
  </si>
  <si>
    <t>dollar, 2</t>
  </si>
  <si>
    <t>respAssocCost1</t>
  </si>
  <si>
    <t>Dollar,2</t>
  </si>
  <si>
    <t>respCobraService2</t>
  </si>
  <si>
    <t>respAssocCost2</t>
  </si>
  <si>
    <t>respCobraService3</t>
  </si>
  <si>
    <t>respAssocCost3</t>
  </si>
  <si>
    <t>respCobraService4</t>
  </si>
  <si>
    <t>respAssocCost4</t>
  </si>
  <si>
    <t>respCobraService5</t>
  </si>
  <si>
    <t>respAssocCost5</t>
  </si>
  <si>
    <t>The County and APS reserves the right to accept or decline the designated service centers.</t>
  </si>
  <si>
    <t>respDesignatedServiceCenters</t>
  </si>
  <si>
    <t>Attach a description of premium or administrative fee billing procedures.  Include information on the timing of billing, billing-payment reconciliations and ability to provide for County/APS self-billing.  Name the file:  [Your Organization's Name]_ M-4  PremiumBilling.</t>
  </si>
  <si>
    <t>respPremBillProcess</t>
  </si>
  <si>
    <t xml:space="preserve">The plan will contain the birthday rule and will have group to group coordination of benefits provision. </t>
  </si>
  <si>
    <t>respBirthRule</t>
  </si>
  <si>
    <t>To the extent permitted under state law, no fault auto insurance, governmental plans coordination and negligent third party subrogation will be administered.</t>
  </si>
  <si>
    <t>respNegSubContract</t>
  </si>
  <si>
    <t>All claim records and eligibility data used by the carrier in its role as claim administrator shall remain the property of The County/APS as Plan Sponsor and Plan Administrator under ERISA.</t>
  </si>
  <si>
    <t>respClaimRecordsEligibilityData</t>
  </si>
  <si>
    <t>Vendor agrees to monitor federal and state legislation affecting the delivery of medical benefits under the plan and to report to The County/APS on those issues in a timely fashion prior to the effective date of any mandated plan changes.</t>
  </si>
  <si>
    <t>respFederalStateLegislation</t>
  </si>
  <si>
    <t>Please attach a copy of a plan experience report that would be provided to County/APS at the end of the first year.  Name the file:  [Your Organization's Name]_ C-8 ExpRptgPkg.</t>
  </si>
  <si>
    <t>respMgmtReportPackage</t>
  </si>
  <si>
    <t>For PPO and POS plan(s), are participants required to submit claim forms and bills:</t>
  </si>
  <si>
    <t xml:space="preserve"> In-Network</t>
  </si>
  <si>
    <t>List Box: Yes, No, N/A</t>
  </si>
  <si>
    <t>respPPOSubmitInNet</t>
  </si>
  <si>
    <t>Listbox,ListYesNoNA</t>
  </si>
  <si>
    <t>Out-of-Network</t>
  </si>
  <si>
    <t>respPPOSumbitOutNet</t>
  </si>
  <si>
    <t>Out-of-Area</t>
  </si>
  <si>
    <t>respPPOSubmitOutArea</t>
  </si>
  <si>
    <t>At what R&amp;C percentile will out-of-network PPO claims be paid?</t>
  </si>
  <si>
    <t>respPPOPercentRCOutNet</t>
  </si>
  <si>
    <t>At what R&amp;C percentile will out-of-network POS claims to be paid?</t>
  </si>
  <si>
    <t>respPOSPercentRCOutNet</t>
  </si>
  <si>
    <t>Can you pay at various R&amp;C percentiles at the direction of the County and APS?</t>
  </si>
  <si>
    <t>List Box: Yes - See "Explanation", No, N/A</t>
  </si>
  <si>
    <t>respDeductibles</t>
  </si>
  <si>
    <t>Listbox,ListYesExplain</t>
  </si>
  <si>
    <t>respAmountOutOfPocketMax</t>
  </si>
  <si>
    <t xml:space="preserve">When customized printing is required, the health plan must present a proof to the County and APS for approval. </t>
  </si>
  <si>
    <t>respCustomizedPrintingRequired</t>
  </si>
  <si>
    <t>Plan will provide educational materials in a variety of formats (e.g., print, webinar, video) for open enrollment and other needs</t>
  </si>
  <si>
    <t>The health plan will pay for printing costs for:</t>
  </si>
  <si>
    <t>ID Cards</t>
  </si>
  <si>
    <t>respIDCards</t>
  </si>
  <si>
    <t>Certificates</t>
  </si>
  <si>
    <t>respCertificates</t>
  </si>
  <si>
    <t>SPDs</t>
  </si>
  <si>
    <t>respSPDs</t>
  </si>
  <si>
    <t>note: will this apply</t>
  </si>
  <si>
    <t>Open Enrollment Materials</t>
  </si>
  <si>
    <t>The health plan can provide SPDs in an electronic format.</t>
  </si>
  <si>
    <t>respSPDFormat</t>
  </si>
  <si>
    <t>Plan summaries are available in Spanish.</t>
  </si>
  <si>
    <t>respCustTeleNum</t>
  </si>
  <si>
    <t>Educational programs are available in Spanish.</t>
  </si>
  <si>
    <t>note: does hmo need referral</t>
  </si>
  <si>
    <t>The health plan will produce complete SBCs in an electronic format for no additional charge.</t>
  </si>
  <si>
    <t>The health plan will incorporate prescription drug data from the County and APS, should they decide to carve-out the pharmacy program, into the medical plan SBC (produced by your organization) for no additional charge.</t>
  </si>
  <si>
    <t xml:space="preserve">The health plan agrees that no external communications material that mentions the County's or APS benefit plans may be circulated without written approval from them.. </t>
  </si>
  <si>
    <t>respExternalCommunicationMaterial</t>
  </si>
  <si>
    <t>The County and APS (or its representative(s)) reserves the right to audit claims (and/or capitation payments, if applicable) upon reasonable advance notice.</t>
  </si>
  <si>
    <t>respAuditClaims</t>
  </si>
  <si>
    <t>Indicate your capabilities regarding electronic referrals for all plans requiring physician referral:</t>
  </si>
  <si>
    <t>The offeror currently has an electronic referral process.</t>
  </si>
  <si>
    <t>If no, when will this capability be available</t>
  </si>
  <si>
    <t>Offeror can meet COB requirements.</t>
  </si>
  <si>
    <t>Listbox: Willing; Not Willing</t>
  </si>
  <si>
    <t>respVenCOBReq</t>
  </si>
  <si>
    <t>Listbox, ListWillingNAExplain</t>
  </si>
  <si>
    <t>Offeror can handle claims reimbursements through ACH transfers.</t>
  </si>
  <si>
    <t>If no, identify specific banking requirements for claims payment</t>
  </si>
  <si>
    <t>All claim records and eligibility data used by the carrier in its role as claim administrator shall remain the property of the County and APS as Plan Sponsor and Plan Administrator.</t>
  </si>
  <si>
    <t>Each of your networks serving the County and  APS members is supported by a computerized, on-line direct access claims processing system containing plan/claim information storage and retrieval.</t>
  </si>
  <si>
    <t>respNetServClmProcSys</t>
  </si>
  <si>
    <t>respSysReqNoManOper</t>
  </si>
  <si>
    <t>Are all of your internal systems integrated (e.g., claims payment, medical and behavioral health eligiblity, and customer service)?</t>
  </si>
  <si>
    <t>respClmSysMainOnline</t>
  </si>
  <si>
    <t>The claims system maintains dependent eligibility files.</t>
  </si>
  <si>
    <t>respClmSysMainDep</t>
  </si>
  <si>
    <t>80.</t>
  </si>
  <si>
    <t xml:space="preserve">Confirm the County and APS may add employee eligiblity online for emergencies and new participants.  Confirm these changes would not be overwritten by the next file feed..  </t>
  </si>
  <si>
    <t>respCOBDataUpdateAnn</t>
  </si>
  <si>
    <t>How are retroactive terminations handled and what is your process for collecting and crediting any claims that were paid after termination?</t>
  </si>
  <si>
    <t>The claims system automatically screens for duplicate bills.</t>
  </si>
  <si>
    <t>respClmSysDupBill</t>
  </si>
  <si>
    <t>What is your contingency plan in the event that the proposed customer service center is off-line/down?</t>
  </si>
  <si>
    <t>respClmOffPropProc</t>
  </si>
  <si>
    <t>You agree to provide full claim fiduciary services</t>
  </si>
  <si>
    <t>List Box: Yes, No - See Explanation</t>
  </si>
  <si>
    <t>respPropIssue</t>
  </si>
  <si>
    <t>Listbox,ListYesNoSeeExplain</t>
  </si>
  <si>
    <t xml:space="preserve">note: any update </t>
  </si>
  <si>
    <t>Describe the appeals process flow in detail, explaining what is included in the fiduciary services.</t>
  </si>
  <si>
    <t>respOutAreaEmerg</t>
  </si>
  <si>
    <t>What is the process of handling uncashed (outstanding) checks?</t>
  </si>
  <si>
    <t>The above described service is at no additional cost.</t>
  </si>
  <si>
    <t>At least 90% of telephone calls to member services were answered within 20 seconds.</t>
  </si>
  <si>
    <t>List Box: Met, Not Met</t>
  </si>
  <si>
    <t>respFinDollarAccuracy4</t>
  </si>
  <si>
    <t>Listbox,ListMetNotMet</t>
  </si>
  <si>
    <t>Subcontracted Services</t>
  </si>
  <si>
    <t>Indicate if you: (1) changed any of your subcontracted service providers in the last 12 months; (2) are planning any changes in your subcontracted arrangements during the upcoming 12 months; (3) N/A - Services not changed or planned to change; or (4) N/A - Service Not Subcontracted. For services where subcontractor was either changed or planned to be changed, please provide the name of the new service provider in the space provided below.</t>
  </si>
  <si>
    <t>Customer service</t>
  </si>
  <si>
    <t>ListSubcontractServ: Changed/Last 12; Planned/Next 12; N/A - No Changes; N/A - Not Subcontracted</t>
  </si>
  <si>
    <t>respPlanMergAcq</t>
  </si>
  <si>
    <t>Listbox,ListSubcontractServ</t>
  </si>
  <si>
    <t>Name of new subcontracted service provider</t>
  </si>
  <si>
    <t>Retiree Direct Billing and Supplement Administration</t>
  </si>
  <si>
    <t>Large Case Management</t>
  </si>
  <si>
    <t>Utilization Management</t>
  </si>
  <si>
    <t xml:space="preserve">Provider quality data </t>
  </si>
  <si>
    <t>24/7 nurse-line</t>
  </si>
  <si>
    <t>Organ Transplant Networks</t>
  </si>
  <si>
    <t>Coordination of Benefits</t>
  </si>
  <si>
    <t>Behavioral Health Network and Intake Services</t>
  </si>
  <si>
    <t>Provider Credentialing</t>
  </si>
  <si>
    <t>HEALTH MANAGEMENT/ WELLNESS SERVICES INFORMATION</t>
  </si>
  <si>
    <t>Vendor agrees to provide County/APS an annual allowance for additional Health Management and/or Wellness programs that are not already included in the medical plan administration fee.</t>
  </si>
  <si>
    <t>If you answered yes to the above question, provide the dollar amount of the allowance FOR EACH ENTITY, confirm that it is an annual allowance, and describe any limitations on how the County/APS may use it.</t>
  </si>
  <si>
    <t>County Annual Allowance</t>
  </si>
  <si>
    <t>APS  Annual Allowance</t>
  </si>
  <si>
    <t>Yes- included in admin fee</t>
  </si>
  <si>
    <t>check listbox function</t>
  </si>
  <si>
    <t>County/APS Annual Allowance</t>
  </si>
  <si>
    <t>Yes- for an extra charge</t>
  </si>
  <si>
    <t>Not available</t>
  </si>
  <si>
    <t xml:space="preserve">What health risk assessment does your Wellness program use? </t>
  </si>
  <si>
    <t>Vendor agrees to meet with County/APS to discuss Health Management and/or Wellness program performance and outcomes semi-annually.</t>
  </si>
  <si>
    <t>For each of the following services, indicate whether the service is included in your quoted administration fee (or insured rates).  If available for an additional charge, indicate in Explain, and provide cost in financial quote worksheet).  Indicate "N" if service is not available.</t>
  </si>
  <si>
    <t>Pre-notification services (pre-certification, concurrent review, outpatient/alternate care review, discharge planning, case management identification)</t>
  </si>
  <si>
    <t>Large case management</t>
  </si>
  <si>
    <t>Utilization review</t>
  </si>
  <si>
    <t>Disease management</t>
  </si>
  <si>
    <t>Maternity management</t>
  </si>
  <si>
    <t>24 hour nurseline/triage</t>
  </si>
  <si>
    <t>Health and Wellness Portal</t>
  </si>
  <si>
    <t>Online Wellness Programs</t>
  </si>
  <si>
    <t>Telephonic Wellness/Lifestyle Coaching</t>
  </si>
  <si>
    <t>Health Risk Assessments</t>
  </si>
  <si>
    <t>Onsite Biometric Screenings</t>
  </si>
  <si>
    <t>3-5 one hour health presentation annually</t>
  </si>
  <si>
    <t>Other (please explain)</t>
  </si>
  <si>
    <t>Evidence Based Plans</t>
  </si>
  <si>
    <t>Describe your capabilities to track and report member compliance with evidence based care guidelines around preventive screenings and chronic condition management.</t>
  </si>
  <si>
    <t>Are you able to provide different benefit levels based on compliance and non-compliance (i.e. value based plan designs where members who are compliant may pay no or reduced co-pay)?</t>
  </si>
  <si>
    <t>respAccEligInfoElect</t>
  </si>
  <si>
    <t xml:space="preserve">Do you provide reminders to members and/or providers for identified gaps in evidence based guideline compliance?
</t>
  </si>
  <si>
    <t>Behavioral Health Capabilities</t>
  </si>
  <si>
    <t>Please provide the following information in electronic format and name the file as specified:</t>
  </si>
  <si>
    <t>There is a behavioral health triage system in place, operational 24-hours/7-days a week and staffed by behavioral health professionals with at least a master’s degree, to direct members to appropriate levels of mental health or substance abuse care.</t>
  </si>
  <si>
    <t>respProvideCoverage</t>
  </si>
  <si>
    <t>Urgent problem visits are available within 24-hours.</t>
  </si>
  <si>
    <t>Health plan members have access to a range of alternative behavioral health services; including, residential treatment, partial hospitalization, halfway houses, intensive outpatient care, and home therapy.</t>
  </si>
  <si>
    <t>The network has a multidisciplinary mixture of board-certified psychiatrists, independently licensed doctoral psychologists, and master’s-level clinicians.</t>
  </si>
  <si>
    <t>Offeror establishes standards for the number and geographic distribution of behavioral healthcare practitioners; including, psychiatrists, psychologists, clinical social workers, psychiatric nurses, and other behavioral healthcare specialists.</t>
  </si>
  <si>
    <t>Offeror has established standards for timeliness of routine and urgent care, behavioral healthcare appointments, and access to after-hours care</t>
  </si>
  <si>
    <t>where is VII</t>
  </si>
  <si>
    <t>Offeror monitors responsiveness of member services or appointment telephone lines.</t>
  </si>
  <si>
    <t>hid - VIII - Medicare Supplemental plans.  Delete?</t>
  </si>
  <si>
    <t>To make UM decisions, Offeror uses written utilization review criteria for determination of clinical appropriateness.</t>
  </si>
  <si>
    <t>Written policies and procedures address the types of practitioners accepted to participate in the network; including, psychiatrists and/or physicians who are certified in addiction medicine, doctoral and/or master's level psychologists who are state-certified or state-licensed, master's level clinical social workers who are state-certified or state-licensed, and master's level clinical nurse specialists who are nationally- and/or state-licensed to practice independently.</t>
  </si>
  <si>
    <t>The County and APS have an in-house EAP program.  The Offeror must be willing to coordinate treatment with County and APS EAP staff.</t>
  </si>
  <si>
    <t>Medicare Supplemental Plans</t>
  </si>
  <si>
    <t>Administrative Capabilities</t>
  </si>
  <si>
    <t xml:space="preserve">This section asks offerors to describe their member services, results and management process, as well as their administrative/systems capabilities. </t>
  </si>
  <si>
    <t>respAccomDepColl</t>
  </si>
  <si>
    <t>Affirm that you can provide the reports described in Section 4.0 of the RFP.</t>
  </si>
  <si>
    <t>Include a complete list of the standard reports you can provide to the County/APS to demonstrate you are meeting the Standards of Performance as described in Section 3.0.  [Your Organization's Name]_Exhibit 2</t>
  </si>
  <si>
    <t>respAttMarkMat</t>
  </si>
  <si>
    <t>Confirm that you can you offer direct billing services</t>
  </si>
  <si>
    <t>If you answered Yes to the question above, briefly describe your direct billing capabilities.</t>
  </si>
  <si>
    <t>How you will administer the billing for retirees who qualify for the low income subsidy?</t>
  </si>
  <si>
    <t>Briefly describe your ongoing enrollment procedures.  Do you recommend a specific process for new retirees who “age in” to the Medicare program?</t>
  </si>
  <si>
    <t>respReviewDeviations1</t>
  </si>
  <si>
    <t>Confirm you are quoting administrative services that will integrate with Medicare following the Standard Coordination/Supplemental coordination of benefits platform to match current</t>
  </si>
  <si>
    <t>Medicare Advantage, Medi-Gap and/or other Fully Insured Medicare Carve-out Retiree Plans</t>
  </si>
  <si>
    <t>County/APS does not currently offer an Insured Carve-out plan.  However, they may consider providing retirees with a Medi-Gap or MA type Medical/Rx plan in the future.  Indicate whether you have the ability to offer a comprehensive Medicare Advantage and/or Carve-out type plan.</t>
  </si>
  <si>
    <t>Are you proposing a Medicare Advantage PPO Plan?</t>
  </si>
  <si>
    <t>If yes, can you offer a single set of rates regardless of where retirees reside?</t>
  </si>
  <si>
    <t>Are you proposing a MediGap or other Medicare Plan?</t>
  </si>
  <si>
    <t>Are there minimum contribution requirements? If so, provide details.</t>
  </si>
  <si>
    <t>Vendor has experience coordinating with Medicare</t>
  </si>
  <si>
    <t>Provide information on whether the coordination process is streamlined for the member and specifically indicate the retiree's responsibility in the process.</t>
  </si>
  <si>
    <t>Provide plan design information on the plans you offer that include medical and prescription drug.  County/APS would most likely consider plans that provided a benefit level similar to the current plans offered to retirees.  Please limit the plan designs you provide to three (3) that you feel most closely represent a high level of benefits and include prescription drug.  Provide this information as a separate attachment labeled: [Your organization's name]_ C-6 MA Insured Retiree Plan designs.</t>
  </si>
  <si>
    <t>respConciseDescp</t>
  </si>
  <si>
    <t>Discuss how members will be able to locate providers accepting your insured program</t>
  </si>
  <si>
    <t>Provide information on the history of the plans you offer.  Include when plans first became available and any changes in plan offerings since inception.  Also include information on previous plans offered that have since terminated.</t>
  </si>
  <si>
    <t>Provide enrollment history for the plan you are quoting for the following calendar years:</t>
  </si>
  <si>
    <t>respAvgDropRatePrgPart</t>
  </si>
  <si>
    <t>Listbox,ListYNYesExplain</t>
  </si>
  <si>
    <t>2013 (current enrolled)</t>
  </si>
  <si>
    <t>Provide rate increase history for the plan you are quoting for the following calendar years:</t>
  </si>
  <si>
    <t>unhid - IX  Legal/Contractual considerations</t>
  </si>
  <si>
    <t>IX.</t>
  </si>
  <si>
    <t>respPercentFeeRisk1</t>
  </si>
  <si>
    <t>note: update County/APS</t>
  </si>
  <si>
    <t>respPercentFeeRisk2</t>
  </si>
  <si>
    <t>respPercentFeeRisk3</t>
  </si>
  <si>
    <t>In 200 words or less, please convey your intentions to continue to offer these insured products.  Please describe how they fit into your organization’s strategic plan.</t>
  </si>
  <si>
    <t xml:space="preserve">note: update County/APS </t>
  </si>
  <si>
    <t>LEGAL/CONTRACTUAL CONSIDERATIONS</t>
  </si>
  <si>
    <t>Please confirm that your organization has complied with all state insurance department filing requirements for all plans/products being offered in this quote in each state in which County/APS has employees.</t>
  </si>
  <si>
    <t>respReference1g</t>
  </si>
  <si>
    <t>note: are they on a CY PY</t>
  </si>
  <si>
    <t>We understand that terminology and contract provisions may vary from vendor to vendor.  We will permit such alternative language provided they are reviewed and approved by County/APS.</t>
  </si>
  <si>
    <t>respContractIssued</t>
  </si>
  <si>
    <t>County</t>
  </si>
  <si>
    <t>July 1, 2021 will be the contract effective date.</t>
  </si>
  <si>
    <t>respEffectiveDate</t>
  </si>
  <si>
    <t>Note; update PY</t>
  </si>
  <si>
    <t>July 1 is the anniversary date.</t>
  </si>
  <si>
    <t>respAnnDate</t>
  </si>
  <si>
    <t>where is?</t>
  </si>
  <si>
    <t>respERISA</t>
  </si>
  <si>
    <t>APS</t>
  </si>
  <si>
    <t>review</t>
  </si>
  <si>
    <t>Vendor agrees to the mandatory Procurement language of each Agency as provided in accompanying RFP Procurement documents.  Vendor understands that failure to agree to mandatory provisions will result in vendor's proposal not being considered.</t>
  </si>
  <si>
    <t>County/APS reserves the right to terminate its contract on any monthly adminstrative fee due date, provided such notification is given at least 30 days in advance</t>
  </si>
  <si>
    <t>respTerminateContract</t>
  </si>
  <si>
    <t>note: keep?</t>
  </si>
  <si>
    <t>Vendor agrees to provide SSAE 16 reports to County/APS annually, as performed, or as requested by County/APS auditors?</t>
  </si>
  <si>
    <t>Note: ?</t>
  </si>
  <si>
    <t>There will be no restrictions or benefit limitations for pre-existing conditions applied to any employees or their dependents under the plan.</t>
  </si>
  <si>
    <t>respNoRestrict</t>
  </si>
  <si>
    <t>Health plan must unconditionally agree to provide coverage to all present participants (employees and eligible dependents) enrolled on the program effective date.</t>
  </si>
  <si>
    <t xml:space="preserve">Employees who are not actively at work due to disablement on the program effective date will be covered. </t>
  </si>
  <si>
    <t>respDisablement</t>
  </si>
  <si>
    <t>The vendor must agree to transfer to the County and to APS, within 30 days of notice of termination, all required data and records necessary to administer the plans subject to state and federal confidentiality considerations.  The transfer may be made electronically, in a file format to be determined based on the mutual agreement between the County/APS and the provider of services.</t>
  </si>
  <si>
    <t>respTransfer</t>
  </si>
  <si>
    <t>The County/APS will neither recognize the appointment of any agent, general agent or broker by a respondent to these bid specifications nor authorize any payment or remuneration of any kind by a health plan to a party not approved in writing by the County/APS.</t>
  </si>
  <si>
    <t>respAppointment</t>
  </si>
  <si>
    <t>If requested, the health plan agrees to assume claim fiduciary responsibilities including appeals and defense of "utilization review" decisions.</t>
  </si>
  <si>
    <t>respClaimFiduciaryResponsibilites</t>
  </si>
  <si>
    <t>Vendor agrees to provide necessary legal defense in the event of litigation.</t>
  </si>
  <si>
    <t>respLitigation</t>
  </si>
  <si>
    <t>Vendor agrees to cover all costs associated with legal defense in the event of litigation.</t>
  </si>
  <si>
    <t>respCoverCostLit</t>
  </si>
  <si>
    <t>Vendor agrees to prepare and file all legal documents necessary to implement and maintain the plan, including policies, amendments, contracts, required state filings, and development of booklet/certificate formats.</t>
  </si>
  <si>
    <t>respPrepareFileLegalDocuments</t>
  </si>
  <si>
    <t>Vendor agrees to monitor federal and state legislation affecting the delivery of medical benefits under the plan and to report to County/APS on those issues in a timely fashion prior to the effective date of any mandated plan changes.</t>
  </si>
  <si>
    <t>Indicate which conversion plans are offered post-COBRA coverage; if offered, indicate the name of insuring entity.</t>
  </si>
  <si>
    <t>HMO</t>
  </si>
  <si>
    <t>Offered/Not Offered?</t>
  </si>
  <si>
    <t>List Box: Offered, Not Offered</t>
  </si>
  <si>
    <t>respOfferNotOffer1</t>
  </si>
  <si>
    <t>Listbox,ListNameInsureEntity</t>
  </si>
  <si>
    <t>Name of Insuring Entity</t>
  </si>
  <si>
    <t>respEntity1</t>
  </si>
  <si>
    <t>POS</t>
  </si>
  <si>
    <t>respOfferNotOffer2</t>
  </si>
  <si>
    <t>Note: keep all</t>
  </si>
  <si>
    <t>respEntity2</t>
  </si>
  <si>
    <t>PPO</t>
  </si>
  <si>
    <t>respOfferNotOffer3</t>
  </si>
  <si>
    <t>respEntity3</t>
  </si>
  <si>
    <t>Indemnity</t>
  </si>
  <si>
    <t>note: same date?</t>
  </si>
  <si>
    <t>EPO</t>
  </si>
  <si>
    <t>respHoldHarm</t>
  </si>
  <si>
    <t>respNetRelatedLitig</t>
  </si>
  <si>
    <t>duplicate?</t>
  </si>
  <si>
    <t>Effective for claims filed on or after 7/1/2014, Vendor certifies that it will comply with the Department of Labor's final claims procedure regulations, including:</t>
  </si>
  <si>
    <t>The notice requirements for improper and incomplete claims</t>
  </si>
  <si>
    <t>respReqImpInc</t>
  </si>
  <si>
    <t>?</t>
  </si>
  <si>
    <t>The appropriate timeframes for adjudicating urgent, pre-service and post-service claims</t>
  </si>
  <si>
    <t>respAdjUrgent</t>
  </si>
  <si>
    <t>The appropriate timeframes for notice of appeal decisions.</t>
  </si>
  <si>
    <t>respNoticeAppDec</t>
  </si>
  <si>
    <t>Listbox,ListYNNANoExplain: Yes; No; No - See "Explanation"; N/A</t>
  </si>
  <si>
    <t>Listbox,ListYNNANoExplain</t>
  </si>
  <si>
    <t>Vendor is bonded.</t>
  </si>
  <si>
    <t>respVendorBond</t>
  </si>
  <si>
    <t>Listbox,ListYesExempt</t>
  </si>
  <si>
    <t>Vendor maintains a fidelity bond as required by ERISA.</t>
  </si>
  <si>
    <t>respFidelity</t>
  </si>
  <si>
    <t xml:space="preserve">Vendor maintains professional liability insurance that exceeds $5 million per claim and $20 million aggregate. </t>
  </si>
  <si>
    <t>respMaintCmpGenLia</t>
  </si>
  <si>
    <t>If not, please explain amount of coverage.</t>
  </si>
  <si>
    <t>respCoverage</t>
  </si>
  <si>
    <t>it will be self funded</t>
  </si>
  <si>
    <t>Liability insurance covers:</t>
  </si>
  <si>
    <t>respLiabilityInsur</t>
  </si>
  <si>
    <t>Medical management decisions.</t>
  </si>
  <si>
    <t>respMedicalManage</t>
  </si>
  <si>
    <t>Professional malpractice</t>
  </si>
  <si>
    <t>respMalpractice</t>
  </si>
  <si>
    <t>Provider contracting</t>
  </si>
  <si>
    <t>respProvider</t>
  </si>
  <si>
    <t>n/a?</t>
  </si>
  <si>
    <t>Please describe any judgment or settlement during the past three years or pending litigation that could result in judgments or settlements in excess of $100,000.</t>
  </si>
  <si>
    <t>respLitigat1</t>
  </si>
  <si>
    <t>If self-funded option is offered, vendor will act as plan fiduciary, if requested.</t>
  </si>
  <si>
    <t>The vendor maintains executed contracts with all providers participating in the network.</t>
  </si>
  <si>
    <t>respVendorNet</t>
  </si>
  <si>
    <t>The vendor provider contracts do not provide for any type of remuneration to your organization, such as commission, finder's fee, rebate, or other financial benefit.</t>
  </si>
  <si>
    <t>respRemuneration</t>
  </si>
  <si>
    <t>Your organization is not a creditor of any provider in the network.</t>
  </si>
  <si>
    <t>respCredit</t>
  </si>
  <si>
    <t xml:space="preserve">Provide treaty details of any ceded risk. If you need more space, please use the "Explanation" column and/or Worksheet. </t>
  </si>
  <si>
    <t>start here</t>
  </si>
  <si>
    <t>Vendor agrees to prepare and file all legal documents necessary to implement and maintain the plan, including policies, amendments, contracts, and required state filings.</t>
  </si>
  <si>
    <t>Vendor agrees to provide necessary legal defense in the event of litigation, including all costs inuring thereto.</t>
  </si>
  <si>
    <t>Listbox,ListYesNo: Yes; No; No - See "Explanation"; N/A</t>
  </si>
  <si>
    <t>Vendor agrees to indemnify and hold The County/APS harmless for Vendor’s negligence or for Vendor’s failure to perform under the Agreement.  The County/APS shall not provide any indemnity in favor of the Vendor.  Vendor agrees to language contained in worksheet "Hold Harmless".</t>
  </si>
  <si>
    <t>duplicate</t>
  </si>
  <si>
    <t>The vendor agrees not to appoint any agent, general agent, or broker, nor authorize payment of any kind to a party not approved in writing by The County/APS.</t>
  </si>
  <si>
    <t>We understand that terminology and contract provisions may vary among the involved vendors. We will permit such alternative language provided benefit payment levels are not adversely impacted.</t>
  </si>
  <si>
    <t>respTerminology</t>
  </si>
  <si>
    <t xml:space="preserve">The vendor shall cause The County/APS and its welfare program to be the named insured thereunder.  The vendor shall provide proof of such insurance to The County/APS at or prior to the execution of the contract. </t>
  </si>
  <si>
    <t>respWelfareProgram</t>
  </si>
  <si>
    <t xml:space="preserve">There will be no restrictions or benefit limitations for pre-existing conditions applied to any members enrolled in the plan/program at any time. </t>
  </si>
  <si>
    <t>No statement of health or medical evidence will be imposed upon the [initial group of covered participants].</t>
  </si>
  <si>
    <t>respMedEvidence</t>
  </si>
  <si>
    <t>Any disabled employees (or enrolled dependents) or other leave-of-absence employees who are inadvertently not disclosed in these specifications or who later are identified as eligible for  benefits with the incumbent vendor will become the liability of the vendor selected through this marketing.</t>
  </si>
  <si>
    <t>respDisabledEmploy</t>
  </si>
  <si>
    <t>apply to SI</t>
  </si>
  <si>
    <t>Please include a copy of a sample employer contract that includes all exclusions and limitations that the vendor expects will apply to "&amp;fCounty/APSlientName &amp; ".  Name the file:  [Your Organization Name]_Sample Employer Contract.</t>
  </si>
  <si>
    <t>Listbox, ListProvideNA:Provided, Not Provided,N/A, Not Provided - See "Explanation"</t>
  </si>
  <si>
    <t>respSugEmpContrtact</t>
  </si>
  <si>
    <t xml:space="preserve">Listbox, ListProvideNA </t>
  </si>
  <si>
    <t>remove?</t>
  </si>
  <si>
    <t>Future Contract Termination</t>
  </si>
  <si>
    <t>respTermContract</t>
  </si>
  <si>
    <t xml:space="preserve">Vendor agrees that it will honor repayment demands or requests for reimbursement that are made within the 3-year period for Medicare to recover improper payments. </t>
  </si>
  <si>
    <t>respReimbursement</t>
  </si>
  <si>
    <t>The vendor agrees to comply with the Department of Labor's final claims procedure regulations, including the appropriate timeframes for adjudicating claims and notice of appeal decisions.</t>
  </si>
  <si>
    <t>respComply</t>
  </si>
  <si>
    <t>Vendor will provide participants with annual notice that the plan provides for coverage for breast reconstruction following mastectomy.</t>
  </si>
  <si>
    <t>respVenProAnnNotice</t>
  </si>
  <si>
    <t>Compliance, HIPAA</t>
  </si>
  <si>
    <t>You maintain a dedicated individual or staff responsible for resolving HIPAA issues.</t>
  </si>
  <si>
    <t>respHIPAA</t>
  </si>
  <si>
    <t>Vendor certifies that it will comply with the interim final rules on nondiscrimination in the group health market, including:</t>
  </si>
  <si>
    <t>Coverage for self-inflicted injuries for persons who suffer from medical conditions (such as depression)</t>
  </si>
  <si>
    <t>respCovSelfInjury</t>
  </si>
  <si>
    <t>Coverage for persons who are hospital-confined or not actively at work when coverage would otherwise take effect.</t>
  </si>
  <si>
    <t>respCovHospConfine</t>
  </si>
  <si>
    <t>Vendor certifies that it reports to the national Healthcare Integrity and Protection Databank (HIPDB) as required and, as may be necessary, submits inquiries to the HIPDB to determine whether any final adverse legal actions have been taken against its member providers.</t>
  </si>
  <si>
    <t>respVenCertReport</t>
  </si>
  <si>
    <t>Vendor certifies that, if it conducts Standard Transactions, it is in full compliance with HIPAA's administrative simplification standards relating to electronic data interchange (EDI).</t>
  </si>
  <si>
    <t>respVenNecSysCap</t>
  </si>
  <si>
    <t>Vendor will not require that enrollment and eligibility information electronically transmitted by County/APS to Vendor comply with EDI.</t>
  </si>
  <si>
    <t>respVenReqPro</t>
  </si>
  <si>
    <t>Vendor certifies that it is in full compliance with HIPAA's regulations protecting the privacy of individually identifiable health information.</t>
  </si>
  <si>
    <t>respVenNotReqEnroll</t>
  </si>
  <si>
    <t>Vendor agrees to provide the Consultant/Broker access to protected health information under the employer's health plan if the Consultant/Broker executes a Business Associate Agreement with the health plan.</t>
  </si>
  <si>
    <t>respVenRegProtectPriv</t>
  </si>
  <si>
    <t>Compliance, Privacy and Confidentiality</t>
  </si>
  <si>
    <t>The vendor agrees to make internal practices, books, and records relating to the use and disclosure of PHI received from, or created or received by organization  available to the Secretary of the Department of Health and Human Services for purposes of the Secretary of the Department of Health and Human Services determining organization’s compliance with the privacy rules.</t>
  </si>
  <si>
    <t>respIncentiveWS</t>
  </si>
  <si>
    <t>The vendor adopts and implements written confidentiality policies and procedures in accordance with applicable law to ensure the confidentiality of member information used for any purpose.</t>
  </si>
  <si>
    <t>The vendor will not use or further disclose protected health information (PHI) other than as permitted or required by the Business Associate Agreement or as required by law.</t>
  </si>
  <si>
    <t>The vendor agrees to use appropriate safeguards to prevent the unauthorized use or disclosure of the PHI.  Vendor agrees to report to the plan sponsor any unauthorized use or disclosure of the PHI.</t>
  </si>
  <si>
    <t>The vendor agrees to mitigate, to the extent practicable, any harmful effect that is known to vendor of a use or disclosure of PHI by vendor in violation of the requirements of the federal privacy rule.</t>
  </si>
  <si>
    <t>The vendor agrees to ensure that any agent, including a subcontractor, to whom it provides PHI received from, or created or received by the vendor agrees to the same restrictions and conditions that apply to vendor with respect to such information.</t>
  </si>
  <si>
    <t>The vendor agrees to provide access to PHI in a "designated record set" in order to meet the requirements under 45 CFR §164.524.</t>
  </si>
  <si>
    <t>The vendor agrees to make any amendment(s) to PHI in a "designated record set" pursuant to 45 CFR §164.526.</t>
  </si>
  <si>
    <t>The vendor agrees to document such disclosures of PHI and information related to such disclosures as would be required to respond to a request by an individual for an accounting of disclosures of PHI in accordance with 45 CFR §164.528.</t>
  </si>
  <si>
    <t>The vendor agrees to (i) implement administrative, physical, and technical safeguards that reasonably and appropriately protect the confidentiality, integrity, and availability of the electronic PHI that it creates, receives, maintains, or transmits, (ii) report to the plan sponsor any security incident (within the meaning of 45 CFR § 164.304) of which vendor becomes aware, and (iii) ensure that any vendor employee or agent, including any subcontractor to whom it provides PHI received from, or created or received by the vendor agrees to implement reasonable and appropriate safeguards to protect such PHI.</t>
  </si>
  <si>
    <t>PHI is owned by the County or APS for self-insured plans.</t>
  </si>
  <si>
    <t>X.</t>
  </si>
  <si>
    <t>County or APS have access to PHI upon request.</t>
  </si>
  <si>
    <t>OTHER INFORMATION</t>
  </si>
  <si>
    <t>A copy of a Suggested Employer Contract with a statement that the sample includes all exclusions and limitations that will apply to a policy issued to County/APS.  Name the file:  [Your Organization's Name]_C-8 Suggested Employer Contract.</t>
  </si>
  <si>
    <t>respAnnReport</t>
  </si>
  <si>
    <t>respAuditFinState</t>
  </si>
  <si>
    <t>respConverServices</t>
  </si>
  <si>
    <t>respAppealGrievance</t>
  </si>
  <si>
    <t>Current marketing materials that would be of assistance to County/APS in evaluating your program.  Name the file:  [Your Organization's Name]_C-21 MarketingMaterials.</t>
  </si>
  <si>
    <t>respMktgMaterials</t>
  </si>
  <si>
    <t>respIDCard</t>
  </si>
  <si>
    <t>respMemEnrollMaterials</t>
  </si>
  <si>
    <t>Wellness Explanation</t>
  </si>
  <si>
    <t>This vision benefit is a stand alone plan.  Those enrolled in Medical are automatically covered for Vision.   If there are no deviations please state "no deviations" below</t>
  </si>
  <si>
    <t>CIGNA - Vision Plan</t>
  </si>
  <si>
    <t>Eye Exam (once per calendar year)</t>
  </si>
  <si>
    <t>up to $45</t>
  </si>
  <si>
    <t>Lenses Allowance (once every calendar year)</t>
  </si>
  <si>
    <t>Single: 100% up to $20
Lined Bifocal: 100% up to $30
Lined Trifocal: 100% up to $40
Lenticular: 100% up to $75</t>
  </si>
  <si>
    <t>Single: up to $20
Lined Bifocal: up to $30
Lined Trifocal: up to $40
Lenticular: up to $75</t>
  </si>
  <si>
    <t>Contact Lens Allowance (one pair per calendar year)</t>
  </si>
  <si>
    <t>Elective: 100% up to $75</t>
  </si>
  <si>
    <t>Elective: up to $75</t>
  </si>
  <si>
    <t>Retail Frame Allowance (one pair per calendar year)</t>
  </si>
  <si>
    <t>100% up to $30</t>
  </si>
  <si>
    <t>up to $30</t>
  </si>
  <si>
    <t>Based on your review of the SPDs and other plan documentation, please list any other deviations not already noted above. 
If there are any deviations, please list the benefit service in Column A and the deviation(s) in columns D  through G</t>
  </si>
  <si>
    <t>*Refer to plan summary or plan document for related details.</t>
  </si>
  <si>
    <t>Geo Access Instructions</t>
  </si>
  <si>
    <r>
      <t xml:space="preserve">To obtain the Geo Access instructions, you will need to request from Aon's NAPD team at </t>
    </r>
    <r>
      <rPr>
        <b/>
        <sz val="10"/>
        <color theme="1"/>
        <rFont val="Arial Narrow"/>
        <family val="2"/>
      </rPr>
      <t>hnapdmbx@aon.com</t>
    </r>
    <r>
      <rPr>
        <sz val="10"/>
        <color theme="1"/>
        <rFont val="Arial Narrow"/>
        <family val="2"/>
      </rPr>
      <t xml:space="preserve">. Please follow the workflow requested in the e-mail reply from the NAPD team.  </t>
    </r>
  </si>
  <si>
    <r>
      <t xml:space="preserve">To obtain ACG's current utilized providers, you will need to request from Aon's NAPD team at </t>
    </r>
    <r>
      <rPr>
        <b/>
        <sz val="10"/>
        <color theme="1"/>
        <rFont val="Arial Narrow"/>
        <family val="2"/>
      </rPr>
      <t>hnapdmbx@aon.com</t>
    </r>
    <r>
      <rPr>
        <sz val="10"/>
        <color theme="1"/>
        <rFont val="Arial Narrow"/>
        <family val="2"/>
      </rPr>
      <t xml:space="preserve">. Please follow the workflow requested in the e-mail reply from the NAPD team.  </t>
    </r>
  </si>
  <si>
    <t>See Attachment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</si>
</sst>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mm/dd/yy"/>
    <numFmt numFmtId="166" formatCode="&quot;$&quot;#,##0;[Red]&quot;$&quot;#,##0"/>
    <numFmt numFmtId="167" formatCode="#,##0;\-#,##0;&quot;-&quot;"/>
    <numFmt numFmtId="168" formatCode="_(* #,##0_);_(* \(#,##0\);_(* &quot;-&quot;??_);_(@_)"/>
    <numFmt numFmtId="169" formatCode="0."/>
    <numFmt numFmtId="170" formatCode="&quot;$&quot;* #,##0;\(&quot;$&quot;* #,##0\)"/>
    <numFmt numFmtId="171" formatCode="00000"/>
    <numFmt numFmtId="172" formatCode="_-* #,##0\ _D_M_-;\-* #,##0\ _D_M_-;_-* &quot;-&quot;\ _D_M_-;_-@_-"/>
    <numFmt numFmtId="173" formatCode="_-* #,##0.00\ _D_M_-;\-* #,##0.00\ _D_M_-;_-* &quot;-&quot;??\ _D_M_-;_-@_-"/>
    <numFmt numFmtId="174" formatCode="_-* #,##0\ &quot;DM&quot;_-;\-* #,##0\ &quot;DM&quot;_-;_-* &quot;-&quot;\ &quot;DM&quot;_-;_-@_-"/>
    <numFmt numFmtId="175" formatCode="_-* #,##0.00\ &quot;DM&quot;_-;\-* #,##0.00\ &quot;DM&quot;_-;_-* &quot;-&quot;??\ &quot;DM&quot;_-;_-@_-"/>
    <numFmt numFmtId="176" formatCode="0.00_)"/>
    <numFmt numFmtId="177" formatCode="&quot;£&quot;#,##0.00;\-&quot;£&quot;#,##0.00"/>
    <numFmt numFmtId="178" formatCode="0.00000&quot;  &quot;"/>
    <numFmt numFmtId="179" formatCode="#,##0;\(#,##0\)"/>
    <numFmt numFmtId="180" formatCode="General_)"/>
    <numFmt numFmtId="181" formatCode="#,##0_);[Red]\(#,##0\);"/>
    <numFmt numFmtId="182" formatCode="#,##0.000_);[Red]\(#,##0.000\)"/>
    <numFmt numFmtId="183" formatCode="&quot;$&quot;#,##0.00000_);[Red]\(&quot;$&quot;#,##0.00000\)"/>
    <numFmt numFmtId="184" formatCode="&quot;$&quot;#,##0.000000_);[Red]\(&quot;$&quot;#,##0.000000\)"/>
    <numFmt numFmtId="185" formatCode="&quot;$&quot;0.00\ \ "/>
    <numFmt numFmtId="186" formatCode="&quot;$&quot;#,##0.000000000_);[Red]\(&quot;$&quot;#,##0.000000000\)"/>
    <numFmt numFmtId="187" formatCode="0.0%;\(0.0\)%"/>
    <numFmt numFmtId="188" formatCode="0.0_);\(0.0\);@_)"/>
    <numFmt numFmtId="189" formatCode="&quot;$&quot;#,##0.0000000000000_);[Red]\(&quot;$&quot;#,##0.0000000000000\)"/>
    <numFmt numFmtId="190" formatCode="&quot;$&quot;#,##0.0000000000000000000_);[Red]\(&quot;$&quot;#,##0.0000000000000000000\)"/>
    <numFmt numFmtId="191" formatCode="&quot;$&quot;#,##0.00000000000000000000_);[Red]\(&quot;$&quot;#,##0.00000000000000000000\)"/>
    <numFmt numFmtId="192" formatCode="0.0%\);\(0.0%\)"/>
    <numFmt numFmtId="193" formatCode="#,##0.00000"/>
    <numFmt numFmtId="194" formatCode="#,##0.0000"/>
    <numFmt numFmtId="195" formatCode="&quot;$&quot;#,##0.000000000000000_);[Red]\(&quot;$&quot;#,##0.000000000000000\)"/>
    <numFmt numFmtId="196" formatCode="0_);\(0\)"/>
    <numFmt numFmtId="197" formatCode="0.000%_);\(0.000%\)"/>
    <numFmt numFmtId="198" formatCode="#,##0.000000"/>
    <numFmt numFmtId="199" formatCode="0.00000000000%"/>
    <numFmt numFmtId="200" formatCode="0.00000%"/>
    <numFmt numFmtId="201" formatCode="&quot;$&quot;#,##0.00000000000000000_);[Red]\(&quot;$&quot;#,##0.00000000000000000\)"/>
    <numFmt numFmtId="202" formatCode="&quot;$&quot;#,##0.000000000000000000_);[Red]\(&quot;$&quot;#,##0.000000000000000000\)"/>
    <numFmt numFmtId="203" formatCode="&quot;$&quot;#,##0.000000000000000000000_);[Red]\(&quot;$&quot;#,##0.000000000000000000000\)"/>
    <numFmt numFmtId="204" formatCode="&quot;$&quot;#,##0.0000000000000000000000_);[Red]\(&quot;$&quot;#,##0.0000000000000000000000\)"/>
  </numFmts>
  <fonts count="2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0"/>
      <name val="Times New Roman"/>
      <family val="1"/>
    </font>
    <font>
      <b/>
      <sz val="10"/>
      <name val="Arial"/>
      <family val="2"/>
    </font>
    <font>
      <sz val="10"/>
      <color indexed="18"/>
      <name val="Arial"/>
      <family val="2"/>
    </font>
    <font>
      <sz val="10"/>
      <name val="Arial"/>
      <family val="2"/>
    </font>
    <font>
      <sz val="10"/>
      <color indexed="10"/>
      <name val="Arial"/>
      <family val="2"/>
    </font>
    <font>
      <b/>
      <sz val="10"/>
      <color indexed="18"/>
      <name val="Arial"/>
      <family val="2"/>
    </font>
    <font>
      <b/>
      <sz val="10"/>
      <color indexed="10"/>
      <name val="Arial"/>
      <family val="2"/>
    </font>
    <font>
      <b/>
      <sz val="10"/>
      <color indexed="8"/>
      <name val="Arial"/>
      <family val="2"/>
    </font>
    <font>
      <sz val="10"/>
      <color indexed="8"/>
      <name val="Arial"/>
      <family val="2"/>
    </font>
    <font>
      <sz val="10"/>
      <color indexed="16"/>
      <name val="Arial"/>
      <family val="2"/>
    </font>
    <font>
      <sz val="10"/>
      <color indexed="8"/>
      <name val="Arial"/>
      <family val="2"/>
    </font>
    <font>
      <b/>
      <sz val="10"/>
      <color indexed="16"/>
      <name val="Arial"/>
      <family val="2"/>
    </font>
    <font>
      <b/>
      <sz val="16"/>
      <color indexed="18"/>
      <name val="Arial Narrow"/>
      <family val="2"/>
    </font>
    <font>
      <b/>
      <sz val="16"/>
      <color indexed="32"/>
      <name val="Arial Narrow"/>
      <family val="2"/>
    </font>
    <font>
      <sz val="10"/>
      <name val="Times New Roman"/>
      <family val="1"/>
    </font>
    <font>
      <b/>
      <sz val="12"/>
      <color indexed="18"/>
      <name val="Arial"/>
      <family val="2"/>
    </font>
    <font>
      <b/>
      <sz val="14"/>
      <color indexed="18"/>
      <name val="Arial"/>
      <family val="2"/>
    </font>
    <font>
      <b/>
      <sz val="18"/>
      <color indexed="18"/>
      <name val="Arial"/>
      <family val="2"/>
    </font>
    <font>
      <sz val="10"/>
      <color indexed="9"/>
      <name val="Arial"/>
      <family val="2"/>
    </font>
    <font>
      <sz val="12"/>
      <name val="Arial"/>
      <family val="2"/>
    </font>
    <font>
      <sz val="12"/>
      <color indexed="18"/>
      <name val="Arial"/>
      <family val="2"/>
    </font>
    <font>
      <b/>
      <sz val="13"/>
      <color indexed="16"/>
      <name val="Arial Narrow"/>
      <family val="2"/>
    </font>
    <font>
      <b/>
      <sz val="12"/>
      <color indexed="9"/>
      <name val="Arial Narrow"/>
      <family val="2"/>
    </font>
    <font>
      <b/>
      <sz val="10"/>
      <color indexed="9"/>
      <name val="Arial"/>
      <family val="2"/>
    </font>
    <font>
      <b/>
      <sz val="8"/>
      <color indexed="59"/>
      <name val="Arial"/>
      <family val="2"/>
    </font>
    <font>
      <sz val="10"/>
      <name val="Arial Narrow"/>
      <family val="2"/>
    </font>
    <font>
      <sz val="10"/>
      <name val="MS Serif"/>
      <family val="1"/>
    </font>
    <font>
      <sz val="10"/>
      <color indexed="16"/>
      <name val="MS Serif"/>
      <family val="1"/>
    </font>
    <font>
      <sz val="8"/>
      <name val="Helv"/>
    </font>
    <font>
      <b/>
      <sz val="8"/>
      <color indexed="8"/>
      <name val="Helv"/>
    </font>
    <font>
      <b/>
      <i/>
      <sz val="8"/>
      <color indexed="18"/>
      <name val="Arial"/>
      <family val="2"/>
    </font>
    <font>
      <sz val="12"/>
      <color indexed="9"/>
      <name val="Arial Narrow"/>
      <family val="2"/>
    </font>
    <font>
      <b/>
      <sz val="8"/>
      <color indexed="9"/>
      <name val="Arial"/>
      <family val="2"/>
    </font>
    <font>
      <sz val="10"/>
      <color indexed="62"/>
      <name val="Arial"/>
      <family val="2"/>
    </font>
    <font>
      <sz val="8"/>
      <name val="Arial"/>
      <family val="2"/>
    </font>
    <font>
      <b/>
      <sz val="8"/>
      <name val="Arial"/>
      <family val="2"/>
    </font>
    <font>
      <b/>
      <sz val="8"/>
      <color indexed="1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58"/>
      <name val="Calibri"/>
      <family val="2"/>
    </font>
    <font>
      <b/>
      <sz val="15"/>
      <color indexed="46"/>
      <name val="Calibri"/>
      <family val="2"/>
    </font>
    <font>
      <b/>
      <sz val="13"/>
      <color indexed="46"/>
      <name val="Calibri"/>
      <family val="2"/>
    </font>
    <font>
      <b/>
      <sz val="11"/>
      <color indexed="46"/>
      <name val="Calibri"/>
      <family val="2"/>
    </font>
    <font>
      <sz val="11"/>
      <color indexed="54"/>
      <name val="Calibri"/>
      <family val="2"/>
    </font>
    <font>
      <sz val="11"/>
      <color indexed="10"/>
      <name val="Calibri"/>
      <family val="2"/>
    </font>
    <font>
      <sz val="11"/>
      <color indexed="19"/>
      <name val="Calibri"/>
      <family val="2"/>
    </font>
    <font>
      <sz val="12"/>
      <color indexed="8"/>
      <name val="Times New Roman"/>
      <family val="2"/>
    </font>
    <font>
      <b/>
      <sz val="11"/>
      <color indexed="63"/>
      <name val="Calibri"/>
      <family val="2"/>
    </font>
    <font>
      <sz val="10"/>
      <color indexed="8"/>
      <name val="Arial"/>
      <family val="2"/>
    </font>
    <font>
      <b/>
      <sz val="18"/>
      <color indexed="46"/>
      <name val="Cambria"/>
      <family val="2"/>
    </font>
    <font>
      <b/>
      <sz val="11"/>
      <color indexed="8"/>
      <name val="Calibri"/>
      <family val="2"/>
    </font>
    <font>
      <sz val="10"/>
      <color indexed="18"/>
      <name val="Arial Narrow"/>
      <family val="2"/>
    </font>
    <font>
      <sz val="10"/>
      <color indexed="43"/>
      <name val="Arial"/>
      <family val="2"/>
    </font>
    <font>
      <b/>
      <sz val="10"/>
      <color rgb="FF000080"/>
      <name val="Arial"/>
      <family val="2"/>
    </font>
    <font>
      <sz val="10"/>
      <color theme="1"/>
      <name val="Arial"/>
      <family val="2"/>
    </font>
    <font>
      <sz val="10"/>
      <color rgb="FF000080"/>
      <name val="Arial"/>
      <family val="2"/>
    </font>
    <font>
      <b/>
      <sz val="13"/>
      <color rgb="FFFF0000"/>
      <name val="Arial Narrow"/>
      <family val="2"/>
    </font>
    <font>
      <b/>
      <sz val="12"/>
      <name val="Arial Narrow"/>
      <family val="2"/>
    </font>
    <font>
      <sz val="11"/>
      <color rgb="FF000000"/>
      <name val="Calibri"/>
      <family val="2"/>
      <scheme val="minor"/>
    </font>
    <font>
      <b/>
      <sz val="12"/>
      <color theme="1"/>
      <name val="Arial"/>
      <family val="2"/>
    </font>
    <font>
      <b/>
      <sz val="10"/>
      <color theme="1"/>
      <name val="Arial"/>
      <family val="2"/>
    </font>
    <font>
      <b/>
      <sz val="12"/>
      <color theme="1"/>
      <name val="Arial Narrow"/>
      <family val="2"/>
    </font>
    <font>
      <b/>
      <i/>
      <sz val="8"/>
      <color theme="1"/>
      <name val="Arial"/>
      <family val="2"/>
    </font>
    <font>
      <b/>
      <sz val="12"/>
      <color theme="0"/>
      <name val="Arial Narrow"/>
      <family val="2"/>
    </font>
    <font>
      <strike/>
      <sz val="10"/>
      <name val="Arial"/>
      <family val="2"/>
    </font>
    <font>
      <sz val="10"/>
      <color theme="1"/>
      <name val="Arial Narrow"/>
      <family val="2"/>
    </font>
    <font>
      <b/>
      <sz val="12"/>
      <color theme="0"/>
      <name val="Arial"/>
      <family val="2"/>
    </font>
    <font>
      <sz val="11"/>
      <color theme="1"/>
      <name val="Arial"/>
      <family val="2"/>
    </font>
    <font>
      <sz val="11"/>
      <color rgb="FF000000"/>
      <name val="Calibri"/>
      <family val="2"/>
    </font>
    <font>
      <b/>
      <sz val="11"/>
      <color theme="1"/>
      <name val="Calibri"/>
      <family val="2"/>
      <scheme val="minor"/>
    </font>
    <font>
      <sz val="11"/>
      <name val="Calibri"/>
      <family val="2"/>
    </font>
    <font>
      <sz val="12"/>
      <color rgb="FF000080"/>
      <name val="Arial"/>
      <family val="2"/>
    </font>
    <font>
      <sz val="2"/>
      <color rgb="FF000080"/>
      <name val="Arial"/>
      <family val="2"/>
    </font>
    <font>
      <b/>
      <sz val="12"/>
      <color rgb="FFFFFFFF"/>
      <name val="Arial "/>
    </font>
    <font>
      <b/>
      <sz val="11.5"/>
      <color rgb="FFFFFFFF"/>
      <name val="Arial"/>
      <family val="2"/>
    </font>
    <font>
      <sz val="12"/>
      <color rgb="FFFFFFFF"/>
      <name val="Arial "/>
    </font>
    <font>
      <sz val="10"/>
      <color rgb="FF000080"/>
      <name val="Arial "/>
    </font>
    <font>
      <sz val="11"/>
      <color theme="1"/>
      <name val="Arial "/>
    </font>
    <font>
      <sz val="12"/>
      <color rgb="FFFFFFFF"/>
      <name val="Arial"/>
      <family val="2"/>
    </font>
    <font>
      <sz val="11.5"/>
      <color rgb="FFFFFFFF"/>
      <name val="Arial"/>
      <family val="2"/>
    </font>
    <font>
      <b/>
      <sz val="12"/>
      <color rgb="FFFFFFFF"/>
      <name val="Arial"/>
      <family val="2"/>
    </font>
    <font>
      <b/>
      <sz val="16"/>
      <name val="Arial "/>
    </font>
    <font>
      <sz val="16"/>
      <name val="Arial "/>
    </font>
    <font>
      <sz val="10"/>
      <color rgb="FF002060"/>
      <name val="Arial"/>
      <family val="2"/>
    </font>
    <font>
      <b/>
      <sz val="10"/>
      <color rgb="FF002060"/>
      <name val="Arial"/>
      <family val="2"/>
    </font>
    <font>
      <b/>
      <sz val="11"/>
      <color indexed="9"/>
      <name val="Arial Narrow"/>
      <family val="2"/>
    </font>
    <font>
      <b/>
      <sz val="16"/>
      <color theme="0"/>
      <name val="Arial"/>
      <family val="2"/>
    </font>
    <font>
      <sz val="10"/>
      <color rgb="FFFF0000"/>
      <name val="Arial"/>
      <family val="2"/>
    </font>
    <font>
      <b/>
      <sz val="10"/>
      <color rgb="FFFF0000"/>
      <name val="Arial"/>
      <family val="2"/>
    </font>
    <font>
      <u/>
      <sz val="10"/>
      <color indexed="12"/>
      <name val="Arial"/>
      <family val="2"/>
    </font>
    <font>
      <sz val="10"/>
      <color indexed="52"/>
      <name val="Arial"/>
      <family val="2"/>
    </font>
    <font>
      <sz val="10"/>
      <color indexed="17"/>
      <name val="Arial"/>
      <family val="2"/>
    </font>
    <font>
      <sz val="10"/>
      <color indexed="60"/>
      <name val="Arial"/>
      <family val="2"/>
    </font>
    <font>
      <sz val="8"/>
      <color indexed="62"/>
      <name val="Arial"/>
      <family val="2"/>
    </font>
    <font>
      <sz val="10"/>
      <name val="Helvetica"/>
      <family val="2"/>
    </font>
    <font>
      <b/>
      <i/>
      <sz val="14"/>
      <name val="Times"/>
      <family val="1"/>
    </font>
    <font>
      <sz val="8"/>
      <color indexed="8"/>
      <name val="Arial"/>
      <family val="2"/>
    </font>
    <font>
      <sz val="10"/>
      <name val="Times"/>
      <family val="1"/>
    </font>
    <font>
      <sz val="8"/>
      <name val="Times New Roman"/>
      <family val="1"/>
    </font>
    <font>
      <sz val="10"/>
      <color indexed="20"/>
      <name val="Arial"/>
      <family val="2"/>
    </font>
    <font>
      <b/>
      <sz val="10"/>
      <color indexed="52"/>
      <name val="Arial"/>
      <family val="2"/>
    </font>
    <font>
      <sz val="10"/>
      <name val="MS Sans Serif"/>
      <family val="2"/>
    </font>
    <font>
      <sz val="11.5"/>
      <name val="Times"/>
      <family val="1"/>
    </font>
    <font>
      <i/>
      <sz val="10"/>
      <color indexed="23"/>
      <name val="Arial"/>
      <family val="2"/>
    </font>
    <font>
      <b/>
      <sz val="13.5"/>
      <name val="Times"/>
      <family val="1"/>
    </font>
    <font>
      <b/>
      <sz val="11.5"/>
      <name val="Times"/>
      <family val="1"/>
    </font>
    <font>
      <b/>
      <i/>
      <sz val="11.5"/>
      <name val="Times"/>
      <family val="1"/>
    </font>
    <font>
      <b/>
      <sz val="11"/>
      <color indexed="56"/>
      <name val="Arial"/>
      <family val="2"/>
    </font>
    <font>
      <b/>
      <sz val="8"/>
      <name val="MS Sans Serif"/>
      <family val="2"/>
    </font>
    <font>
      <b/>
      <sz val="17"/>
      <name val="Times"/>
      <family val="1"/>
    </font>
    <font>
      <b/>
      <i/>
      <sz val="16"/>
      <name val="Helv"/>
    </font>
    <font>
      <b/>
      <sz val="10"/>
      <color indexed="63"/>
      <name val="Arial"/>
      <family val="2"/>
    </font>
    <font>
      <b/>
      <sz val="10"/>
      <color indexed="8"/>
      <name val="Arial Narrow"/>
      <family val="2"/>
    </font>
    <font>
      <b/>
      <sz val="10"/>
      <name val="MS Sans Serif"/>
      <family val="2"/>
    </font>
    <font>
      <sz val="8"/>
      <name val="Wingdings"/>
      <charset val="2"/>
    </font>
    <font>
      <sz val="10"/>
      <color indexed="8"/>
      <name val="MS Sans Serif"/>
      <family val="2"/>
    </font>
    <font>
      <sz val="8"/>
      <name val="MS Sans Serif"/>
      <family val="2"/>
    </font>
    <font>
      <b/>
      <sz val="18"/>
      <color indexed="56"/>
      <name val="Cambria"/>
      <family val="2"/>
    </font>
    <font>
      <sz val="15"/>
      <name val="Times"/>
      <family val="1"/>
    </font>
    <font>
      <sz val="11.5"/>
      <color indexed="9"/>
      <name val="Times"/>
      <family val="1"/>
    </font>
    <font>
      <sz val="12"/>
      <name val="Times New Roman"/>
      <family val="1"/>
    </font>
    <font>
      <sz val="8"/>
      <color indexed="9"/>
      <name val="Arial"/>
      <family val="2"/>
    </font>
    <font>
      <sz val="8"/>
      <color indexed="20"/>
      <name val="Arial"/>
      <family val="2"/>
    </font>
    <font>
      <b/>
      <sz val="8"/>
      <color indexed="52"/>
      <name val="Arial"/>
      <family val="2"/>
    </font>
    <font>
      <b/>
      <sz val="11"/>
      <color indexed="52"/>
      <name val="Calibri"/>
      <family val="2"/>
    </font>
    <font>
      <i/>
      <sz val="8"/>
      <color indexed="23"/>
      <name val="Arial"/>
      <family val="2"/>
    </font>
    <font>
      <sz val="8"/>
      <color indexed="17"/>
      <name val="Arial"/>
      <family val="2"/>
    </font>
    <font>
      <sz val="11"/>
      <color indexed="17"/>
      <name val="Calibri"/>
      <family val="2"/>
    </font>
    <font>
      <b/>
      <sz val="15"/>
      <color indexed="56"/>
      <name val="Arial"/>
      <family val="2"/>
    </font>
    <font>
      <b/>
      <sz val="13"/>
      <color indexed="56"/>
      <name val="Arial"/>
      <family val="2"/>
    </font>
    <font>
      <b/>
      <sz val="11"/>
      <color indexed="56"/>
      <name val="Calibri"/>
      <family val="2"/>
    </font>
    <font>
      <sz val="11"/>
      <color indexed="62"/>
      <name val="Calibri"/>
      <family val="2"/>
    </font>
    <font>
      <sz val="8"/>
      <color indexed="52"/>
      <name val="Arial"/>
      <family val="2"/>
    </font>
    <font>
      <sz val="11"/>
      <color indexed="52"/>
      <name val="Calibri"/>
      <family val="2"/>
    </font>
    <font>
      <sz val="7"/>
      <color indexed="8"/>
      <name val="Wingdings"/>
      <charset val="2"/>
    </font>
    <font>
      <sz val="8"/>
      <color indexed="60"/>
      <name val="Arial"/>
      <family val="2"/>
    </font>
    <font>
      <sz val="11"/>
      <color indexed="60"/>
      <name val="Calibri"/>
      <family val="2"/>
    </font>
    <font>
      <sz val="7"/>
      <name val="Small Fonts"/>
      <family val="2"/>
    </font>
    <font>
      <b/>
      <sz val="8"/>
      <color indexed="63"/>
      <name val="Arial"/>
      <family val="2"/>
    </font>
    <font>
      <b/>
      <sz val="8"/>
      <color indexed="8"/>
      <name val="Arial"/>
      <family val="2"/>
    </font>
    <font>
      <sz val="8"/>
      <color indexed="10"/>
      <name val="Arial"/>
      <family val="2"/>
    </font>
    <font>
      <b/>
      <i/>
      <sz val="8"/>
      <name val="Arial"/>
      <family val="2"/>
    </font>
    <font>
      <sz val="12"/>
      <name val="Helv"/>
    </font>
    <font>
      <sz val="1"/>
      <color indexed="8"/>
      <name val="Courier"/>
      <family val="3"/>
    </font>
    <font>
      <i/>
      <sz val="1"/>
      <color indexed="8"/>
      <name val="Courier"/>
      <family val="3"/>
    </font>
    <font>
      <b/>
      <sz val="15"/>
      <color indexed="56"/>
      <name val="Calibri"/>
      <family val="2"/>
    </font>
    <font>
      <b/>
      <sz val="13"/>
      <color indexed="56"/>
      <name val="Calibri"/>
      <family val="2"/>
    </font>
    <font>
      <b/>
      <sz val="14"/>
      <name val="Helv"/>
    </font>
    <font>
      <sz val="10"/>
      <name val="Courier"/>
      <family val="3"/>
    </font>
    <font>
      <sz val="24"/>
      <color indexed="13"/>
      <name val="Helv"/>
    </font>
    <font>
      <b/>
      <sz val="10"/>
      <color theme="0"/>
      <name val="Arial"/>
      <family val="2"/>
    </font>
    <font>
      <b/>
      <sz val="12"/>
      <color rgb="FF000080"/>
      <name val="Arial"/>
      <family val="2"/>
    </font>
    <font>
      <i/>
      <sz val="10"/>
      <color indexed="12"/>
      <name val="Times New Roman"/>
      <family val="1"/>
    </font>
    <font>
      <b/>
      <sz val="11"/>
      <color indexed="12"/>
      <name val="Arial"/>
      <family val="2"/>
    </font>
    <font>
      <u/>
      <sz val="11"/>
      <color theme="10"/>
      <name val="Calibri"/>
      <family val="2"/>
    </font>
    <font>
      <sz val="12"/>
      <color theme="1"/>
      <name val="Times New Roman"/>
      <family val="2"/>
    </font>
    <font>
      <sz val="10"/>
      <name val="Times"/>
    </font>
    <font>
      <b/>
      <sz val="15"/>
      <name val="Arial"/>
      <family val="2"/>
    </font>
    <font>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u/>
      <sz val="10"/>
      <color theme="10"/>
      <name val="Arial"/>
      <family val="2"/>
    </font>
    <font>
      <b/>
      <sz val="18"/>
      <color theme="3"/>
      <name val="Calibri Light"/>
      <family val="2"/>
      <scheme val="major"/>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name val="GillSans"/>
      <family val="2"/>
    </font>
    <font>
      <sz val="10"/>
      <name val="Baskerville MT"/>
    </font>
    <font>
      <sz val="12"/>
      <name val="Tms Rmn"/>
    </font>
    <font>
      <sz val="11"/>
      <color indexed="12"/>
      <name val="Book Antiqua"/>
      <family val="1"/>
    </font>
    <font>
      <i/>
      <u/>
      <sz val="10"/>
      <name val="Arial"/>
      <family val="2"/>
    </font>
    <font>
      <sz val="9"/>
      <name val="Times New Roman"/>
      <family val="1"/>
    </font>
    <font>
      <u/>
      <sz val="10"/>
      <name val="GillSans"/>
      <family val="2"/>
    </font>
    <font>
      <sz val="18"/>
      <name val="Arial"/>
      <family val="2"/>
    </font>
    <font>
      <b/>
      <sz val="12"/>
      <name val="GillSans"/>
      <family val="2"/>
    </font>
    <font>
      <u/>
      <sz val="11"/>
      <name val="GillSans"/>
      <family val="2"/>
    </font>
    <font>
      <u/>
      <sz val="11"/>
      <color theme="10"/>
      <name val="Calibri"/>
      <family val="2"/>
      <scheme val="minor"/>
    </font>
    <font>
      <sz val="11"/>
      <color indexed="8"/>
      <name val="Times New Roman"/>
      <family val="2"/>
    </font>
    <font>
      <sz val="11"/>
      <color indexed="9"/>
      <name val="Times New Roman"/>
      <family val="2"/>
    </font>
    <font>
      <sz val="11"/>
      <color indexed="20"/>
      <name val="Times New Roman"/>
      <family val="2"/>
    </font>
    <font>
      <b/>
      <sz val="11"/>
      <color indexed="52"/>
      <name val="Times New Roman"/>
      <family val="2"/>
    </font>
    <font>
      <b/>
      <sz val="11"/>
      <color indexed="9"/>
      <name val="Times New Roman"/>
      <family val="2"/>
    </font>
    <font>
      <i/>
      <sz val="11"/>
      <color indexed="23"/>
      <name val="Times New Roman"/>
      <family val="2"/>
    </font>
    <font>
      <sz val="11"/>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1"/>
      <color indexed="62"/>
      <name val="Times New Roman"/>
      <family val="2"/>
    </font>
    <font>
      <sz val="11"/>
      <color indexed="52"/>
      <name val="Times New Roman"/>
      <family val="2"/>
    </font>
    <font>
      <sz val="11"/>
      <color indexed="60"/>
      <name val="Times New Roman"/>
      <family val="2"/>
    </font>
    <font>
      <b/>
      <sz val="11"/>
      <color indexed="63"/>
      <name val="Times New Roman"/>
      <family val="2"/>
    </font>
    <font>
      <b/>
      <sz val="11"/>
      <color indexed="8"/>
      <name val="Times New Roman"/>
      <family val="2"/>
    </font>
    <font>
      <sz val="11"/>
      <color indexed="10"/>
      <name val="Times New Roman"/>
      <family val="2"/>
    </font>
    <font>
      <sz val="10"/>
      <color rgb="FFC00000"/>
      <name val="Arial"/>
      <family val="2"/>
    </font>
    <font>
      <b/>
      <u/>
      <sz val="10"/>
      <color rgb="FF000080"/>
      <name val="Arial"/>
      <family val="2"/>
    </font>
    <font>
      <i/>
      <sz val="10"/>
      <color rgb="FF000080"/>
      <name val="Arial"/>
      <family val="2"/>
    </font>
    <font>
      <b/>
      <sz val="16"/>
      <color indexed="18"/>
      <name val="Arial"/>
      <family val="2"/>
    </font>
    <font>
      <b/>
      <sz val="13"/>
      <color indexed="16"/>
      <name val="Arial"/>
      <family val="2"/>
    </font>
    <font>
      <b/>
      <sz val="12"/>
      <color indexed="9"/>
      <name val="Arial"/>
      <family val="2"/>
    </font>
    <font>
      <sz val="11"/>
      <color rgb="FF000080"/>
      <name val="Arial"/>
      <family val="2"/>
    </font>
    <font>
      <b/>
      <sz val="11"/>
      <color rgb="FF000080"/>
      <name val="Arial"/>
      <family val="2"/>
    </font>
    <font>
      <u/>
      <sz val="10"/>
      <color rgb="FF000080"/>
      <name val="Arial"/>
      <family val="2"/>
    </font>
    <font>
      <b/>
      <sz val="10"/>
      <color theme="1"/>
      <name val="Arial Narrow"/>
      <family val="2"/>
    </font>
    <font>
      <sz val="11"/>
      <name val="Arial"/>
      <family val="2"/>
    </font>
    <font>
      <sz val="11"/>
      <color rgb="FFFF0000"/>
      <name val="Arial"/>
      <family val="2"/>
    </font>
    <font>
      <b/>
      <i/>
      <sz val="8.5"/>
      <color rgb="FFFFFFFF"/>
      <name val="Arial"/>
      <family val="2"/>
    </font>
    <font>
      <b/>
      <i/>
      <sz val="8"/>
      <color rgb="FFFFFFFF"/>
      <name val="Arial"/>
      <family val="2"/>
    </font>
    <font>
      <i/>
      <sz val="9"/>
      <color rgb="FFFFFFFF"/>
      <name val="Arial"/>
      <family val="2"/>
    </font>
    <font>
      <b/>
      <sz val="10"/>
      <color rgb="FFC00000"/>
      <name val="Arial"/>
      <family val="2"/>
    </font>
    <font>
      <b/>
      <i/>
      <sz val="11.5"/>
      <color rgb="FFFFFFFF"/>
      <name val="Arial"/>
      <family val="2"/>
    </font>
    <font>
      <i/>
      <sz val="11.5"/>
      <color rgb="FFFFFFFF"/>
      <name val="Arial"/>
      <family val="2"/>
    </font>
    <font>
      <b/>
      <sz val="11"/>
      <color theme="0"/>
      <name val="Calibri"/>
      <family val="2"/>
    </font>
    <font>
      <b/>
      <sz val="11"/>
      <color rgb="FFFFFFFF"/>
      <name val="Calibri"/>
      <family val="2"/>
    </font>
  </fonts>
  <fills count="95">
    <fill>
      <patternFill patternType="none"/>
    </fill>
    <fill>
      <patternFill patternType="gray125"/>
    </fill>
    <fill>
      <patternFill patternType="solid">
        <fgColor indexed="42"/>
      </patternFill>
    </fill>
    <fill>
      <patternFill patternType="solid">
        <fgColor indexed="29"/>
      </patternFill>
    </fill>
    <fill>
      <patternFill patternType="solid">
        <fgColor indexed="51"/>
      </patternFill>
    </fill>
    <fill>
      <patternFill patternType="solid">
        <fgColor indexed="55"/>
      </patternFill>
    </fill>
    <fill>
      <patternFill patternType="solid">
        <fgColor indexed="27"/>
      </patternFill>
    </fill>
    <fill>
      <patternFill patternType="solid">
        <fgColor indexed="45"/>
      </patternFill>
    </fill>
    <fill>
      <patternFill patternType="solid">
        <fgColor indexed="46"/>
      </patternFill>
    </fill>
    <fill>
      <patternFill patternType="solid">
        <fgColor indexed="53"/>
      </patternFill>
    </fill>
    <fill>
      <patternFill patternType="solid">
        <fgColor indexed="54"/>
      </patternFill>
    </fill>
    <fill>
      <patternFill patternType="solid">
        <fgColor indexed="49"/>
      </patternFill>
    </fill>
    <fill>
      <patternFill patternType="solid">
        <fgColor indexed="10"/>
      </patternFill>
    </fill>
    <fill>
      <patternFill patternType="solid">
        <fgColor indexed="14"/>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indexed="11"/>
        <bgColor indexed="64"/>
      </patternFill>
    </fill>
    <fill>
      <patternFill patternType="solid">
        <fgColor indexed="18"/>
        <bgColor indexed="64"/>
      </patternFill>
    </fill>
    <fill>
      <patternFill patternType="lightGray">
        <bgColor indexed="41"/>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E5F6FF"/>
        <bgColor indexed="64"/>
      </patternFill>
    </fill>
    <fill>
      <patternFill patternType="solid">
        <fgColor theme="9" tint="0.39997558519241921"/>
        <bgColor indexed="64"/>
      </patternFill>
    </fill>
    <fill>
      <patternFill patternType="lightGray">
        <bgColor rgb="FFE5F6FF"/>
      </patternFill>
    </fill>
    <fill>
      <patternFill patternType="solid">
        <fgColor rgb="FF00008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0080"/>
        <bgColor rgb="FF000000"/>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7"/>
      </patternFill>
    </fill>
    <fill>
      <patternFill patternType="solid">
        <fgColor indexed="44"/>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darkVertical"/>
    </fill>
    <fill>
      <patternFill patternType="solid">
        <fgColor indexed="47"/>
        <bgColor indexed="64"/>
      </patternFill>
    </fill>
    <fill>
      <patternFill patternType="solid">
        <fgColor indexed="13"/>
      </patternFill>
    </fill>
    <fill>
      <patternFill patternType="solid">
        <fgColor indexed="1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5"/>
        <bgColor indexed="64"/>
      </patternFill>
    </fill>
    <fill>
      <patternFill patternType="gray0625">
        <fgColor indexed="22"/>
      </patternFill>
    </fill>
    <fill>
      <patternFill patternType="solid">
        <fgColor rgb="FFE5F6FF"/>
        <bgColor rgb="FF000000"/>
      </patternFill>
    </fill>
    <fill>
      <patternFill patternType="solid">
        <fgColor theme="5" tint="0.59999389629810485"/>
        <bgColor indexed="64"/>
      </patternFill>
    </fill>
    <fill>
      <patternFill patternType="lightGray">
        <fgColor rgb="FF000000"/>
        <bgColor rgb="FFFFFFFF"/>
      </patternFill>
    </fill>
    <fill>
      <patternFill patternType="lightGray">
        <bgColor theme="0"/>
      </patternFill>
    </fill>
    <fill>
      <patternFill patternType="lightGray">
        <fgColor rgb="FF000000"/>
        <bgColor theme="0"/>
      </patternFill>
    </fill>
    <fill>
      <patternFill patternType="lightGray"/>
    </fill>
    <fill>
      <patternFill patternType="solid">
        <fgColor theme="5" tint="0.39997558519241921"/>
        <bgColor indexed="64"/>
      </patternFill>
    </fill>
    <fill>
      <patternFill patternType="solid">
        <fgColor rgb="FFC00000"/>
        <bgColor indexed="64"/>
      </patternFill>
    </fill>
    <fill>
      <patternFill patternType="solid">
        <fgColor rgb="FFBFBFBF"/>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style="thin">
        <color indexed="64"/>
      </left>
      <right style="thin">
        <color indexed="64"/>
      </right>
      <top style="thin">
        <color indexed="64"/>
      </top>
      <bottom style="thin">
        <color indexed="64"/>
      </bottom>
      <diagonal/>
    </border>
    <border>
      <left style="double">
        <color indexed="54"/>
      </left>
      <right style="double">
        <color indexed="54"/>
      </right>
      <top style="double">
        <color indexed="54"/>
      </top>
      <bottom style="double">
        <color indexed="54"/>
      </bottom>
      <diagonal/>
    </border>
    <border>
      <left style="double">
        <color indexed="54"/>
      </left>
      <right/>
      <top style="double">
        <color indexed="54"/>
      </top>
      <bottom style="double">
        <color indexed="54"/>
      </bottom>
      <diagonal/>
    </border>
    <border>
      <left/>
      <right/>
      <top style="double">
        <color indexed="54"/>
      </top>
      <bottom style="double">
        <color indexed="54"/>
      </bottom>
      <diagonal/>
    </border>
    <border>
      <left style="double">
        <color indexed="54"/>
      </left>
      <right/>
      <top style="double">
        <color indexed="54"/>
      </top>
      <bottom/>
      <diagonal/>
    </border>
    <border>
      <left/>
      <right/>
      <top style="double">
        <color indexed="54"/>
      </top>
      <bottom/>
      <diagonal/>
    </border>
    <border>
      <left style="double">
        <color indexed="54"/>
      </left>
      <right/>
      <top/>
      <bottom style="double">
        <color indexed="54"/>
      </bottom>
      <diagonal/>
    </border>
    <border>
      <left/>
      <right/>
      <top/>
      <bottom style="double">
        <color indexed="54"/>
      </bottom>
      <diagonal/>
    </border>
    <border>
      <left style="double">
        <color indexed="54"/>
      </left>
      <right/>
      <top/>
      <bottom/>
      <diagonal/>
    </border>
    <border>
      <left/>
      <right style="double">
        <color indexed="54"/>
      </right>
      <top style="double">
        <color indexed="54"/>
      </top>
      <bottom style="double">
        <color indexed="54"/>
      </bottom>
      <diagonal/>
    </border>
    <border>
      <left/>
      <right style="double">
        <color indexed="54"/>
      </right>
      <top style="double">
        <color indexed="54"/>
      </top>
      <bottom/>
      <diagonal/>
    </border>
    <border>
      <left/>
      <right style="double">
        <color indexed="54"/>
      </right>
      <top/>
      <bottom style="double">
        <color indexed="54"/>
      </bottom>
      <diagonal/>
    </border>
    <border>
      <left/>
      <right style="double">
        <color indexed="54"/>
      </right>
      <top/>
      <bottom/>
      <diagonal/>
    </border>
    <border>
      <left style="double">
        <color indexed="54"/>
      </left>
      <right style="double">
        <color indexed="54"/>
      </right>
      <top style="double">
        <color indexed="54"/>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54"/>
      </left>
      <right style="double">
        <color indexed="54"/>
      </right>
      <top/>
      <bottom style="double">
        <color indexed="5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auto="1"/>
      </top>
      <bottom style="thin">
        <color auto="1"/>
      </bottom>
      <diagonal/>
    </border>
    <border>
      <left/>
      <right/>
      <top/>
      <bottom style="thin">
        <color auto="1"/>
      </bottom>
      <diagonal/>
    </border>
    <border>
      <left style="medium">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bottom/>
      <diagonal/>
    </border>
    <border>
      <left/>
      <right/>
      <top/>
      <bottom style="double">
        <color theme="3"/>
      </bottom>
      <diagonal/>
    </border>
    <border>
      <left/>
      <right style="thin">
        <color indexed="64"/>
      </right>
      <top/>
      <bottom style="double">
        <color theme="3"/>
      </bottom>
      <diagonal/>
    </border>
    <border>
      <left style="double">
        <color theme="3"/>
      </left>
      <right style="double">
        <color theme="3"/>
      </right>
      <top/>
      <bottom/>
      <diagonal/>
    </border>
    <border>
      <left style="double">
        <color theme="3"/>
      </left>
      <right style="double">
        <color theme="3"/>
      </right>
      <top style="double">
        <color theme="3"/>
      </top>
      <bottom/>
      <diagonal/>
    </border>
    <border>
      <left style="double">
        <color theme="3"/>
      </left>
      <right style="thin">
        <color indexed="64"/>
      </right>
      <top style="double">
        <color theme="3"/>
      </top>
      <bottom/>
      <diagonal/>
    </border>
    <border>
      <left/>
      <right style="thin">
        <color indexed="64"/>
      </right>
      <top style="thin">
        <color indexed="64"/>
      </top>
      <bottom style="double">
        <color rgb="FF666699"/>
      </bottom>
      <diagonal/>
    </border>
    <border>
      <left/>
      <right style="double">
        <color theme="3"/>
      </right>
      <top style="double">
        <color theme="3"/>
      </top>
      <bottom/>
      <diagonal/>
    </border>
    <border>
      <left/>
      <right style="double">
        <color rgb="FF666699"/>
      </right>
      <top style="double">
        <color rgb="FF666699"/>
      </top>
      <bottom/>
      <diagonal/>
    </border>
    <border>
      <left/>
      <right style="thin">
        <color indexed="64"/>
      </right>
      <top style="double">
        <color rgb="FF666699"/>
      </top>
      <bottom/>
      <diagonal/>
    </border>
    <border>
      <left/>
      <right/>
      <top style="double">
        <color indexed="64"/>
      </top>
      <bottom style="double">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8"/>
      </left>
      <right style="thin">
        <color indexed="8"/>
      </right>
      <top style="double">
        <color indexed="8"/>
      </top>
      <bottom style="thin">
        <color indexed="8"/>
      </bottom>
      <diagonal/>
    </border>
    <border>
      <left style="thin">
        <color indexed="9"/>
      </left>
      <right style="thin">
        <color indexed="9"/>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diagonal/>
    </border>
    <border>
      <left style="thin">
        <color indexed="64"/>
      </left>
      <right style="thin">
        <color indexed="64"/>
      </right>
      <top style="thin">
        <color indexed="64"/>
      </top>
      <bottom style="thick">
        <color indexed="64"/>
      </bottom>
      <diagonal/>
    </border>
    <border>
      <left style="medium">
        <color indexed="63"/>
      </left>
      <right style="thin">
        <color indexed="64"/>
      </right>
      <top style="medium">
        <color indexed="63"/>
      </top>
      <bottom style="thin">
        <color indexed="64"/>
      </bottom>
      <diagonal/>
    </border>
    <border>
      <left style="double">
        <color indexed="64"/>
      </left>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theme="0"/>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medium">
        <color indexed="64"/>
      </left>
      <right/>
      <top/>
      <bottom style="medium">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style="double">
        <color theme="3"/>
      </top>
      <bottom/>
      <diagonal/>
    </border>
    <border>
      <left style="thin">
        <color indexed="23"/>
      </left>
      <right style="thin">
        <color indexed="23"/>
      </right>
      <top style="thin">
        <color indexed="23"/>
      </top>
      <bottom style="thin">
        <color indexed="23"/>
      </bottom>
      <diagonal/>
    </border>
    <border>
      <left style="double">
        <color theme="3"/>
      </left>
      <right/>
      <top style="double">
        <color theme="3"/>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54"/>
      </left>
      <right style="double">
        <color indexed="54"/>
      </right>
      <top style="double">
        <color indexed="54"/>
      </top>
      <bottom/>
      <diagonal/>
    </border>
    <border>
      <left style="thin">
        <color indexed="8"/>
      </left>
      <right style="thin">
        <color indexed="8"/>
      </right>
      <top style="thin">
        <color indexed="8"/>
      </top>
      <bottom style="thin">
        <color indexed="8"/>
      </bottom>
      <diagonal/>
    </border>
    <border>
      <left style="double">
        <color indexed="54"/>
      </left>
      <right style="double">
        <color indexed="54"/>
      </right>
      <top/>
      <bottom/>
      <diagonal/>
    </border>
    <border>
      <left/>
      <right style="thin">
        <color indexed="8"/>
      </right>
      <top style="thin">
        <color indexed="8"/>
      </top>
      <bottom/>
      <diagonal/>
    </border>
    <border>
      <left/>
      <right/>
      <top style="thin">
        <color auto="1"/>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style="thin">
        <color indexed="64"/>
      </left>
      <right/>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style="medium">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auto="1"/>
      </top>
      <bottom style="thin">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top style="thin">
        <color auto="1"/>
      </top>
      <bottom style="thin">
        <color auto="1"/>
      </bottom>
      <diagonal/>
    </border>
  </borders>
  <cellStyleXfs count="4379">
    <xf numFmtId="0" fontId="0"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2" borderId="0" applyNumberFormat="0" applyBorder="0" applyAlignment="0" applyProtection="0"/>
    <xf numFmtId="0" fontId="46" fillId="3"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7"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7" fillId="6"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3"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8" fillId="13" borderId="0" applyNumberFormat="0" applyBorder="0" applyAlignment="0" applyProtection="0"/>
    <xf numFmtId="167" fontId="19" fillId="0" borderId="0" applyFill="0" applyBorder="0" applyAlignment="0"/>
    <xf numFmtId="0" fontId="49" fillId="5" borderId="1" applyNumberFormat="0" applyAlignment="0" applyProtection="0"/>
    <xf numFmtId="0" fontId="50" fillId="14" borderId="2" applyNumberFormat="0" applyAlignment="0" applyProtection="0"/>
    <xf numFmtId="0" fontId="35" fillId="0" borderId="0" applyNumberFormat="0" applyAlignment="0">
      <alignment horizontal="left"/>
    </xf>
    <xf numFmtId="0" fontId="36" fillId="0" borderId="0" applyNumberFormat="0" applyAlignment="0">
      <alignment horizontal="left"/>
    </xf>
    <xf numFmtId="0" fontId="51" fillId="0" borderId="0" applyNumberFormat="0" applyFill="0" applyBorder="0" applyAlignment="0" applyProtection="0"/>
    <xf numFmtId="0" fontId="52" fillId="6" borderId="0" applyNumberFormat="0" applyBorder="0" applyAlignment="0" applyProtection="0"/>
    <xf numFmtId="0" fontId="8" fillId="0" borderId="3" applyNumberFormat="0" applyAlignment="0" applyProtection="0">
      <alignment horizontal="left" vertical="center"/>
    </xf>
    <xf numFmtId="0" fontId="8" fillId="0" borderId="4">
      <alignment horizontal="left" vertical="center"/>
    </xf>
    <xf numFmtId="0" fontId="53" fillId="0" borderId="5" applyNumberFormat="0" applyFill="0" applyAlignment="0" applyProtection="0"/>
    <xf numFmtId="0" fontId="54" fillId="0" borderId="6" applyNumberFormat="0" applyFill="0" applyAlignment="0" applyProtection="0"/>
    <xf numFmtId="0" fontId="55" fillId="0" borderId="7" applyNumberFormat="0" applyFill="0" applyAlignment="0" applyProtection="0"/>
    <xf numFmtId="0" fontId="55" fillId="0" borderId="0" applyNumberFormat="0" applyFill="0" applyBorder="0" applyAlignment="0" applyProtection="0"/>
    <xf numFmtId="0" fontId="56" fillId="15" borderId="1" applyNumberFormat="0" applyAlignment="0" applyProtection="0"/>
    <xf numFmtId="0" fontId="57" fillId="0" borderId="8" applyNumberFormat="0" applyFill="0" applyAlignment="0" applyProtection="0"/>
    <xf numFmtId="0" fontId="58" fillId="15" borderId="0" applyNumberFormat="0" applyBorder="0" applyAlignment="0" applyProtection="0"/>
    <xf numFmtId="0" fontId="46" fillId="0" borderId="0"/>
    <xf numFmtId="0" fontId="12" fillId="0" borderId="0"/>
    <xf numFmtId="0" fontId="59" fillId="0" borderId="0"/>
    <xf numFmtId="0" fontId="59" fillId="0" borderId="0"/>
    <xf numFmtId="0" fontId="12" fillId="0" borderId="0"/>
    <xf numFmtId="0" fontId="12" fillId="0" borderId="0"/>
    <xf numFmtId="0" fontId="12" fillId="0" borderId="0"/>
    <xf numFmtId="0" fontId="7" fillId="0" borderId="0"/>
    <xf numFmtId="0" fontId="23" fillId="0" borderId="0"/>
    <xf numFmtId="0" fontId="9" fillId="0" borderId="0"/>
    <xf numFmtId="0" fontId="17" fillId="0" borderId="0">
      <alignment vertical="top"/>
    </xf>
    <xf numFmtId="0" fontId="7" fillId="0" borderId="0"/>
    <xf numFmtId="0" fontId="7" fillId="15" borderId="9" applyNumberFormat="0" applyFont="0" applyAlignment="0" applyProtection="0"/>
    <xf numFmtId="0" fontId="60" fillId="5" borderId="10" applyNumberFormat="0" applyAlignment="0" applyProtection="0"/>
    <xf numFmtId="165" fontId="37" fillId="0" borderId="0" applyNumberFormat="0" applyFill="0" applyBorder="0" applyAlignment="0" applyProtection="0">
      <alignment horizontal="left"/>
    </xf>
    <xf numFmtId="0" fontId="61" fillId="0" borderId="0">
      <alignment vertical="top"/>
    </xf>
    <xf numFmtId="40" fontId="38" fillId="0" borderId="0" applyBorder="0">
      <alignment horizontal="right"/>
    </xf>
    <xf numFmtId="0" fontId="62" fillId="0" borderId="0" applyNumberFormat="0" applyFill="0" applyBorder="0" applyAlignment="0" applyProtection="0"/>
    <xf numFmtId="0" fontId="63" fillId="0" borderId="11" applyNumberFormat="0" applyFill="0" applyAlignment="0" applyProtection="0"/>
    <xf numFmtId="0" fontId="57" fillId="0" borderId="0" applyNumberFormat="0" applyFill="0" applyBorder="0" applyAlignment="0" applyProtection="0"/>
    <xf numFmtId="0" fontId="6"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alignment vertical="top"/>
    </xf>
    <xf numFmtId="0" fontId="9" fillId="0" borderId="0"/>
    <xf numFmtId="0" fontId="71" fillId="0" borderId="0"/>
    <xf numFmtId="0" fontId="7" fillId="0" borderId="0"/>
    <xf numFmtId="0" fontId="9" fillId="0" borderId="0"/>
    <xf numFmtId="0" fontId="7" fillId="0" borderId="0">
      <alignment vertical="top"/>
    </xf>
    <xf numFmtId="0" fontId="7" fillId="0" borderId="0">
      <alignment vertical="top"/>
    </xf>
    <xf numFmtId="0" fontId="7" fillId="0" borderId="0">
      <alignment vertical="top"/>
    </xf>
    <xf numFmtId="44" fontId="7" fillId="0" borderId="0" applyFont="0" applyFill="0" applyBorder="0" applyAlignment="0" applyProtection="0"/>
    <xf numFmtId="0" fontId="5" fillId="0" borderId="0"/>
    <xf numFmtId="0" fontId="5" fillId="0" borderId="0"/>
    <xf numFmtId="0" fontId="7" fillId="0" borderId="0"/>
    <xf numFmtId="0" fontId="5" fillId="0" borderId="0"/>
    <xf numFmtId="0" fontId="7" fillId="0" borderId="0"/>
    <xf numFmtId="0" fontId="7" fillId="0" borderId="0"/>
    <xf numFmtId="0" fontId="4" fillId="0" borderId="0"/>
    <xf numFmtId="43" fontId="7" fillId="0" borderId="0" applyFont="0" applyFill="0" applyBorder="0" applyAlignment="0" applyProtection="0"/>
    <xf numFmtId="0" fontId="4" fillId="0" borderId="0"/>
    <xf numFmtId="0" fontId="110" fillId="0" borderId="0" applyNumberFormat="0">
      <alignment horizontal="left" vertical="top" wrapText="1" indent="1"/>
    </xf>
    <xf numFmtId="0" fontId="110" fillId="0" borderId="0" applyNumberFormat="0">
      <alignment horizontal="left" vertical="top" wrapText="1" indent="3"/>
    </xf>
    <xf numFmtId="0" fontId="110" fillId="0" borderId="0">
      <alignment vertical="top" wrapText="1"/>
    </xf>
    <xf numFmtId="0" fontId="17" fillId="3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 borderId="0" applyNumberFormat="0" applyBorder="0" applyAlignment="0" applyProtection="0"/>
    <xf numFmtId="0" fontId="17" fillId="39" borderId="0" applyNumberFormat="0" applyBorder="0" applyAlignment="0" applyProtection="0"/>
    <xf numFmtId="0" fontId="17" fillId="8" borderId="0" applyNumberFormat="0" applyBorder="0" applyAlignment="0" applyProtection="0"/>
    <xf numFmtId="0" fontId="17" fillId="38" borderId="0" applyNumberFormat="0" applyBorder="0" applyAlignment="0" applyProtection="0"/>
    <xf numFmtId="0" fontId="17" fillId="4" borderId="0" applyNumberFormat="0" applyBorder="0" applyAlignment="0" applyProtection="0"/>
    <xf numFmtId="0" fontId="27" fillId="40" borderId="0" applyNumberFormat="0" applyBorder="0" applyAlignment="0" applyProtection="0"/>
    <xf numFmtId="0" fontId="27" fillId="3"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1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12"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111" fillId="0" borderId="0">
      <alignment horizontal="center" wrapText="1"/>
      <protection locked="0"/>
    </xf>
    <xf numFmtId="0" fontId="112" fillId="7" borderId="0" applyNumberFormat="0" applyBorder="0" applyAlignment="0" applyProtection="0"/>
    <xf numFmtId="167" fontId="17" fillId="0" borderId="0" applyFill="0" applyBorder="0" applyAlignment="0"/>
    <xf numFmtId="171" fontId="7" fillId="0" borderId="0" applyFill="0" applyBorder="0" applyAlignment="0"/>
    <xf numFmtId="171" fontId="7" fillId="0" borderId="0" applyFill="0" applyBorder="0" applyAlignment="0"/>
    <xf numFmtId="171" fontId="9"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0" fontId="113" fillId="14" borderId="1" applyNumberFormat="0" applyAlignment="0" applyProtection="0"/>
    <xf numFmtId="0" fontId="32" fillId="5" borderId="2" applyNumberFormat="0" applyAlignment="0" applyProtection="0"/>
    <xf numFmtId="171" fontId="7" fillId="0" borderId="0" applyFont="0" applyFill="0" applyBorder="0" applyAlignment="0" applyProtection="0"/>
    <xf numFmtId="43" fontId="110" fillId="0" borderId="0" applyFont="0" applyFill="0" applyBorder="0" applyAlignment="0" applyProtection="0"/>
    <xf numFmtId="171" fontId="7" fillId="0" borderId="0" applyFont="0" applyFill="0" applyBorder="0" applyAlignment="0" applyProtection="0"/>
    <xf numFmtId="44" fontId="110" fillId="0" borderId="0" applyFont="0" applyFill="0" applyBorder="0" applyAlignment="0" applyProtection="0"/>
    <xf numFmtId="14" fontId="17" fillId="0" borderId="0" applyFill="0" applyBorder="0" applyAlignment="0"/>
    <xf numFmtId="38" fontId="114" fillId="0" borderId="70">
      <alignment vertical="center"/>
    </xf>
    <xf numFmtId="0" fontId="115" fillId="0" borderId="0" applyNumberFormat="0" applyFill="0" applyBorder="0" applyProtection="0">
      <alignment horizontal="left" vertical="top" wrapText="1" indent="1"/>
    </xf>
    <xf numFmtId="0" fontId="115" fillId="0" borderId="0" applyNumberFormat="0">
      <alignment horizontal="left" vertical="top" wrapText="1" indent="3"/>
    </xf>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0" fontId="116" fillId="0" borderId="0" applyNumberFormat="0" applyFill="0" applyBorder="0" applyAlignment="0" applyProtection="0"/>
    <xf numFmtId="0" fontId="104" fillId="2" borderId="0" applyNumberFormat="0" applyBorder="0" applyAlignment="0" applyProtection="0"/>
    <xf numFmtId="38" fontId="43" fillId="45" borderId="0" applyNumberFormat="0" applyBorder="0" applyAlignment="0" applyProtection="0"/>
    <xf numFmtId="170" fontId="107" fillId="0" borderId="0" applyFill="0" applyBorder="0" applyAlignment="0" applyProtection="0"/>
    <xf numFmtId="0" fontId="8" fillId="0" borderId="41">
      <alignment horizontal="left" vertical="center"/>
    </xf>
    <xf numFmtId="0" fontId="117" fillId="0" borderId="0">
      <alignment vertical="top" wrapText="1"/>
    </xf>
    <xf numFmtId="0" fontId="118" fillId="0" borderId="0" applyNumberFormat="0">
      <alignment vertical="top" wrapText="1"/>
    </xf>
    <xf numFmtId="0" fontId="119" fillId="0" borderId="0" applyNumberFormat="0">
      <alignment vertical="top" wrapText="1"/>
    </xf>
    <xf numFmtId="0" fontId="120" fillId="0" borderId="0" applyNumberFormat="0" applyFill="0" applyBorder="0" applyAlignment="0" applyProtection="0"/>
    <xf numFmtId="0" fontId="121" fillId="0" borderId="45">
      <alignment horizontal="center"/>
    </xf>
    <xf numFmtId="0" fontId="121" fillId="0" borderId="0">
      <alignment horizontal="center"/>
    </xf>
    <xf numFmtId="10" fontId="43" fillId="46" borderId="12" applyNumberFormat="0" applyBorder="0" applyAlignment="0" applyProtection="0"/>
    <xf numFmtId="0" fontId="42" fillId="37" borderId="1" applyNumberFormat="0" applyAlignment="0" applyProtection="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0" fontId="103" fillId="0" borderId="71" applyNumberFormat="0" applyFill="0" applyAlignment="0" applyProtection="0"/>
    <xf numFmtId="49" fontId="122" fillId="0" borderId="0" applyNumberFormat="0">
      <alignment vertical="top" wrapText="1"/>
    </xf>
    <xf numFmtId="172"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0" fontId="105" fillId="15" borderId="0" applyNumberFormat="0" applyBorder="0" applyAlignment="0" applyProtection="0"/>
    <xf numFmtId="176" fontId="123" fillId="0" borderId="0"/>
    <xf numFmtId="0" fontId="110" fillId="0" borderId="0"/>
    <xf numFmtId="0" fontId="7" fillId="0" borderId="0"/>
    <xf numFmtId="0" fontId="7" fillId="0" borderId="0"/>
    <xf numFmtId="0" fontId="115" fillId="0" borderId="0" applyNumberFormat="0" applyFill="0" applyBorder="0" applyProtection="0">
      <alignment vertical="top" wrapText="1"/>
    </xf>
    <xf numFmtId="0" fontId="110" fillId="47" borderId="9" applyNumberFormat="0" applyFont="0" applyAlignment="0" applyProtection="0"/>
    <xf numFmtId="0" fontId="124" fillId="14" borderId="72" applyNumberFormat="0" applyAlignment="0" applyProtection="0"/>
    <xf numFmtId="14" fontId="111" fillId="0" borderId="0">
      <alignment horizontal="center" wrapText="1"/>
      <protection locked="0"/>
    </xf>
    <xf numFmtId="171" fontId="7" fillId="0" borderId="0" applyFont="0" applyFill="0" applyBorder="0" applyAlignment="0" applyProtection="0"/>
    <xf numFmtId="177" fontId="9" fillId="0" borderId="0" applyFont="0" applyFill="0" applyBorder="0" applyAlignment="0" applyProtection="0"/>
    <xf numFmtId="10" fontId="7" fillId="0" borderId="0" applyFont="0" applyFill="0" applyBorder="0" applyAlignment="0" applyProtection="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0" fontId="125" fillId="45" borderId="0"/>
    <xf numFmtId="0" fontId="114" fillId="0" borderId="0" applyNumberFormat="0" applyFont="0" applyFill="0" applyBorder="0" applyAlignment="0" applyProtection="0">
      <alignment horizontal="left"/>
    </xf>
    <xf numFmtId="15" fontId="114" fillId="0" borderId="0" applyFont="0" applyFill="0" applyBorder="0" applyAlignment="0" applyProtection="0"/>
    <xf numFmtId="4" fontId="114" fillId="0" borderId="0" applyFont="0" applyFill="0" applyBorder="0" applyAlignment="0" applyProtection="0"/>
    <xf numFmtId="0" fontId="126" fillId="0" borderId="45">
      <alignment horizontal="center"/>
    </xf>
    <xf numFmtId="0" fontId="108" fillId="0" borderId="0" applyNumberFormat="0" applyFill="0" applyBorder="0" applyAlignment="0" applyProtection="0"/>
    <xf numFmtId="0" fontId="127" fillId="48" borderId="0" applyNumberFormat="0" applyFont="0" applyBorder="0" applyAlignment="0">
      <alignment horizontal="center"/>
    </xf>
    <xf numFmtId="0" fontId="128" fillId="0" borderId="60" applyNumberFormat="0" applyBorder="0"/>
    <xf numFmtId="0" fontId="127" fillId="1" borderId="41" applyNumberFormat="0" applyFont="0" applyAlignment="0">
      <alignment horizontal="center"/>
    </xf>
    <xf numFmtId="178" fontId="9" fillId="0" borderId="0" applyFont="0" applyFill="0" applyBorder="0" applyAlignment="0" applyProtection="0"/>
    <xf numFmtId="0" fontId="129" fillId="0" borderId="0" applyNumberFormat="0" applyFill="0" applyBorder="0" applyAlignment="0">
      <alignment horizontal="center"/>
    </xf>
    <xf numFmtId="0" fontId="17" fillId="0" borderId="0">
      <alignment vertical="top"/>
    </xf>
    <xf numFmtId="0" fontId="17" fillId="0" borderId="0">
      <alignment vertical="top"/>
    </xf>
    <xf numFmtId="0" fontId="7" fillId="0" borderId="0"/>
    <xf numFmtId="49" fontId="17" fillId="0" borderId="0" applyFill="0" applyBorder="0" applyAlignment="0"/>
    <xf numFmtId="171" fontId="7" fillId="0" borderId="0" applyFill="0" applyBorder="0" applyAlignment="0"/>
    <xf numFmtId="171" fontId="7" fillId="0" borderId="0" applyFill="0" applyBorder="0" applyAlignment="0"/>
    <xf numFmtId="0" fontId="130" fillId="0" borderId="0" applyNumberFormat="0" applyFill="0" applyBorder="0" applyAlignment="0" applyProtection="0"/>
    <xf numFmtId="0" fontId="131" fillId="0" borderId="0" applyNumberFormat="0"/>
    <xf numFmtId="0" fontId="16" fillId="0" borderId="73" applyNumberFormat="0" applyFill="0" applyAlignment="0" applyProtection="0"/>
    <xf numFmtId="0" fontId="13" fillId="0" borderId="0" applyNumberFormat="0" applyFill="0" applyBorder="0" applyAlignment="0" applyProtection="0"/>
    <xf numFmtId="0" fontId="132" fillId="0" borderId="0" applyFill="0" applyBorder="0" applyProtection="0">
      <alignment vertical="top" wrapText="1"/>
    </xf>
    <xf numFmtId="0" fontId="7" fillId="0" borderId="0"/>
    <xf numFmtId="0" fontId="3" fillId="0" borderId="0"/>
    <xf numFmtId="0" fontId="17" fillId="0" borderId="0">
      <alignment vertical="top"/>
    </xf>
    <xf numFmtId="0" fontId="133" fillId="0" borderId="0" applyNumberFormat="0" applyFill="0" applyAlignment="0" applyProtection="0"/>
    <xf numFmtId="0" fontId="110" fillId="0" borderId="0" applyNumberFormat="0">
      <alignment horizontal="left" vertical="top" wrapText="1" indent="1"/>
    </xf>
    <xf numFmtId="0" fontId="110" fillId="0" borderId="0" applyNumberFormat="0">
      <alignment horizontal="left" vertical="top" wrapText="1" indent="1"/>
    </xf>
    <xf numFmtId="0" fontId="110" fillId="0" borderId="0" applyNumberFormat="0">
      <alignment horizontal="left" vertical="top" wrapText="1" indent="1"/>
    </xf>
    <xf numFmtId="0" fontId="110" fillId="0" borderId="0" applyNumberFormat="0">
      <alignment horizontal="left" vertical="top" wrapText="1" indent="3"/>
    </xf>
    <xf numFmtId="0" fontId="110" fillId="0" borderId="0" applyNumberFormat="0">
      <alignment horizontal="left" vertical="top" wrapText="1" indent="3"/>
    </xf>
    <xf numFmtId="0" fontId="110" fillId="0" borderId="0" applyNumberFormat="0">
      <alignment horizontal="left" vertical="top" wrapText="1" indent="3"/>
    </xf>
    <xf numFmtId="0" fontId="110" fillId="0" borderId="0" applyNumberFormat="0">
      <alignment horizontal="left" vertical="top" wrapText="1" indent="3"/>
    </xf>
    <xf numFmtId="0" fontId="110" fillId="0" borderId="0">
      <alignment vertical="top" wrapText="1"/>
    </xf>
    <xf numFmtId="0" fontId="110" fillId="0" borderId="0">
      <alignment vertical="top" wrapText="1"/>
    </xf>
    <xf numFmtId="0" fontId="110" fillId="0" borderId="0">
      <alignment vertical="top" wrapText="1"/>
    </xf>
    <xf numFmtId="0" fontId="110" fillId="0" borderId="0">
      <alignment vertical="top" wrapText="1"/>
    </xf>
    <xf numFmtId="0" fontId="10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09"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09"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9"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109"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109"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09"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09"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109"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09"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109"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09"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34" fillId="40" borderId="0" applyNumberFormat="0" applyBorder="0" applyAlignment="0" applyProtection="0"/>
    <xf numFmtId="0" fontId="47" fillId="40" borderId="0" applyNumberFormat="0" applyBorder="0" applyAlignment="0" applyProtection="0"/>
    <xf numFmtId="0" fontId="134" fillId="3" borderId="0" applyNumberFormat="0" applyBorder="0" applyAlignment="0" applyProtection="0"/>
    <xf numFmtId="0" fontId="47" fillId="3" borderId="0" applyNumberFormat="0" applyBorder="0" applyAlignment="0" applyProtection="0"/>
    <xf numFmtId="0" fontId="134" fillId="39" borderId="0" applyNumberFormat="0" applyBorder="0" applyAlignment="0" applyProtection="0"/>
    <xf numFmtId="0" fontId="47" fillId="39" borderId="0" applyNumberFormat="0" applyBorder="0" applyAlignment="0" applyProtection="0"/>
    <xf numFmtId="0" fontId="134" fillId="41" borderId="0" applyNumberFormat="0" applyBorder="0" applyAlignment="0" applyProtection="0"/>
    <xf numFmtId="0" fontId="47" fillId="41" borderId="0" applyNumberFormat="0" applyBorder="0" applyAlignment="0" applyProtection="0"/>
    <xf numFmtId="0" fontId="134" fillId="11" borderId="0" applyNumberFormat="0" applyBorder="0" applyAlignment="0" applyProtection="0"/>
    <xf numFmtId="0" fontId="47" fillId="11" borderId="0" applyNumberFormat="0" applyBorder="0" applyAlignment="0" applyProtection="0"/>
    <xf numFmtId="0" fontId="134" fillId="42" borderId="0" applyNumberFormat="0" applyBorder="0" applyAlignment="0" applyProtection="0"/>
    <xf numFmtId="0" fontId="47" fillId="42" borderId="0" applyNumberFormat="0" applyBorder="0" applyAlignment="0" applyProtection="0"/>
    <xf numFmtId="0" fontId="134" fillId="43" borderId="0" applyNumberFormat="0" applyBorder="0" applyAlignment="0" applyProtection="0"/>
    <xf numFmtId="0" fontId="47" fillId="43" borderId="0" applyNumberFormat="0" applyBorder="0" applyAlignment="0" applyProtection="0"/>
    <xf numFmtId="0" fontId="134" fillId="12" borderId="0" applyNumberFormat="0" applyBorder="0" applyAlignment="0" applyProtection="0"/>
    <xf numFmtId="0" fontId="47" fillId="12" borderId="0" applyNumberFormat="0" applyBorder="0" applyAlignment="0" applyProtection="0"/>
    <xf numFmtId="0" fontId="134" fillId="44" borderId="0" applyNumberFormat="0" applyBorder="0" applyAlignment="0" applyProtection="0"/>
    <xf numFmtId="0" fontId="47" fillId="44" borderId="0" applyNumberFormat="0" applyBorder="0" applyAlignment="0" applyProtection="0"/>
    <xf numFmtId="0" fontId="134" fillId="41" borderId="0" applyNumberFormat="0" applyBorder="0" applyAlignment="0" applyProtection="0"/>
    <xf numFmtId="0" fontId="47" fillId="41" borderId="0" applyNumberFormat="0" applyBorder="0" applyAlignment="0" applyProtection="0"/>
    <xf numFmtId="0" fontId="134" fillId="11" borderId="0" applyNumberFormat="0" applyBorder="0" applyAlignment="0" applyProtection="0"/>
    <xf numFmtId="0" fontId="47" fillId="11" borderId="0" applyNumberFormat="0" applyBorder="0" applyAlignment="0" applyProtection="0"/>
    <xf numFmtId="0" fontId="134" fillId="9" borderId="0" applyNumberFormat="0" applyBorder="0" applyAlignment="0" applyProtection="0"/>
    <xf numFmtId="0" fontId="47" fillId="9" borderId="0" applyNumberFormat="0" applyBorder="0" applyAlignment="0" applyProtection="0"/>
    <xf numFmtId="0" fontId="135" fillId="7" borderId="0" applyNumberFormat="0" applyBorder="0" applyAlignment="0" applyProtection="0"/>
    <xf numFmtId="0" fontId="48" fillId="7" borderId="0" applyNumberFormat="0" applyBorder="0" applyAlignment="0" applyProtection="0"/>
    <xf numFmtId="171" fontId="7" fillId="0" borderId="0" applyFill="0" applyBorder="0" applyAlignment="0"/>
    <xf numFmtId="0" fontId="136" fillId="14" borderId="1" applyNumberFormat="0" applyAlignment="0" applyProtection="0"/>
    <xf numFmtId="0" fontId="137" fillId="14" borderId="1" applyNumberFormat="0" applyAlignment="0" applyProtection="0"/>
    <xf numFmtId="0" fontId="41" fillId="5" borderId="2" applyNumberFormat="0" applyAlignment="0" applyProtection="0"/>
    <xf numFmtId="0" fontId="50" fillId="5"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0"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4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7" fillId="0" borderId="0" applyFont="0" applyFill="0" applyBorder="0" applyAlignment="0" applyProtection="0"/>
    <xf numFmtId="43" fontId="1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7" fillId="0" borderId="0" applyFont="0" applyFill="0" applyBorder="0" applyAlignment="0" applyProtection="0"/>
    <xf numFmtId="44" fontId="1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4" fontId="17" fillId="0" borderId="0" applyFill="0" applyBorder="0" applyAlignment="0"/>
    <xf numFmtId="14" fontId="17" fillId="0" borderId="0" applyFill="0" applyBorder="0" applyAlignment="0"/>
    <xf numFmtId="0" fontId="138" fillId="0" borderId="0" applyNumberFormat="0" applyFill="0" applyBorder="0" applyAlignment="0" applyProtection="0"/>
    <xf numFmtId="0" fontId="51" fillId="0" borderId="0" applyNumberFormat="0" applyFill="0" applyBorder="0" applyAlignment="0" applyProtection="0"/>
    <xf numFmtId="0" fontId="139" fillId="2" borderId="0" applyNumberFormat="0" applyBorder="0" applyAlignment="0" applyProtection="0"/>
    <xf numFmtId="0" fontId="140" fillId="2" borderId="0" applyNumberFormat="0" applyBorder="0" applyAlignment="0" applyProtection="0"/>
    <xf numFmtId="38" fontId="43" fillId="45" borderId="0" applyNumberFormat="0" applyBorder="0" applyAlignment="0" applyProtection="0"/>
    <xf numFmtId="38" fontId="43" fillId="45" borderId="0" applyNumberFormat="0" applyBorder="0" applyAlignment="0" applyProtection="0"/>
    <xf numFmtId="0" fontId="141" fillId="0" borderId="76" applyNumberFormat="0" applyFill="0" applyAlignment="0" applyProtection="0"/>
    <xf numFmtId="0" fontId="117" fillId="0" borderId="0">
      <alignment vertical="top" wrapText="1"/>
    </xf>
    <xf numFmtId="0" fontId="142" fillId="0" borderId="77" applyNumberFormat="0" applyFill="0" applyAlignment="0" applyProtection="0"/>
    <xf numFmtId="0" fontId="118" fillId="0" borderId="0" applyNumberFormat="0">
      <alignment vertical="top" wrapText="1"/>
    </xf>
    <xf numFmtId="0" fontId="120" fillId="0" borderId="78" applyNumberFormat="0" applyFill="0" applyAlignment="0" applyProtection="0"/>
    <xf numFmtId="0" fontId="119" fillId="0" borderId="0" applyNumberFormat="0">
      <alignment vertical="top" wrapText="1"/>
    </xf>
    <xf numFmtId="0" fontId="120" fillId="0" borderId="0" applyNumberFormat="0" applyFill="0" applyBorder="0" applyAlignment="0" applyProtection="0"/>
    <xf numFmtId="0" fontId="143" fillId="0" borderId="0" applyNumberFormat="0" applyFill="0" applyBorder="0" applyAlignment="0" applyProtection="0"/>
    <xf numFmtId="10" fontId="43" fillId="46" borderId="12" applyNumberFormat="0" applyBorder="0" applyAlignment="0" applyProtection="0"/>
    <xf numFmtId="10" fontId="43" fillId="46" borderId="12" applyNumberFormat="0" applyBorder="0" applyAlignment="0" applyProtection="0"/>
    <xf numFmtId="0" fontId="106" fillId="37" borderId="1" applyNumberFormat="0" applyAlignment="0" applyProtection="0"/>
    <xf numFmtId="0" fontId="144" fillId="37" borderId="1" applyNumberFormat="0" applyAlignment="0" applyProtection="0"/>
    <xf numFmtId="0" fontId="145" fillId="0" borderId="71" applyNumberFormat="0" applyFill="0" applyAlignment="0" applyProtection="0"/>
    <xf numFmtId="0" fontId="146" fillId="0" borderId="71" applyNumberFormat="0" applyFill="0" applyAlignment="0" applyProtection="0"/>
    <xf numFmtId="0" fontId="147" fillId="16" borderId="49">
      <alignment horizontal="left" vertical="top" wrapText="1" indent="1"/>
    </xf>
    <xf numFmtId="0" fontId="148" fillId="15" borderId="0" applyNumberFormat="0" applyBorder="0" applyAlignment="0" applyProtection="0"/>
    <xf numFmtId="0" fontId="149" fillId="15" borderId="0" applyNumberFormat="0" applyBorder="0" applyAlignment="0" applyProtection="0"/>
    <xf numFmtId="37"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3" fillId="0" borderId="0"/>
    <xf numFmtId="0" fontId="7" fillId="0" borderId="0">
      <alignment vertical="top"/>
    </xf>
    <xf numFmtId="0" fontId="7" fillId="0" borderId="0">
      <alignment vertical="top"/>
    </xf>
    <xf numFmtId="0" fontId="7" fillId="0" borderId="0">
      <alignment vertical="top"/>
    </xf>
    <xf numFmtId="0" fontId="110" fillId="0" borderId="0"/>
    <xf numFmtId="0" fontId="7" fillId="0" borderId="0"/>
    <xf numFmtId="0" fontId="7" fillId="0" borderId="0"/>
    <xf numFmtId="0" fontId="7" fillId="0" borderId="0"/>
    <xf numFmtId="0" fontId="110" fillId="0" borderId="0"/>
    <xf numFmtId="0" fontId="110" fillId="0" borderId="0"/>
    <xf numFmtId="0" fontId="110" fillId="0" borderId="0"/>
    <xf numFmtId="0" fontId="1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110" fillId="0" borderId="0"/>
    <xf numFmtId="0" fontId="1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47" borderId="9" applyNumberFormat="0" applyFont="0" applyAlignment="0" applyProtection="0"/>
    <xf numFmtId="0" fontId="46" fillId="47" borderId="9" applyNumberFormat="0" applyFont="0" applyAlignment="0" applyProtection="0"/>
    <xf numFmtId="0" fontId="110" fillId="47" borderId="9" applyNumberFormat="0" applyFont="0" applyAlignment="0" applyProtection="0"/>
    <xf numFmtId="0" fontId="110" fillId="47" borderId="9" applyNumberFormat="0" applyFont="0" applyAlignment="0" applyProtection="0"/>
    <xf numFmtId="0" fontId="151" fillId="14" borderId="72" applyNumberFormat="0" applyAlignment="0" applyProtection="0"/>
    <xf numFmtId="0" fontId="60" fillId="14" borderId="7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8" fillId="0" borderId="0" applyNumberFormat="0" applyFont="0" applyFill="0" applyBorder="0" applyAlignment="0"/>
    <xf numFmtId="49" fontId="17" fillId="0" borderId="0" applyFill="0" applyBorder="0" applyAlignment="0"/>
    <xf numFmtId="49" fontId="17" fillId="0" borderId="0" applyFill="0" applyBorder="0" applyAlignment="0"/>
    <xf numFmtId="0" fontId="130" fillId="0" borderId="0" applyNumberFormat="0" applyFill="0" applyBorder="0" applyAlignment="0" applyProtection="0"/>
    <xf numFmtId="0" fontId="152" fillId="0" borderId="73" applyNumberFormat="0" applyFill="0" applyAlignment="0" applyProtection="0"/>
    <xf numFmtId="0" fontId="63" fillId="0" borderId="73" applyNumberFormat="0" applyFill="0" applyAlignment="0" applyProtection="0"/>
    <xf numFmtId="0" fontId="153" fillId="0" borderId="0" applyNumberFormat="0" applyFill="0" applyBorder="0" applyAlignment="0" applyProtection="0"/>
    <xf numFmtId="0" fontId="57" fillId="0" borderId="0" applyNumberFormat="0" applyFill="0" applyBorder="0" applyAlignment="0" applyProtection="0"/>
    <xf numFmtId="0" fontId="9" fillId="0" borderId="79">
      <alignment horizontal="center" vertical="top"/>
    </xf>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ont="0" applyFill="0" applyBorder="0" applyAlignment="0" applyProtection="0"/>
    <xf numFmtId="171" fontId="7" fillId="0" borderId="0" applyFont="0" applyFill="0" applyBorder="0" applyAlignment="0" applyProtection="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0" fontId="107" fillId="0" borderId="0" applyFill="0" applyBorder="0" applyAlignment="0" applyProtection="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0" fontId="3" fillId="0" borderId="0"/>
    <xf numFmtId="171" fontId="7" fillId="0" borderId="0" applyFont="0" applyFill="0" applyBorder="0" applyAlignment="0" applyProtection="0"/>
    <xf numFmtId="10" fontId="7" fillId="0" borderId="0" applyFont="0" applyFill="0" applyBorder="0" applyAlignment="0" applyProtection="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171" fontId="7" fillId="0" borderId="0" applyFill="0" applyBorder="0" applyAlignment="0"/>
    <xf numFmtId="0" fontId="108" fillId="0" borderId="0" applyNumberFormat="0" applyFill="0" applyBorder="0" applyAlignment="0" applyProtection="0"/>
    <xf numFmtId="0" fontId="17" fillId="0" borderId="0">
      <alignment vertical="top"/>
    </xf>
    <xf numFmtId="171" fontId="7" fillId="0" borderId="0" applyFill="0" applyBorder="0" applyAlignment="0"/>
    <xf numFmtId="171" fontId="7" fillId="0" borderId="0" applyFill="0" applyBorder="0" applyAlignment="0"/>
    <xf numFmtId="0" fontId="102" fillId="0" borderId="0" applyNumberFormat="0" applyFill="0" applyBorder="0" applyAlignment="0" applyProtection="0">
      <alignment vertical="top"/>
      <protection locked="0"/>
    </xf>
    <xf numFmtId="0" fontId="154" fillId="0" borderId="0" applyFont="0" applyAlignment="0">
      <alignment horizontal="centerContinuous"/>
    </xf>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vertical="top"/>
    </xf>
    <xf numFmtId="0" fontId="17" fillId="0" borderId="0">
      <alignment vertical="top"/>
    </xf>
    <xf numFmtId="0" fontId="17" fillId="0" borderId="0">
      <alignment vertical="top"/>
    </xf>
    <xf numFmtId="0" fontId="46" fillId="36" borderId="0" applyNumberFormat="0" applyBorder="0" applyAlignment="0" applyProtection="0"/>
    <xf numFmtId="0" fontId="46" fillId="7" borderId="0" applyNumberFormat="0" applyBorder="0" applyAlignment="0" applyProtection="0"/>
    <xf numFmtId="0" fontId="46" fillId="2"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 borderId="0" applyNumberFormat="0" applyBorder="0" applyAlignment="0" applyProtection="0"/>
    <xf numFmtId="0" fontId="46" fillId="39" borderId="0" applyNumberFormat="0" applyBorder="0" applyAlignment="0" applyProtection="0"/>
    <xf numFmtId="0" fontId="46" fillId="8" borderId="0" applyNumberFormat="0" applyBorder="0" applyAlignment="0" applyProtection="0"/>
    <xf numFmtId="0" fontId="46" fillId="38" borderId="0" applyNumberFormat="0" applyBorder="0" applyAlignment="0" applyProtection="0"/>
    <xf numFmtId="0" fontId="46" fillId="4" borderId="0" applyNumberFormat="0" applyBorder="0" applyAlignment="0" applyProtection="0"/>
    <xf numFmtId="0" fontId="47" fillId="40" borderId="0" applyNumberFormat="0" applyBorder="0" applyAlignment="0" applyProtection="0"/>
    <xf numFmtId="0" fontId="47" fillId="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1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12"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11" borderId="0" applyNumberFormat="0" applyBorder="0" applyAlignment="0" applyProtection="0"/>
    <xf numFmtId="0" fontId="47" fillId="9" borderId="0" applyNumberFormat="0" applyBorder="0" applyAlignment="0" applyProtection="0"/>
    <xf numFmtId="0" fontId="111" fillId="0" borderId="0">
      <alignment horizontal="center" wrapText="1"/>
      <protection locked="0"/>
    </xf>
    <xf numFmtId="0" fontId="48" fillId="7" borderId="0" applyNumberFormat="0" applyBorder="0" applyAlignment="0" applyProtection="0"/>
    <xf numFmtId="171" fontId="9" fillId="0" borderId="0" applyFill="0" applyBorder="0" applyAlignment="0"/>
    <xf numFmtId="0" fontId="137" fillId="14" borderId="1" applyNumberFormat="0" applyAlignment="0" applyProtection="0"/>
    <xf numFmtId="0" fontId="50" fillId="5"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7" fillId="0" borderId="0">
      <protection locked="0"/>
    </xf>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7" fillId="0" borderId="0">
      <protection locked="0"/>
    </xf>
    <xf numFmtId="0" fontId="155" fillId="0" borderId="0"/>
    <xf numFmtId="0" fontId="155" fillId="0" borderId="0"/>
    <xf numFmtId="0" fontId="155" fillId="0" borderId="75"/>
    <xf numFmtId="0" fontId="155" fillId="0" borderId="0"/>
    <xf numFmtId="179" fontId="7" fillId="0" borderId="0">
      <protection locked="0"/>
    </xf>
    <xf numFmtId="14" fontId="17" fillId="0" borderId="0" applyFill="0" applyBorder="0" applyAlignment="0"/>
    <xf numFmtId="14" fontId="17" fillId="0" borderId="0" applyFill="0" applyBorder="0" applyAlignment="0"/>
    <xf numFmtId="14" fontId="17" fillId="0" borderId="0" applyFill="0" applyBorder="0" applyAlignment="0"/>
    <xf numFmtId="14" fontId="17" fillId="0" borderId="0" applyFill="0" applyBorder="0" applyAlignment="0"/>
    <xf numFmtId="14" fontId="17" fillId="0" borderId="0" applyFill="0" applyBorder="0" applyAlignment="0"/>
    <xf numFmtId="14" fontId="17" fillId="0" borderId="0" applyFill="0" applyBorder="0" applyAlignment="0"/>
    <xf numFmtId="179" fontId="7" fillId="0" borderId="0">
      <protection locked="0"/>
    </xf>
    <xf numFmtId="0" fontId="51" fillId="0" borderId="0" applyNumberFormat="0" applyFill="0" applyBorder="0" applyAlignment="0" applyProtection="0"/>
    <xf numFmtId="0" fontId="156" fillId="0" borderId="0">
      <protection locked="0"/>
    </xf>
    <xf numFmtId="0" fontId="156" fillId="0" borderId="0">
      <protection locked="0"/>
    </xf>
    <xf numFmtId="0" fontId="157" fillId="0" borderId="0">
      <protection locked="0"/>
    </xf>
    <xf numFmtId="0" fontId="156" fillId="0" borderId="0">
      <protection locked="0"/>
    </xf>
    <xf numFmtId="0" fontId="156" fillId="0" borderId="0">
      <protection locked="0"/>
    </xf>
    <xf numFmtId="0" fontId="156" fillId="0" borderId="0">
      <protection locked="0"/>
    </xf>
    <xf numFmtId="0" fontId="157" fillId="0" borderId="0">
      <protection locked="0"/>
    </xf>
    <xf numFmtId="179" fontId="7" fillId="0" borderId="0">
      <protection locked="0"/>
    </xf>
    <xf numFmtId="0" fontId="140" fillId="2" borderId="0" applyNumberFormat="0" applyBorder="0" applyAlignment="0" applyProtection="0"/>
    <xf numFmtId="0" fontId="158" fillId="0" borderId="76" applyNumberFormat="0" applyFill="0" applyAlignment="0" applyProtection="0"/>
    <xf numFmtId="0" fontId="159" fillId="0" borderId="77" applyNumberFormat="0" applyFill="0" applyAlignment="0" applyProtection="0"/>
    <xf numFmtId="0" fontId="143" fillId="0" borderId="78" applyNumberFormat="0" applyFill="0" applyAlignment="0" applyProtection="0"/>
    <xf numFmtId="0" fontId="143" fillId="0" borderId="0" applyNumberFormat="0" applyFill="0" applyBorder="0" applyAlignment="0" applyProtection="0"/>
    <xf numFmtId="0" fontId="144" fillId="37" borderId="1" applyNumberFormat="0" applyAlignment="0" applyProtection="0"/>
    <xf numFmtId="0" fontId="155" fillId="0" borderId="0"/>
    <xf numFmtId="0" fontId="160" fillId="50" borderId="75"/>
    <xf numFmtId="0" fontId="146" fillId="0" borderId="71" applyNumberFormat="0" applyFill="0" applyAlignment="0" applyProtection="0"/>
    <xf numFmtId="0" fontId="149" fillId="15" borderId="0" applyNumberFormat="0" applyBorder="0" applyAlignment="0" applyProtection="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180" fontId="161" fillId="0" borderId="0"/>
    <xf numFmtId="0" fontId="46" fillId="47" borderId="9" applyNumberFormat="0" applyFont="0" applyAlignment="0" applyProtection="0"/>
    <xf numFmtId="0" fontId="60" fillId="14" borderId="72" applyNumberFormat="0" applyAlignment="0" applyProtection="0"/>
    <xf numFmtId="14" fontId="111" fillId="0" borderId="0">
      <alignment horizontal="center" wrapText="1"/>
      <protection locked="0"/>
    </xf>
    <xf numFmtId="177" fontId="9"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5" fillId="0" borderId="0"/>
    <xf numFmtId="0" fontId="155" fillId="0" borderId="0"/>
    <xf numFmtId="178" fontId="9" fillId="0" borderId="0" applyFont="0" applyFill="0" applyBorder="0" applyAlignment="0" applyProtection="0"/>
    <xf numFmtId="0" fontId="17" fillId="0" borderId="0">
      <alignment vertical="top"/>
    </xf>
    <xf numFmtId="0" fontId="155" fillId="0" borderId="75"/>
    <xf numFmtId="0" fontId="155" fillId="0" borderId="0"/>
    <xf numFmtId="0" fontId="28" fillId="0" borderId="0" applyNumberFormat="0" applyFont="0" applyFill="0" applyBorder="0" applyAlignment="0"/>
    <xf numFmtId="0" fontId="28" fillId="0" borderId="0" applyNumberFormat="0" applyFont="0" applyFill="0" applyBorder="0" applyAlignment="0"/>
    <xf numFmtId="0" fontId="28" fillId="0" borderId="0" applyNumberFormat="0" applyFont="0" applyFill="0" applyBorder="0" applyAlignment="0"/>
    <xf numFmtId="0" fontId="28" fillId="0" borderId="0" applyNumberFormat="0" applyFont="0" applyFill="0" applyBorder="0" applyAlignment="0"/>
    <xf numFmtId="0" fontId="28" fillId="0" borderId="0" applyNumberFormat="0" applyFont="0" applyFill="0" applyBorder="0" applyAlignment="0"/>
    <xf numFmtId="0" fontId="28" fillId="0" borderId="0" applyNumberFormat="0" applyFont="0" applyFill="0" applyBorder="0" applyAlignment="0"/>
    <xf numFmtId="49" fontId="17" fillId="0" borderId="0" applyFill="0" applyBorder="0" applyAlignment="0"/>
    <xf numFmtId="49" fontId="17" fillId="0" borderId="0" applyFill="0" applyBorder="0" applyAlignment="0"/>
    <xf numFmtId="49" fontId="17" fillId="0" borderId="0" applyFill="0" applyBorder="0" applyAlignment="0"/>
    <xf numFmtId="49" fontId="17" fillId="0" borderId="0" applyFill="0" applyBorder="0" applyAlignment="0"/>
    <xf numFmtId="49" fontId="17" fillId="0" borderId="0" applyFill="0" applyBorder="0" applyAlignment="0"/>
    <xf numFmtId="49" fontId="17" fillId="0" borderId="0" applyFill="0" applyBorder="0" applyAlignment="0"/>
    <xf numFmtId="0" fontId="162" fillId="51" borderId="0"/>
    <xf numFmtId="0" fontId="155" fillId="0" borderId="0"/>
    <xf numFmtId="0" fontId="63" fillId="0" borderId="73" applyNumberFormat="0" applyFill="0" applyAlignment="0" applyProtection="0"/>
    <xf numFmtId="0" fontId="155" fillId="0" borderId="0"/>
    <xf numFmtId="0" fontId="160" fillId="0" borderId="80"/>
    <xf numFmtId="0" fontId="155" fillId="0" borderId="0"/>
    <xf numFmtId="0" fontId="160" fillId="0" borderId="75"/>
    <xf numFmtId="0" fontId="57" fillId="0" borderId="0" applyNumberFormat="0" applyFill="0" applyBorder="0" applyAlignment="0" applyProtection="0"/>
    <xf numFmtId="0" fontId="3" fillId="0" borderId="0"/>
    <xf numFmtId="0" fontId="67" fillId="0" borderId="0"/>
    <xf numFmtId="0" fontId="7" fillId="0" borderId="0"/>
    <xf numFmtId="0" fontId="3" fillId="0" borderId="0"/>
    <xf numFmtId="0" fontId="3" fillId="0" borderId="0"/>
    <xf numFmtId="0" fontId="7" fillId="0" borderId="0"/>
    <xf numFmtId="167" fontId="17" fillId="0" borderId="0" applyFill="0" applyBorder="0" applyAlignment="0"/>
    <xf numFmtId="0" fontId="3" fillId="0" borderId="0"/>
    <xf numFmtId="0" fontId="110" fillId="0" borderId="0" applyNumberFormat="0">
      <alignment horizontal="left" vertical="top" wrapText="1" indent="1"/>
    </xf>
    <xf numFmtId="43" fontId="110" fillId="0" borderId="0" applyFont="0" applyFill="0" applyBorder="0" applyAlignment="0" applyProtection="0"/>
    <xf numFmtId="43"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0" fontId="3" fillId="0" borderId="0"/>
    <xf numFmtId="0" fontId="110" fillId="0" borderId="0"/>
    <xf numFmtId="0" fontId="110" fillId="0" borderId="0"/>
    <xf numFmtId="9" fontId="110" fillId="0" borderId="0" applyFont="0" applyFill="0" applyBorder="0" applyAlignment="0" applyProtection="0"/>
    <xf numFmtId="9" fontId="110"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 fontId="165" fillId="45" borderId="74" applyNumberFormat="0" applyFont="0" applyBorder="0" applyAlignment="0">
      <protection locked="0"/>
    </xf>
    <xf numFmtId="181" fontId="9" fillId="0" borderId="0" applyNumberFormat="0" applyFont="0" applyBorder="0" applyAlignment="0"/>
    <xf numFmtId="0" fontId="166" fillId="0" borderId="0">
      <alignment horizontal="left" vertical="center" indent="1"/>
    </xf>
    <xf numFmtId="0" fontId="9" fillId="17" borderId="0" applyNumberFormat="0" applyFont="0" applyBorder="0" applyAlignment="0"/>
    <xf numFmtId="0" fontId="9" fillId="17" borderId="0" applyNumberFormat="0" applyFont="0" applyBorder="0" applyAlignment="0"/>
    <xf numFmtId="0" fontId="9" fillId="49" borderId="74" applyNumberFormat="0" applyFont="0" applyBorder="0" applyAlignment="0">
      <alignment horizontal="center"/>
    </xf>
    <xf numFmtId="4" fontId="9" fillId="46" borderId="74" applyNumberFormat="0" applyFont="0" applyBorder="0" applyAlignment="0">
      <protection locked="0"/>
    </xf>
    <xf numFmtId="0" fontId="3" fillId="0" borderId="0"/>
    <xf numFmtId="0" fontId="110" fillId="0" borderId="0" applyNumberFormat="0">
      <alignment horizontal="left" vertical="top" wrapText="1" indent="1"/>
    </xf>
    <xf numFmtId="0" fontId="3" fillId="0" borderId="0"/>
    <xf numFmtId="0" fontId="7" fillId="0" borderId="0"/>
    <xf numFmtId="0" fontId="110" fillId="0" borderId="0"/>
    <xf numFmtId="0" fontId="110" fillId="0" borderId="0"/>
    <xf numFmtId="0" fontId="110" fillId="0" borderId="0"/>
    <xf numFmtId="43" fontId="3" fillId="0" borderId="0" applyFont="0" applyFill="0" applyBorder="0" applyAlignment="0" applyProtection="0"/>
    <xf numFmtId="0" fontId="3" fillId="0" borderId="0"/>
    <xf numFmtId="43" fontId="67" fillId="0" borderId="0" applyFont="0" applyFill="0" applyBorder="0" applyAlignment="0" applyProtection="0"/>
    <xf numFmtId="0" fontId="167" fillId="0" borderId="0" applyNumberFormat="0" applyFill="0" applyBorder="0" applyAlignment="0" applyProtection="0">
      <alignment vertical="top"/>
      <protection locked="0"/>
    </xf>
    <xf numFmtId="0" fontId="168" fillId="0" borderId="0"/>
    <xf numFmtId="0" fontId="3" fillId="0" borderId="0"/>
    <xf numFmtId="0" fontId="169" fillId="0" borderId="0"/>
    <xf numFmtId="0" fontId="169" fillId="0" borderId="0"/>
    <xf numFmtId="0" fontId="169" fillId="0" borderId="0" applyNumberFormat="0">
      <alignment horizontal="left" vertical="top" wrapText="1" indent="1"/>
    </xf>
    <xf numFmtId="0" fontId="169" fillId="0" borderId="0" applyNumberFormat="0">
      <alignment horizontal="left" vertical="top" wrapText="1" indent="1"/>
    </xf>
    <xf numFmtId="9" fontId="169" fillId="0" borderId="0" applyFont="0" applyFill="0" applyBorder="0" applyAlignment="0" applyProtection="0"/>
    <xf numFmtId="9"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0" fontId="169" fillId="0" borderId="0"/>
    <xf numFmtId="0" fontId="169" fillId="0" borderId="0"/>
    <xf numFmtId="0" fontId="169" fillId="0" borderId="0"/>
    <xf numFmtId="0" fontId="7"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10" fillId="0" borderId="0" applyNumberFormat="0">
      <alignment horizontal="left" vertical="top" wrapText="1" indent="1"/>
    </xf>
    <xf numFmtId="0" fontId="3" fillId="0" borderId="0"/>
    <xf numFmtId="43" fontId="3" fillId="0" borderId="0" applyFont="0" applyFill="0" applyBorder="0" applyAlignment="0" applyProtection="0"/>
    <xf numFmtId="0" fontId="3" fillId="0" borderId="0"/>
    <xf numFmtId="0" fontId="3" fillId="0" borderId="0"/>
    <xf numFmtId="0" fontId="7" fillId="0" borderId="0"/>
    <xf numFmtId="0" fontId="7"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67"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67" fillId="0" borderId="0"/>
    <xf numFmtId="0" fontId="67" fillId="0" borderId="0"/>
    <xf numFmtId="0" fontId="67" fillId="0" borderId="0"/>
    <xf numFmtId="0" fontId="67" fillId="0" borderId="0"/>
    <xf numFmtId="0" fontId="67" fillId="0" borderId="0"/>
    <xf numFmtId="0" fontId="6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187" fillId="0" borderId="0" applyNumberFormat="0" applyFill="0" applyBorder="0" applyAlignment="0" applyProtection="0"/>
    <xf numFmtId="0" fontId="7" fillId="0" borderId="0">
      <alignment vertical="top"/>
    </xf>
    <xf numFmtId="167" fontId="17" fillId="0" borderId="0" applyFill="0" applyBorder="0" applyAlignment="0"/>
    <xf numFmtId="167" fontId="17" fillId="0" borderId="0" applyFill="0" applyBorder="0" applyAlignment="0"/>
    <xf numFmtId="0" fontId="3" fillId="0" borderId="0"/>
    <xf numFmtId="0" fontId="67" fillId="61" borderId="0" applyNumberFormat="0" applyBorder="0" applyAlignment="0" applyProtection="0"/>
    <xf numFmtId="0" fontId="67" fillId="65" borderId="0" applyNumberFormat="0" applyBorder="0" applyAlignment="0" applyProtection="0"/>
    <xf numFmtId="0" fontId="67" fillId="69" borderId="0" applyNumberFormat="0" applyBorder="0" applyAlignment="0" applyProtection="0"/>
    <xf numFmtId="0" fontId="67" fillId="73" borderId="0" applyNumberFormat="0" applyBorder="0" applyAlignment="0" applyProtection="0"/>
    <xf numFmtId="0" fontId="67" fillId="77" borderId="0" applyNumberFormat="0" applyBorder="0" applyAlignment="0" applyProtection="0"/>
    <xf numFmtId="0" fontId="67" fillId="81" borderId="0" applyNumberFormat="0" applyBorder="0" applyAlignment="0" applyProtection="0"/>
    <xf numFmtId="0" fontId="67" fillId="62" borderId="0" applyNumberFormat="0" applyBorder="0" applyAlignment="0" applyProtection="0"/>
    <xf numFmtId="0" fontId="67" fillId="66" borderId="0" applyNumberFormat="0" applyBorder="0" applyAlignment="0" applyProtection="0"/>
    <xf numFmtId="0" fontId="67" fillId="70" borderId="0" applyNumberFormat="0" applyBorder="0" applyAlignment="0" applyProtection="0"/>
    <xf numFmtId="0" fontId="67" fillId="74" borderId="0" applyNumberFormat="0" applyBorder="0" applyAlignment="0" applyProtection="0"/>
    <xf numFmtId="0" fontId="67" fillId="78" borderId="0" applyNumberFormat="0" applyBorder="0" applyAlignment="0" applyProtection="0"/>
    <xf numFmtId="0" fontId="67" fillId="82" borderId="0" applyNumberFormat="0" applyBorder="0" applyAlignment="0" applyProtection="0"/>
    <xf numFmtId="0" fontId="171" fillId="63" borderId="0" applyNumberFormat="0" applyBorder="0" applyAlignment="0" applyProtection="0"/>
    <xf numFmtId="0" fontId="171" fillId="67" borderId="0" applyNumberFormat="0" applyBorder="0" applyAlignment="0" applyProtection="0"/>
    <xf numFmtId="0" fontId="171" fillId="71" borderId="0" applyNumberFormat="0" applyBorder="0" applyAlignment="0" applyProtection="0"/>
    <xf numFmtId="0" fontId="171" fillId="75" borderId="0" applyNumberFormat="0" applyBorder="0" applyAlignment="0" applyProtection="0"/>
    <xf numFmtId="0" fontId="171" fillId="79" borderId="0" applyNumberFormat="0" applyBorder="0" applyAlignment="0" applyProtection="0"/>
    <xf numFmtId="0" fontId="171" fillId="83" borderId="0" applyNumberFormat="0" applyBorder="0" applyAlignment="0" applyProtection="0"/>
    <xf numFmtId="0" fontId="171" fillId="60" borderId="0" applyNumberFormat="0" applyBorder="0" applyAlignment="0" applyProtection="0"/>
    <xf numFmtId="0" fontId="171" fillId="64" borderId="0" applyNumberFormat="0" applyBorder="0" applyAlignment="0" applyProtection="0"/>
    <xf numFmtId="0" fontId="171" fillId="68" borderId="0" applyNumberFormat="0" applyBorder="0" applyAlignment="0" applyProtection="0"/>
    <xf numFmtId="0" fontId="171" fillId="72" borderId="0" applyNumberFormat="0" applyBorder="0" applyAlignment="0" applyProtection="0"/>
    <xf numFmtId="0" fontId="171" fillId="76" borderId="0" applyNumberFormat="0" applyBorder="0" applyAlignment="0" applyProtection="0"/>
    <xf numFmtId="0" fontId="171" fillId="80" borderId="0" applyNumberFormat="0" applyBorder="0" applyAlignment="0" applyProtection="0"/>
    <xf numFmtId="0" fontId="188" fillId="54" borderId="0" applyNumberFormat="0" applyBorder="0" applyAlignment="0" applyProtection="0"/>
    <xf numFmtId="0" fontId="189" fillId="57" borderId="86" applyNumberFormat="0" applyAlignment="0" applyProtection="0"/>
    <xf numFmtId="0" fontId="163" fillId="58" borderId="89" applyNumberFormat="0" applyAlignment="0" applyProtection="0"/>
    <xf numFmtId="0" fontId="190" fillId="0" borderId="0" applyNumberFormat="0" applyFill="0" applyBorder="0" applyAlignment="0" applyProtection="0"/>
    <xf numFmtId="0" fontId="191" fillId="53" borderId="0" applyNumberFormat="0" applyBorder="0" applyAlignment="0" applyProtection="0"/>
    <xf numFmtId="0" fontId="192" fillId="0" borderId="83" applyNumberFormat="0" applyFill="0" applyAlignment="0" applyProtection="0"/>
    <xf numFmtId="0" fontId="193" fillId="0" borderId="84" applyNumberFormat="0" applyFill="0" applyAlignment="0" applyProtection="0"/>
    <xf numFmtId="0" fontId="194" fillId="0" borderId="85" applyNumberFormat="0" applyFill="0" applyAlignment="0" applyProtection="0"/>
    <xf numFmtId="0" fontId="194" fillId="0" borderId="0" applyNumberFormat="0" applyFill="0" applyBorder="0" applyAlignment="0" applyProtection="0"/>
    <xf numFmtId="0" fontId="195" fillId="56" borderId="86" applyNumberFormat="0" applyAlignment="0" applyProtection="0"/>
    <xf numFmtId="0" fontId="196" fillId="0" borderId="88" applyNumberFormat="0" applyFill="0" applyAlignment="0" applyProtection="0"/>
    <xf numFmtId="0" fontId="197" fillId="55" borderId="0" applyNumberFormat="0" applyBorder="0" applyAlignment="0" applyProtection="0"/>
    <xf numFmtId="0" fontId="7" fillId="0" borderId="0">
      <alignment vertical="top"/>
    </xf>
    <xf numFmtId="0" fontId="198" fillId="57" borderId="87" applyNumberFormat="0" applyAlignment="0" applyProtection="0"/>
    <xf numFmtId="0" fontId="187" fillId="0" borderId="0" applyNumberFormat="0" applyFill="0" applyBorder="0" applyAlignment="0" applyProtection="0"/>
    <xf numFmtId="0" fontId="73" fillId="0" borderId="91" applyNumberFormat="0" applyFill="0" applyAlignment="0" applyProtection="0"/>
    <xf numFmtId="0" fontId="100"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188" fontId="7" fillId="0" borderId="0" applyFill="0" applyBorder="0" applyAlignment="0"/>
    <xf numFmtId="0" fontId="201" fillId="0" borderId="0" applyNumberFormat="0" applyFill="0" applyBorder="0" applyAlignment="0" applyProtection="0"/>
    <xf numFmtId="187" fontId="200" fillId="45" borderId="0">
      <alignment horizontal="right"/>
    </xf>
    <xf numFmtId="186" fontId="7" fillId="45" borderId="0"/>
    <xf numFmtId="186" fontId="7" fillId="45" borderId="0"/>
    <xf numFmtId="185" fontId="7" fillId="45" borderId="0"/>
    <xf numFmtId="184" fontId="7" fillId="45" borderId="0"/>
    <xf numFmtId="183" fontId="7" fillId="0" borderId="0">
      <alignment horizontal="right"/>
    </xf>
    <xf numFmtId="0" fontId="158" fillId="0" borderId="76" applyNumberFormat="0" applyFill="0" applyAlignment="0" applyProtection="0"/>
    <xf numFmtId="0" fontId="159" fillId="0" borderId="77" applyNumberFormat="0" applyFill="0" applyAlignment="0" applyProtection="0"/>
    <xf numFmtId="0" fontId="143" fillId="0" borderId="78" applyNumberFormat="0" applyFill="0" applyAlignment="0" applyProtection="0"/>
    <xf numFmtId="0" fontId="199" fillId="0" borderId="0"/>
    <xf numFmtId="0" fontId="7" fillId="0" borderId="0">
      <alignment vertical="top"/>
    </xf>
    <xf numFmtId="9" fontId="67" fillId="0" borderId="0" applyFont="0" applyFill="0" applyBorder="0" applyAlignment="0" applyProtection="0"/>
    <xf numFmtId="0" fontId="67" fillId="0" borderId="0"/>
    <xf numFmtId="180" fontId="200" fillId="45" borderId="60">
      <alignment horizontal="right"/>
    </xf>
    <xf numFmtId="180" fontId="200" fillId="45" borderId="60">
      <alignment horizontal="right"/>
    </xf>
    <xf numFmtId="189" fontId="7" fillId="45" borderId="60">
      <alignment horizontal="right"/>
    </xf>
    <xf numFmtId="0" fontId="3" fillId="0" borderId="0"/>
    <xf numFmtId="17" fontId="20" fillId="0" borderId="0">
      <alignment horizontal="center"/>
    </xf>
    <xf numFmtId="17" fontId="170" fillId="0" borderId="0">
      <alignment horizontal="left"/>
    </xf>
    <xf numFmtId="8" fontId="202" fillId="0" borderId="92">
      <protection locked="0"/>
    </xf>
    <xf numFmtId="17" fontId="203" fillId="0" borderId="0">
      <alignment horizontal="left"/>
    </xf>
    <xf numFmtId="180" fontId="200" fillId="45" borderId="60">
      <alignment horizontal="right"/>
    </xf>
    <xf numFmtId="180" fontId="200" fillId="45" borderId="60">
      <alignment horizontal="right"/>
    </xf>
    <xf numFmtId="180" fontId="200" fillId="45" borderId="60">
      <alignment horizontal="right"/>
    </xf>
    <xf numFmtId="180" fontId="200" fillId="45" borderId="60">
      <alignment horizontal="right"/>
    </xf>
    <xf numFmtId="180" fontId="200"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0" fontId="200" fillId="45" borderId="60">
      <alignment horizontal="right"/>
    </xf>
    <xf numFmtId="180" fontId="200" fillId="45" borderId="60">
      <alignment horizontal="right"/>
    </xf>
    <xf numFmtId="180" fontId="200"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7" fontId="10" fillId="45" borderId="93">
      <alignment horizontal="center"/>
    </xf>
    <xf numFmtId="190" fontId="7" fillId="84" borderId="0"/>
    <xf numFmtId="191" fontId="7" fillId="84" borderId="0"/>
    <xf numFmtId="192" fontId="7" fillId="84" borderId="0"/>
    <xf numFmtId="180" fontId="7" fillId="0" borderId="0"/>
    <xf numFmtId="190" fontId="7" fillId="0" borderId="0"/>
    <xf numFmtId="193" fontId="200" fillId="0" borderId="0"/>
    <xf numFmtId="194" fontId="200" fillId="0" borderId="0"/>
    <xf numFmtId="191" fontId="7" fillId="0" borderId="81"/>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89"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195" fontId="7" fillId="45" borderId="60">
      <alignment horizontal="right"/>
    </xf>
    <xf numFmtId="0" fontId="186" fillId="0" borderId="0" applyNumberFormat="0" applyFill="0" applyBorder="0" applyAlignment="0" applyProtection="0"/>
    <xf numFmtId="0" fontId="102" fillId="0" borderId="0" applyNumberFormat="0" applyFill="0" applyBorder="0" applyAlignment="0" applyProtection="0">
      <alignment vertical="top"/>
      <protection locked="0"/>
    </xf>
    <xf numFmtId="196" fontId="200" fillId="0" borderId="0">
      <alignment horizontal="right"/>
    </xf>
    <xf numFmtId="197" fontId="7" fillId="84" borderId="0">
      <alignment horizontal="right"/>
    </xf>
    <xf numFmtId="168" fontId="200" fillId="0" borderId="0">
      <alignment horizontal="right"/>
    </xf>
    <xf numFmtId="196" fontId="200" fillId="0" borderId="0">
      <alignment horizontal="right"/>
    </xf>
    <xf numFmtId="168" fontId="200" fillId="0" borderId="0">
      <alignment horizontal="right"/>
    </xf>
    <xf numFmtId="168" fontId="200" fillId="0" borderId="0">
      <alignment horizontal="right"/>
    </xf>
    <xf numFmtId="168" fontId="200" fillId="0" borderId="0">
      <alignment horizontal="right"/>
    </xf>
    <xf numFmtId="195" fontId="7" fillId="84" borderId="60">
      <alignment horizontal="right"/>
    </xf>
    <xf numFmtId="0" fontId="204" fillId="85" borderId="94" applyNumberFormat="0" applyFill="0" applyAlignment="0">
      <alignment horizontal="centerContinuous"/>
    </xf>
    <xf numFmtId="198" fontId="7" fillId="0" borderId="0"/>
    <xf numFmtId="0" fontId="7" fillId="0" borderId="0"/>
    <xf numFmtId="0" fontId="133" fillId="0" borderId="0"/>
    <xf numFmtId="199" fontId="7" fillId="84" borderId="0"/>
    <xf numFmtId="200" fontId="7" fillId="0" borderId="0"/>
    <xf numFmtId="201" fontId="7" fillId="84" borderId="0">
      <alignment horizontal="right"/>
    </xf>
    <xf numFmtId="202" fontId="7" fillId="45" borderId="0"/>
    <xf numFmtId="202" fontId="7" fillId="45" borderId="0"/>
    <xf numFmtId="202" fontId="7" fillId="45" borderId="0"/>
    <xf numFmtId="202" fontId="7" fillId="45" borderId="0"/>
    <xf numFmtId="0" fontId="205" fillId="0" borderId="0">
      <alignment horizontal="center"/>
    </xf>
    <xf numFmtId="0" fontId="199" fillId="0" borderId="42">
      <alignment horizontal="centerContinuous"/>
    </xf>
    <xf numFmtId="203" fontId="7" fillId="45" borderId="0">
      <alignment horizontal="right"/>
    </xf>
    <xf numFmtId="182" fontId="200" fillId="0" borderId="0">
      <alignment horizontal="center"/>
    </xf>
    <xf numFmtId="204" fontId="7" fillId="45" borderId="60">
      <alignment horizontal="right"/>
    </xf>
    <xf numFmtId="0" fontId="206" fillId="0" borderId="0">
      <alignment horizontal="center"/>
    </xf>
    <xf numFmtId="14" fontId="37" fillId="0" borderId="0" applyNumberFormat="0" applyFill="0" applyBorder="0" applyAlignment="0" applyProtection="0">
      <alignment horizontal="left"/>
    </xf>
    <xf numFmtId="9" fontId="67" fillId="0" borderId="0" applyFont="0" applyFill="0" applyBorder="0" applyAlignment="0" applyProtection="0"/>
    <xf numFmtId="5" fontId="34" fillId="16" borderId="95"/>
    <xf numFmtId="0" fontId="7" fillId="0" borderId="0"/>
    <xf numFmtId="49" fontId="207" fillId="0" borderId="0"/>
    <xf numFmtId="0" fontId="208" fillId="0" borderId="0"/>
    <xf numFmtId="0" fontId="80" fillId="0" borderId="0"/>
    <xf numFmtId="0" fontId="67" fillId="0" borderId="0"/>
    <xf numFmtId="9" fontId="67" fillId="0" borderId="0" applyFont="0" applyFill="0" applyBorder="0" applyAlignment="0" applyProtection="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 fillId="0" borderId="0"/>
    <xf numFmtId="0" fontId="20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209" fillId="0" borderId="0" applyNumberFormat="0" applyFill="0" applyBorder="0" applyAlignment="0" applyProtection="0"/>
    <xf numFmtId="0" fontId="167" fillId="0" borderId="0" applyNumberFormat="0" applyFill="0" applyBorder="0" applyAlignment="0" applyProtection="0">
      <alignment vertical="top"/>
      <protection locked="0"/>
    </xf>
    <xf numFmtId="0" fontId="186" fillId="0" borderId="0" applyNumberFormat="0" applyFill="0" applyBorder="0" applyAlignment="0" applyProtection="0"/>
    <xf numFmtId="0" fontId="7" fillId="0" borderId="0">
      <alignment vertical="top"/>
    </xf>
    <xf numFmtId="0" fontId="9" fillId="0" borderId="0"/>
    <xf numFmtId="0" fontId="3" fillId="0" borderId="0"/>
    <xf numFmtId="0" fontId="3" fillId="0" borderId="0"/>
    <xf numFmtId="0" fontId="67" fillId="0" borderId="0"/>
    <xf numFmtId="9" fontId="3" fillId="0" borderId="0" applyFont="0" applyFill="0" applyBorder="0" applyAlignment="0" applyProtection="0"/>
    <xf numFmtId="9" fontId="67" fillId="0" borderId="0" applyFont="0" applyFill="0" applyBorder="0" applyAlignment="0" applyProtection="0"/>
    <xf numFmtId="0" fontId="8" fillId="0" borderId="41">
      <alignment horizontal="left" vertical="center"/>
    </xf>
    <xf numFmtId="0" fontId="8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67" fillId="0" borderId="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184" fillId="63" borderId="0" applyNumberFormat="0" applyBorder="0" applyAlignment="0" applyProtection="0"/>
    <xf numFmtId="0" fontId="184" fillId="67" borderId="0" applyNumberFormat="0" applyBorder="0" applyAlignment="0" applyProtection="0"/>
    <xf numFmtId="0" fontId="184" fillId="71" borderId="0" applyNumberFormat="0" applyBorder="0" applyAlignment="0" applyProtection="0"/>
    <xf numFmtId="0" fontId="184" fillId="75" borderId="0" applyNumberFormat="0" applyBorder="0" applyAlignment="0" applyProtection="0"/>
    <xf numFmtId="0" fontId="184" fillId="79" borderId="0" applyNumberFormat="0" applyBorder="0" applyAlignment="0" applyProtection="0"/>
    <xf numFmtId="0" fontId="184" fillId="83" borderId="0" applyNumberFormat="0" applyBorder="0" applyAlignment="0" applyProtection="0"/>
    <xf numFmtId="0" fontId="184" fillId="60" borderId="0" applyNumberFormat="0" applyBorder="0" applyAlignment="0" applyProtection="0"/>
    <xf numFmtId="0" fontId="184" fillId="64" borderId="0" applyNumberFormat="0" applyBorder="0" applyAlignment="0" applyProtection="0"/>
    <xf numFmtId="0" fontId="184" fillId="68" borderId="0" applyNumberFormat="0" applyBorder="0" applyAlignment="0" applyProtection="0"/>
    <xf numFmtId="0" fontId="184" fillId="72" borderId="0" applyNumberFormat="0" applyBorder="0" applyAlignment="0" applyProtection="0"/>
    <xf numFmtId="0" fontId="184" fillId="76" borderId="0" applyNumberFormat="0" applyBorder="0" applyAlignment="0" applyProtection="0"/>
    <xf numFmtId="0" fontId="184" fillId="80" borderId="0" applyNumberFormat="0" applyBorder="0" applyAlignment="0" applyProtection="0"/>
    <xf numFmtId="0" fontId="176" fillId="54" borderId="0" applyNumberFormat="0" applyBorder="0" applyAlignment="0" applyProtection="0"/>
    <xf numFmtId="0" fontId="179" fillId="57" borderId="86" applyNumberFormat="0" applyAlignment="0" applyProtection="0"/>
    <xf numFmtId="0" fontId="181" fillId="58" borderId="89"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0" fontId="183" fillId="0" borderId="0" applyNumberFormat="0" applyFill="0" applyBorder="0" applyAlignment="0" applyProtection="0"/>
    <xf numFmtId="0" fontId="175" fillId="53" borderId="0" applyNumberFormat="0" applyBorder="0" applyAlignment="0" applyProtection="0"/>
    <xf numFmtId="0" fontId="172" fillId="0" borderId="83" applyNumberFormat="0" applyFill="0" applyAlignment="0" applyProtection="0"/>
    <xf numFmtId="0" fontId="173" fillId="0" borderId="84" applyNumberFormat="0" applyFill="0" applyAlignment="0" applyProtection="0"/>
    <xf numFmtId="0" fontId="174" fillId="0" borderId="85" applyNumberFormat="0" applyFill="0" applyAlignment="0" applyProtection="0"/>
    <xf numFmtId="0" fontId="174" fillId="0" borderId="0" applyNumberFormat="0" applyFill="0" applyBorder="0" applyAlignment="0" applyProtection="0"/>
    <xf numFmtId="0" fontId="177" fillId="56" borderId="86" applyNumberFormat="0" applyAlignment="0" applyProtection="0"/>
    <xf numFmtId="0" fontId="180" fillId="0" borderId="88" applyNumberFormat="0" applyFill="0" applyAlignment="0" applyProtection="0"/>
    <xf numFmtId="0" fontId="185" fillId="55" borderId="0" applyNumberFormat="0" applyBorder="0" applyAlignment="0" applyProtection="0"/>
    <xf numFmtId="0" fontId="3" fillId="0" borderId="0"/>
    <xf numFmtId="0" fontId="9"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 fillId="59" borderId="90" applyNumberFormat="0" applyFont="0" applyAlignment="0" applyProtection="0"/>
    <xf numFmtId="0" fontId="3" fillId="59" borderId="90" applyNumberFormat="0" applyFont="0" applyAlignment="0" applyProtection="0"/>
    <xf numFmtId="0" fontId="178" fillId="57" borderId="87" applyNumberFormat="0" applyAlignment="0" applyProtection="0"/>
    <xf numFmtId="9" fontId="3" fillId="0" borderId="0" applyFont="0" applyFill="0" applyBorder="0" applyAlignment="0" applyProtection="0"/>
    <xf numFmtId="165" fontId="37" fillId="0" borderId="0" applyNumberFormat="0" applyFill="0" applyBorder="0" applyAlignment="0" applyProtection="0">
      <alignment horizontal="left"/>
    </xf>
    <xf numFmtId="0" fontId="82" fillId="0" borderId="91" applyNumberFormat="0" applyFill="0" applyAlignment="0" applyProtection="0"/>
    <xf numFmtId="0" fontId="182" fillId="0" borderId="0" applyNumberFormat="0" applyFill="0" applyBorder="0" applyAlignment="0" applyProtection="0"/>
    <xf numFmtId="0" fontId="3" fillId="0" borderId="0"/>
    <xf numFmtId="0" fontId="3" fillId="0" borderId="0"/>
    <xf numFmtId="0" fontId="8" fillId="0" borderId="96">
      <alignment horizontal="left" vertical="center"/>
    </xf>
    <xf numFmtId="0" fontId="225" fillId="0" borderId="0" applyNumberFormat="0" applyFill="0" applyBorder="0" applyAlignment="0" applyProtection="0"/>
    <xf numFmtId="0" fontId="7" fillId="0" borderId="0">
      <alignment vertical="top"/>
    </xf>
    <xf numFmtId="0" fontId="224" fillId="0" borderId="73" applyNumberFormat="0" applyFill="0" applyAlignment="0" applyProtection="0"/>
    <xf numFmtId="0" fontId="63" fillId="0" borderId="73" applyNumberFormat="0" applyFill="0" applyAlignment="0" applyProtection="0"/>
    <xf numFmtId="0" fontId="223" fillId="14" borderId="72" applyNumberFormat="0" applyAlignment="0" applyProtection="0"/>
    <xf numFmtId="0" fontId="60" fillId="14" borderId="72" applyNumberFormat="0" applyAlignment="0" applyProtection="0"/>
    <xf numFmtId="0" fontId="114" fillId="47" borderId="9" applyNumberFormat="0" applyFont="0" applyAlignment="0" applyProtection="0"/>
    <xf numFmtId="0" fontId="7" fillId="0" borderId="0"/>
    <xf numFmtId="0" fontId="213" fillId="14" borderId="1" applyNumberFormat="0" applyAlignment="0" applyProtection="0"/>
    <xf numFmtId="0" fontId="211" fillId="9" borderId="0" applyNumberFormat="0" applyBorder="0" applyAlignment="0" applyProtection="0"/>
    <xf numFmtId="0" fontId="211" fillId="11" borderId="0" applyNumberFormat="0" applyBorder="0" applyAlignment="0" applyProtection="0"/>
    <xf numFmtId="0" fontId="211" fillId="43" borderId="0" applyNumberFormat="0" applyBorder="0" applyAlignment="0" applyProtection="0"/>
    <xf numFmtId="0" fontId="210" fillId="38" borderId="0" applyNumberFormat="0" applyBorder="0" applyAlignment="0" applyProtection="0"/>
    <xf numFmtId="0" fontId="210" fillId="8" borderId="0" applyNumberFormat="0" applyBorder="0" applyAlignment="0" applyProtection="0"/>
    <xf numFmtId="0" fontId="137" fillId="14" borderId="1" applyNumberFormat="0" applyAlignment="0" applyProtection="0"/>
    <xf numFmtId="0" fontId="210" fillId="39" borderId="0" applyNumberFormat="0" applyBorder="0" applyAlignment="0" applyProtection="0"/>
    <xf numFmtId="0" fontId="213" fillId="14" borderId="1" applyNumberFormat="0" applyAlignment="0" applyProtection="0"/>
    <xf numFmtId="0" fontId="210" fillId="3" borderId="0" applyNumberFormat="0" applyBorder="0" applyAlignment="0" applyProtection="0"/>
    <xf numFmtId="0" fontId="210" fillId="38" borderId="0" applyNumberFormat="0" applyBorder="0" applyAlignment="0" applyProtection="0"/>
    <xf numFmtId="0" fontId="210" fillId="37" borderId="0" applyNumberFormat="0" applyBorder="0" applyAlignment="0" applyProtection="0"/>
    <xf numFmtId="0" fontId="210" fillId="6" borderId="0" applyNumberFormat="0" applyBorder="0" applyAlignment="0" applyProtection="0"/>
    <xf numFmtId="0" fontId="210" fillId="2" borderId="0" applyNumberFormat="0" applyBorder="0" applyAlignment="0" applyProtection="0"/>
    <xf numFmtId="0" fontId="210" fillId="7" borderId="0" applyNumberFormat="0" applyBorder="0" applyAlignment="0" applyProtection="0"/>
    <xf numFmtId="0" fontId="144" fillId="37" borderId="1" applyNumberFormat="0" applyAlignment="0" applyProtection="0"/>
    <xf numFmtId="0" fontId="210" fillId="4" borderId="0" applyNumberFormat="0" applyBorder="0" applyAlignment="0" applyProtection="0"/>
    <xf numFmtId="0" fontId="211" fillId="41" borderId="0" applyNumberFormat="0" applyBorder="0" applyAlignment="0" applyProtection="0"/>
    <xf numFmtId="0" fontId="211" fillId="12" borderId="0" applyNumberFormat="0" applyBorder="0" applyAlignment="0" applyProtection="0"/>
    <xf numFmtId="0" fontId="211" fillId="11" borderId="0" applyNumberFormat="0" applyBorder="0" applyAlignment="0" applyProtection="0"/>
    <xf numFmtId="0" fontId="211" fillId="41" borderId="0" applyNumberFormat="0" applyBorder="0" applyAlignment="0" applyProtection="0"/>
    <xf numFmtId="0" fontId="211" fillId="42" borderId="0" applyNumberFormat="0" applyBorder="0" applyAlignment="0" applyProtection="0"/>
    <xf numFmtId="0" fontId="211" fillId="44" borderId="0" applyNumberFormat="0" applyBorder="0" applyAlignment="0" applyProtection="0"/>
    <xf numFmtId="0" fontId="211" fillId="40" borderId="0" applyNumberFormat="0" applyBorder="0" applyAlignment="0" applyProtection="0"/>
    <xf numFmtId="0" fontId="214" fillId="5" borderId="2" applyNumberFormat="0" applyAlignment="0" applyProtection="0"/>
    <xf numFmtId="0" fontId="137" fillId="14" borderId="1" applyNumberFormat="0" applyAlignment="0" applyProtection="0"/>
    <xf numFmtId="0" fontId="67" fillId="59" borderId="90" applyNumberFormat="0" applyFont="0" applyAlignment="0" applyProtection="0"/>
    <xf numFmtId="0" fontId="67" fillId="0" borderId="0"/>
    <xf numFmtId="0" fontId="222" fillId="15" borderId="0" applyNumberFormat="0" applyBorder="0" applyAlignment="0" applyProtection="0"/>
    <xf numFmtId="0" fontId="221" fillId="0" borderId="71" applyNumberFormat="0" applyFill="0" applyAlignment="0" applyProtection="0"/>
    <xf numFmtId="0" fontId="220" fillId="37" borderId="1" applyNumberFormat="0" applyAlignment="0" applyProtection="0"/>
    <xf numFmtId="0" fontId="219" fillId="0" borderId="78" applyNumberFormat="0" applyFill="0" applyAlignment="0" applyProtection="0"/>
    <xf numFmtId="0" fontId="218" fillId="0" borderId="77" applyNumberFormat="0" applyFill="0" applyAlignment="0" applyProtection="0"/>
    <xf numFmtId="0" fontId="7" fillId="47" borderId="9" applyNumberFormat="0" applyFont="0" applyAlignment="0" applyProtection="0"/>
    <xf numFmtId="0" fontId="211" fillId="39" borderId="0" applyNumberFormat="0" applyBorder="0" applyAlignment="0" applyProtection="0"/>
    <xf numFmtId="0" fontId="144" fillId="37" borderId="1" applyNumberFormat="0" applyAlignment="0" applyProtection="0"/>
    <xf numFmtId="0" fontId="216" fillId="2" borderId="0" applyNumberFormat="0" applyBorder="0" applyAlignment="0" applyProtection="0"/>
    <xf numFmtId="0" fontId="211" fillId="3" borderId="0" applyNumberFormat="0" applyBorder="0" applyAlignment="0" applyProtection="0"/>
    <xf numFmtId="0" fontId="217" fillId="0" borderId="76" applyNumberFormat="0" applyFill="0" applyAlignment="0" applyProtection="0"/>
    <xf numFmtId="0" fontId="210" fillId="36" borderId="0" applyNumberFormat="0" applyBorder="0" applyAlignment="0" applyProtection="0"/>
    <xf numFmtId="0" fontId="17" fillId="0" borderId="0"/>
    <xf numFmtId="0" fontId="219" fillId="0" borderId="0" applyNumberFormat="0" applyFill="0" applyBorder="0" applyAlignment="0" applyProtection="0"/>
    <xf numFmtId="0" fontId="215" fillId="0" borderId="0" applyNumberFormat="0" applyFill="0" applyBorder="0" applyAlignment="0" applyProtection="0"/>
    <xf numFmtId="0" fontId="212" fillId="7" borderId="0" applyNumberFormat="0" applyBorder="0" applyAlignment="0" applyProtection="0"/>
    <xf numFmtId="0" fontId="210" fillId="8" borderId="0" applyNumberFormat="0" applyBorder="0" applyAlignment="0" applyProtection="0"/>
    <xf numFmtId="0" fontId="7" fillId="0" borderId="0">
      <alignment vertical="top"/>
    </xf>
    <xf numFmtId="0" fontId="8" fillId="0" borderId="96">
      <alignment horizontal="left" vertical="center"/>
    </xf>
    <xf numFmtId="0" fontId="144" fillId="37" borderId="1" applyNumberFormat="0" applyAlignment="0" applyProtection="0"/>
    <xf numFmtId="0" fontId="144" fillId="37" borderId="1" applyNumberFormat="0" applyAlignment="0" applyProtection="0"/>
    <xf numFmtId="0" fontId="220" fillId="37" borderId="1" applyNumberFormat="0" applyAlignment="0" applyProtection="0"/>
    <xf numFmtId="0" fontId="7" fillId="47" borderId="9" applyNumberFormat="0" applyFont="0" applyAlignment="0" applyProtection="0"/>
    <xf numFmtId="0" fontId="7" fillId="0" borderId="0">
      <alignment vertical="top"/>
    </xf>
    <xf numFmtId="0" fontId="7" fillId="0" borderId="0">
      <alignment vertical="top"/>
    </xf>
    <xf numFmtId="0" fontId="7" fillId="0" borderId="0">
      <alignment vertical="top"/>
    </xf>
    <xf numFmtId="0" fontId="47" fillId="40" borderId="0" applyNumberFormat="0" applyBorder="0" applyAlignment="0" applyProtection="0"/>
    <xf numFmtId="0" fontId="47" fillId="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1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12"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11" borderId="0" applyNumberFormat="0" applyBorder="0" applyAlignment="0" applyProtection="0"/>
    <xf numFmtId="0" fontId="47" fillId="9" borderId="0" applyNumberFormat="0" applyBorder="0" applyAlignment="0" applyProtection="0"/>
    <xf numFmtId="0" fontId="48" fillId="7" borderId="0" applyNumberFormat="0" applyBorder="0" applyAlignment="0" applyProtection="0"/>
    <xf numFmtId="0" fontId="50" fillId="5" borderId="2" applyNumberFormat="0" applyAlignment="0" applyProtection="0"/>
    <xf numFmtId="44" fontId="3" fillId="0" borderId="0" applyFont="0" applyFill="0" applyBorder="0" applyAlignment="0" applyProtection="0"/>
    <xf numFmtId="0" fontId="51" fillId="0" borderId="0" applyNumberFormat="0" applyFill="0" applyBorder="0" applyAlignment="0" applyProtection="0"/>
    <xf numFmtId="0" fontId="140" fillId="2" borderId="0" applyNumberFormat="0" applyBorder="0" applyAlignment="0" applyProtection="0"/>
    <xf numFmtId="0" fontId="158" fillId="0" borderId="76" applyNumberFormat="0" applyFill="0" applyAlignment="0" applyProtection="0"/>
    <xf numFmtId="0" fontId="159" fillId="0" borderId="77" applyNumberFormat="0" applyFill="0" applyAlignment="0" applyProtection="0"/>
    <xf numFmtId="0" fontId="143" fillId="0" borderId="78" applyNumberFormat="0" applyFill="0" applyAlignment="0" applyProtection="0"/>
    <xf numFmtId="0" fontId="143" fillId="0" borderId="0" applyNumberFormat="0" applyFill="0" applyBorder="0" applyAlignment="0" applyProtection="0"/>
    <xf numFmtId="0" fontId="146" fillId="0" borderId="71" applyNumberFormat="0" applyFill="0" applyAlignment="0" applyProtection="0"/>
    <xf numFmtId="0" fontId="149" fillId="15" borderId="0" applyNumberFormat="0" applyBorder="0" applyAlignment="0" applyProtection="0"/>
    <xf numFmtId="0" fontId="3" fillId="0" borderId="0"/>
    <xf numFmtId="0" fontId="3" fillId="0" borderId="0"/>
    <xf numFmtId="0" fontId="3" fillId="0" borderId="0"/>
    <xf numFmtId="0" fontId="114" fillId="47" borderId="9" applyNumberFormat="0" applyFont="0" applyAlignment="0" applyProtection="0"/>
    <xf numFmtId="0" fontId="7" fillId="47" borderId="9" applyNumberFormat="0" applyFont="0" applyAlignment="0" applyProtection="0"/>
    <xf numFmtId="0" fontId="60" fillId="14" borderId="72" applyNumberFormat="0" applyAlignment="0" applyProtection="0"/>
    <xf numFmtId="0" fontId="63" fillId="0" borderId="73" applyNumberFormat="0" applyFill="0" applyAlignment="0" applyProtection="0"/>
    <xf numFmtId="0" fontId="57" fillId="0" borderId="0" applyNumberFormat="0" applyFill="0" applyBorder="0" applyAlignment="0" applyProtection="0"/>
    <xf numFmtId="0" fontId="187" fillId="0" borderId="0" applyNumberForma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90" applyNumberFormat="0" applyFont="0" applyAlignment="0" applyProtection="0"/>
    <xf numFmtId="0" fontId="3" fillId="59" borderId="90" applyNumberFormat="0" applyFont="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44" fontId="7" fillId="0" borderId="0" applyFont="0" applyFill="0" applyBorder="0" applyAlignment="0" applyProtection="0"/>
    <xf numFmtId="0" fontId="113" fillId="14" borderId="97" applyNumberFormat="0" applyAlignment="0" applyProtection="0"/>
    <xf numFmtId="44" fontId="7" fillId="0" borderId="0" applyFont="0" applyFill="0" applyBorder="0" applyAlignment="0" applyProtection="0"/>
    <xf numFmtId="0" fontId="8" fillId="0" borderId="98">
      <alignment horizontal="left" vertical="center"/>
    </xf>
    <xf numFmtId="10" fontId="43" fillId="46" borderId="99" applyNumberFormat="0" applyBorder="0" applyAlignment="0" applyProtection="0"/>
    <xf numFmtId="0" fontId="42" fillId="37" borderId="97" applyNumberFormat="0" applyAlignment="0" applyProtection="0"/>
    <xf numFmtId="0" fontId="7" fillId="0" borderId="0"/>
    <xf numFmtId="0" fontId="110" fillId="47" borderId="100" applyNumberFormat="0" applyFont="0" applyAlignment="0" applyProtection="0"/>
    <xf numFmtId="0" fontId="124" fillId="14" borderId="101" applyNumberFormat="0" applyAlignment="0" applyProtection="0"/>
    <xf numFmtId="0" fontId="127" fillId="1" borderId="98" applyNumberFormat="0" applyFont="0" applyAlignment="0">
      <alignment horizontal="center"/>
    </xf>
    <xf numFmtId="0" fontId="16" fillId="0" borderId="102" applyNumberFormat="0" applyFill="0" applyAlignment="0" applyProtection="0"/>
    <xf numFmtId="0" fontId="7" fillId="0" borderId="0"/>
    <xf numFmtId="0" fontId="7" fillId="0" borderId="0"/>
    <xf numFmtId="0" fontId="136" fillId="14" borderId="97" applyNumberFormat="0" applyAlignment="0" applyProtection="0"/>
    <xf numFmtId="0" fontId="137" fillId="14" borderId="97" applyNumberFormat="0" applyAlignment="0" applyProtection="0"/>
    <xf numFmtId="10" fontId="43" fillId="46" borderId="99" applyNumberFormat="0" applyBorder="0" applyAlignment="0" applyProtection="0"/>
    <xf numFmtId="0" fontId="106" fillId="37" borderId="97" applyNumberFormat="0" applyAlignment="0" applyProtection="0"/>
    <xf numFmtId="0" fontId="144" fillId="37" borderId="97" applyNumberFormat="0" applyAlignment="0" applyProtection="0"/>
    <xf numFmtId="0" fontId="7" fillId="47" borderId="100" applyNumberFormat="0" applyFont="0" applyAlignment="0" applyProtection="0"/>
    <xf numFmtId="0" fontId="46" fillId="47" borderId="100" applyNumberFormat="0" applyFont="0" applyAlignment="0" applyProtection="0"/>
    <xf numFmtId="0" fontId="110" fillId="47" borderId="100" applyNumberFormat="0" applyFont="0" applyAlignment="0" applyProtection="0"/>
    <xf numFmtId="0" fontId="110" fillId="47" borderId="100" applyNumberFormat="0" applyFont="0" applyAlignment="0" applyProtection="0"/>
    <xf numFmtId="0" fontId="151" fillId="14" borderId="101" applyNumberFormat="0" applyAlignment="0" applyProtection="0"/>
    <xf numFmtId="0" fontId="60" fillId="14" borderId="101" applyNumberFormat="0" applyAlignment="0" applyProtection="0"/>
    <xf numFmtId="0" fontId="152" fillId="0" borderId="102" applyNumberFormat="0" applyFill="0" applyAlignment="0" applyProtection="0"/>
    <xf numFmtId="0" fontId="63" fillId="0" borderId="102" applyNumberFormat="0" applyFill="0" applyAlignment="0" applyProtection="0"/>
    <xf numFmtId="0" fontId="137" fillId="14" borderId="97" applyNumberFormat="0" applyAlignment="0" applyProtection="0"/>
    <xf numFmtId="0" fontId="155" fillId="0" borderId="104"/>
    <xf numFmtId="0" fontId="144" fillId="37" borderId="97" applyNumberFormat="0" applyAlignment="0" applyProtection="0"/>
    <xf numFmtId="0" fontId="160" fillId="50" borderId="104"/>
    <xf numFmtId="44" fontId="7" fillId="0" borderId="0" applyFont="0" applyFill="0" applyBorder="0" applyAlignment="0" applyProtection="0"/>
    <xf numFmtId="0" fontId="46" fillId="47" borderId="100" applyNumberFormat="0" applyFont="0" applyAlignment="0" applyProtection="0"/>
    <xf numFmtId="0" fontId="60" fillId="14" borderId="101" applyNumberFormat="0" applyAlignment="0" applyProtection="0"/>
    <xf numFmtId="0" fontId="155" fillId="0" borderId="104"/>
    <xf numFmtId="44" fontId="7" fillId="0" borderId="0" applyFont="0" applyFill="0" applyBorder="0" applyAlignment="0" applyProtection="0"/>
    <xf numFmtId="0" fontId="63" fillId="0" borderId="102" applyNumberFormat="0" applyFill="0" applyAlignment="0" applyProtection="0"/>
    <xf numFmtId="0" fontId="160" fillId="0" borderId="104"/>
    <xf numFmtId="44" fontId="7" fillId="0" borderId="0" applyFont="0" applyFill="0" applyBorder="0" applyAlignment="0" applyProtection="0"/>
    <xf numFmtId="0" fontId="7" fillId="0" borderId="0"/>
    <xf numFmtId="8" fontId="202" fillId="0" borderId="106">
      <protection locked="0"/>
    </xf>
    <xf numFmtId="0" fontId="199" fillId="0" borderId="103">
      <alignment horizontal="centerContinuous"/>
    </xf>
    <xf numFmtId="0" fontId="8" fillId="0" borderId="98">
      <alignment horizontal="left" vertical="center"/>
    </xf>
    <xf numFmtId="0" fontId="224" fillId="0" borderId="102" applyNumberFormat="0" applyFill="0" applyAlignment="0" applyProtection="0"/>
    <xf numFmtId="0" fontId="63" fillId="0" borderId="102" applyNumberFormat="0" applyFill="0" applyAlignment="0" applyProtection="0"/>
    <xf numFmtId="0" fontId="223" fillId="14" borderId="101" applyNumberFormat="0" applyAlignment="0" applyProtection="0"/>
    <xf numFmtId="0" fontId="60" fillId="14" borderId="101" applyNumberFormat="0" applyAlignment="0" applyProtection="0"/>
    <xf numFmtId="0" fontId="114" fillId="47" borderId="100" applyNumberFormat="0" applyFont="0" applyAlignment="0" applyProtection="0"/>
    <xf numFmtId="0" fontId="213" fillId="14" borderId="97" applyNumberFormat="0" applyAlignment="0" applyProtection="0"/>
    <xf numFmtId="0" fontId="137" fillId="14" borderId="97" applyNumberFormat="0" applyAlignment="0" applyProtection="0"/>
    <xf numFmtId="0" fontId="213" fillId="14" borderId="97" applyNumberFormat="0" applyAlignment="0" applyProtection="0"/>
    <xf numFmtId="0" fontId="144" fillId="37" borderId="97" applyNumberFormat="0" applyAlignment="0" applyProtection="0"/>
    <xf numFmtId="0" fontId="137" fillId="14" borderId="97" applyNumberFormat="0" applyAlignment="0" applyProtection="0"/>
    <xf numFmtId="0" fontId="220" fillId="37" borderId="97" applyNumberFormat="0" applyAlignment="0" applyProtection="0"/>
    <xf numFmtId="0" fontId="7" fillId="47" borderId="100" applyNumberFormat="0" applyFont="0" applyAlignment="0" applyProtection="0"/>
    <xf numFmtId="0" fontId="144" fillId="37" borderId="97" applyNumberFormat="0" applyAlignment="0" applyProtection="0"/>
    <xf numFmtId="0" fontId="144" fillId="37" borderId="97" applyNumberFormat="0" applyAlignment="0" applyProtection="0"/>
    <xf numFmtId="0" fontId="144" fillId="37" borderId="97" applyNumberFormat="0" applyAlignment="0" applyProtection="0"/>
    <xf numFmtId="0" fontId="220" fillId="37" borderId="97" applyNumberFormat="0" applyAlignment="0" applyProtection="0"/>
    <xf numFmtId="0" fontId="7" fillId="47" borderId="100" applyNumberFormat="0" applyFont="0" applyAlignment="0" applyProtection="0"/>
    <xf numFmtId="0" fontId="114" fillId="47" borderId="100" applyNumberFormat="0" applyFont="0" applyAlignment="0" applyProtection="0"/>
    <xf numFmtId="0" fontId="7" fillId="47" borderId="100" applyNumberFormat="0" applyFont="0" applyAlignment="0" applyProtection="0"/>
    <xf numFmtId="0" fontId="60" fillId="14" borderId="101" applyNumberFormat="0" applyAlignment="0" applyProtection="0"/>
    <xf numFmtId="0" fontId="63" fillId="0" borderId="102" applyNumberFormat="0" applyFill="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56" fillId="15" borderId="97" applyNumberFormat="0" applyAlignment="0" applyProtection="0"/>
    <xf numFmtId="0" fontId="7" fillId="0" borderId="0"/>
    <xf numFmtId="0" fontId="7" fillId="0" borderId="0"/>
    <xf numFmtId="0" fontId="7" fillId="0" borderId="0"/>
    <xf numFmtId="0" fontId="49" fillId="5" borderId="116" applyNumberFormat="0" applyAlignment="0" applyProtection="0"/>
    <xf numFmtId="0" fontId="56" fillId="15" borderId="97" applyNumberFormat="0" applyAlignment="0" applyProtection="0"/>
    <xf numFmtId="0" fontId="56" fillId="15" borderId="97" applyNumberFormat="0" applyAlignment="0" applyProtection="0"/>
    <xf numFmtId="0" fontId="56" fillId="15" borderId="97" applyNumberFormat="0" applyAlignment="0" applyProtection="0"/>
    <xf numFmtId="0" fontId="56" fillId="15" borderId="97" applyNumberFormat="0" applyAlignment="0" applyProtection="0"/>
    <xf numFmtId="0" fontId="56" fillId="15" borderId="116" applyNumberFormat="0" applyAlignment="0" applyProtection="0"/>
    <xf numFmtId="0" fontId="49" fillId="5" borderId="97" applyNumberFormat="0" applyAlignment="0" applyProtection="0"/>
    <xf numFmtId="0" fontId="7" fillId="0" borderId="0"/>
    <xf numFmtId="0" fontId="56" fillId="15" borderId="97" applyNumberFormat="0" applyAlignment="0" applyProtection="0"/>
    <xf numFmtId="0" fontId="7" fillId="0" borderId="0"/>
    <xf numFmtId="0" fontId="7" fillId="15" borderId="114" applyNumberFormat="0" applyFont="0" applyAlignment="0" applyProtection="0"/>
    <xf numFmtId="0" fontId="60" fillId="5" borderId="101" applyNumberFormat="0" applyAlignment="0" applyProtection="0"/>
    <xf numFmtId="0" fontId="7" fillId="0" borderId="0"/>
    <xf numFmtId="0" fontId="2" fillId="0" borderId="0"/>
    <xf numFmtId="0" fontId="7" fillId="0" borderId="0"/>
    <xf numFmtId="0" fontId="56" fillId="15" borderId="97" applyNumberFormat="0" applyAlignment="0" applyProtection="0"/>
    <xf numFmtId="0" fontId="56" fillId="15" borderId="97" applyNumberFormat="0" applyAlignment="0" applyProtection="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6" fillId="15" borderId="97" applyNumberFormat="0" applyAlignment="0" applyProtection="0"/>
    <xf numFmtId="0" fontId="56" fillId="15" borderId="97" applyNumberFormat="0" applyAlignment="0" applyProtection="0"/>
    <xf numFmtId="0" fontId="7" fillId="0" borderId="0"/>
    <xf numFmtId="0" fontId="113" fillId="14" borderId="116" applyNumberFormat="0" applyAlignment="0" applyProtection="0"/>
    <xf numFmtId="44" fontId="7" fillId="0" borderId="0" applyFont="0" applyFill="0" applyBorder="0" applyAlignment="0" applyProtection="0"/>
    <xf numFmtId="0" fontId="42" fillId="37" borderId="116" applyNumberFormat="0" applyAlignment="0" applyProtection="0"/>
    <xf numFmtId="0" fontId="7" fillId="0" borderId="0"/>
    <xf numFmtId="0" fontId="110" fillId="47" borderId="114" applyNumberFormat="0" applyFont="0" applyAlignment="0" applyProtection="0"/>
    <xf numFmtId="0" fontId="124" fillId="14" borderId="118" applyNumberFormat="0" applyAlignment="0" applyProtection="0"/>
    <xf numFmtId="0" fontId="127" fillId="1" borderId="96" applyNumberFormat="0" applyFont="0" applyAlignment="0">
      <alignment horizontal="center"/>
    </xf>
    <xf numFmtId="0" fontId="16" fillId="0" borderId="119" applyNumberFormat="0" applyFill="0" applyAlignment="0" applyProtection="0"/>
    <xf numFmtId="0" fontId="1" fillId="0" borderId="0"/>
    <xf numFmtId="0" fontId="136" fillId="14" borderId="116" applyNumberFormat="0" applyAlignment="0" applyProtection="0"/>
    <xf numFmtId="0" fontId="137" fillId="14" borderId="116" applyNumberFormat="0" applyAlignment="0" applyProtection="0"/>
    <xf numFmtId="44" fontId="7" fillId="0" borderId="0" applyFont="0" applyFill="0" applyBorder="0" applyAlignment="0" applyProtection="0"/>
    <xf numFmtId="0" fontId="106" fillId="37" borderId="116" applyNumberFormat="0" applyAlignment="0" applyProtection="0"/>
    <xf numFmtId="0" fontId="144" fillId="37" borderId="116" applyNumberFormat="0" applyAlignment="0" applyProtection="0"/>
    <xf numFmtId="0" fontId="1" fillId="0" borderId="0"/>
    <xf numFmtId="0" fontId="7" fillId="0" borderId="0"/>
    <xf numFmtId="44" fontId="7" fillId="0" borderId="0" applyFont="0" applyFill="0" applyBorder="0" applyAlignment="0" applyProtection="0"/>
    <xf numFmtId="0" fontId="7" fillId="47" borderId="114" applyNumberFormat="0" applyFont="0" applyAlignment="0" applyProtection="0"/>
    <xf numFmtId="0" fontId="46" fillId="47" borderId="114" applyNumberFormat="0" applyFont="0" applyAlignment="0" applyProtection="0"/>
    <xf numFmtId="0" fontId="110" fillId="47" borderId="114" applyNumberFormat="0" applyFont="0" applyAlignment="0" applyProtection="0"/>
    <xf numFmtId="0" fontId="110" fillId="47" borderId="114" applyNumberFormat="0" applyFont="0" applyAlignment="0" applyProtection="0"/>
    <xf numFmtId="0" fontId="151" fillId="14" borderId="118" applyNumberFormat="0" applyAlignment="0" applyProtection="0"/>
    <xf numFmtId="0" fontId="60" fillId="14" borderId="118" applyNumberFormat="0" applyAlignment="0" applyProtection="0"/>
    <xf numFmtId="0" fontId="7" fillId="15" borderId="100" applyNumberFormat="0" applyFont="0" applyAlignment="0" applyProtection="0"/>
    <xf numFmtId="0" fontId="152" fillId="0" borderId="119" applyNumberFormat="0" applyFill="0" applyAlignment="0" applyProtection="0"/>
    <xf numFmtId="0" fontId="63" fillId="0" borderId="119" applyNumberFormat="0" applyFill="0" applyAlignment="0" applyProtection="0"/>
    <xf numFmtId="0" fontId="7" fillId="0" borderId="0"/>
    <xf numFmtId="0" fontId="60" fillId="5" borderId="126" applyNumberFormat="0" applyAlignment="0" applyProtection="0"/>
    <xf numFmtId="0" fontId="1" fillId="0" borderId="0"/>
    <xf numFmtId="0" fontId="137" fillId="14" borderId="11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5" fillId="0" borderId="121"/>
    <xf numFmtId="0" fontId="144" fillId="37" borderId="116" applyNumberFormat="0" applyAlignment="0" applyProtection="0"/>
    <xf numFmtId="0" fontId="160" fillId="50" borderId="12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47" borderId="114" applyNumberFormat="0" applyFont="0" applyAlignment="0" applyProtection="0"/>
    <xf numFmtId="0" fontId="60" fillId="14" borderId="1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5" fillId="0" borderId="121"/>
    <xf numFmtId="44" fontId="7" fillId="0" borderId="0" applyFont="0" applyFill="0" applyBorder="0" applyAlignment="0" applyProtection="0"/>
    <xf numFmtId="0" fontId="63" fillId="0" borderId="119" applyNumberFormat="0" applyFill="0" applyAlignment="0" applyProtection="0"/>
    <xf numFmtId="0" fontId="160" fillId="0" borderId="121"/>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63" fillId="0" borderId="127" applyNumberFormat="0" applyFill="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56" fillId="15" borderId="97" applyNumberFormat="0" applyAlignment="0" applyProtection="0"/>
    <xf numFmtId="0" fontId="1" fillId="0" borderId="0"/>
    <xf numFmtId="8" fontId="202" fillId="0" borderId="123">
      <protection locked="0"/>
    </xf>
    <xf numFmtId="44" fontId="7"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96">
      <alignment horizontal="left" vertical="center"/>
    </xf>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90" applyNumberFormat="0" applyFont="0" applyAlignment="0" applyProtection="0"/>
    <xf numFmtId="0" fontId="1" fillId="59" borderId="90" applyNumberFormat="0" applyFont="0" applyAlignment="0" applyProtection="0"/>
    <xf numFmtId="9" fontId="1" fillId="0" borderId="0" applyFont="0" applyFill="0" applyBorder="0" applyAlignment="0" applyProtection="0"/>
    <xf numFmtId="0" fontId="1" fillId="0" borderId="0"/>
    <xf numFmtId="0" fontId="1" fillId="0" borderId="0"/>
    <xf numFmtId="0" fontId="8" fillId="0" borderId="124">
      <alignment horizontal="left" vertical="center"/>
    </xf>
    <xf numFmtId="0" fontId="224" fillId="0" borderId="119" applyNumberFormat="0" applyFill="0" applyAlignment="0" applyProtection="0"/>
    <xf numFmtId="0" fontId="63" fillId="0" borderId="119" applyNumberFormat="0" applyFill="0" applyAlignment="0" applyProtection="0"/>
    <xf numFmtId="0" fontId="223" fillId="14" borderId="118" applyNumberFormat="0" applyAlignment="0" applyProtection="0"/>
    <xf numFmtId="0" fontId="60" fillId="14" borderId="118" applyNumberFormat="0" applyAlignment="0" applyProtection="0"/>
    <xf numFmtId="0" fontId="114" fillId="47" borderId="114" applyNumberFormat="0" applyFont="0" applyAlignment="0" applyProtection="0"/>
    <xf numFmtId="0" fontId="213" fillId="14" borderId="116" applyNumberFormat="0" applyAlignment="0" applyProtection="0"/>
    <xf numFmtId="0" fontId="7" fillId="0" borderId="0"/>
    <xf numFmtId="0" fontId="137" fillId="14" borderId="116" applyNumberFormat="0" applyAlignment="0" applyProtection="0"/>
    <xf numFmtId="0" fontId="213" fillId="14" borderId="116" applyNumberFormat="0" applyAlignment="0" applyProtection="0"/>
    <xf numFmtId="0" fontId="144" fillId="37" borderId="116" applyNumberFormat="0" applyAlignment="0" applyProtection="0"/>
    <xf numFmtId="0" fontId="137" fillId="14" borderId="116" applyNumberFormat="0" applyAlignment="0" applyProtection="0"/>
    <xf numFmtId="0" fontId="220" fillId="37" borderId="116" applyNumberFormat="0" applyAlignment="0" applyProtection="0"/>
    <xf numFmtId="0" fontId="7" fillId="47" borderId="114" applyNumberFormat="0" applyFont="0" applyAlignment="0" applyProtection="0"/>
    <xf numFmtId="0" fontId="144" fillId="37" borderId="116" applyNumberFormat="0" applyAlignment="0" applyProtection="0"/>
    <xf numFmtId="0" fontId="8" fillId="0" borderId="124">
      <alignment horizontal="left" vertical="center"/>
    </xf>
    <xf numFmtId="0" fontId="144" fillId="37" borderId="116" applyNumberFormat="0" applyAlignment="0" applyProtection="0"/>
    <xf numFmtId="0" fontId="144" fillId="37" borderId="116" applyNumberFormat="0" applyAlignment="0" applyProtection="0"/>
    <xf numFmtId="0" fontId="220" fillId="37" borderId="116" applyNumberFormat="0" applyAlignment="0" applyProtection="0"/>
    <xf numFmtId="0" fontId="7" fillId="47" borderId="114"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14" fillId="47" borderId="114" applyNumberFormat="0" applyFont="0" applyAlignment="0" applyProtection="0"/>
    <xf numFmtId="0" fontId="7" fillId="47" borderId="114" applyNumberFormat="0" applyFont="0" applyAlignment="0" applyProtection="0"/>
    <xf numFmtId="0" fontId="60" fillId="14" borderId="118" applyNumberFormat="0" applyAlignment="0" applyProtection="0"/>
    <xf numFmtId="0" fontId="63" fillId="0" borderId="119" applyNumberFormat="0" applyFill="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90" applyNumberFormat="0" applyFont="0" applyAlignment="0" applyProtection="0"/>
    <xf numFmtId="0" fontId="1" fillId="59" borderId="90" applyNumberFormat="0" applyFont="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8" fillId="0" borderId="125">
      <alignment horizontal="left" vertical="center"/>
    </xf>
    <xf numFmtId="0" fontId="7" fillId="0" borderId="0"/>
    <xf numFmtId="0" fontId="56" fillId="15" borderId="97" applyNumberFormat="0" applyAlignment="0" applyProtection="0"/>
    <xf numFmtId="0" fontId="1" fillId="0" borderId="0"/>
    <xf numFmtId="0" fontId="7" fillId="0" borderId="0"/>
    <xf numFmtId="0" fontId="1" fillId="0" borderId="0"/>
    <xf numFmtId="0" fontId="7" fillId="0" borderId="0"/>
    <xf numFmtId="44" fontId="7" fillId="0" borderId="0" applyFont="0" applyFill="0" applyBorder="0" applyAlignment="0" applyProtection="0"/>
    <xf numFmtId="0" fontId="7" fillId="0" borderId="0"/>
  </cellStyleXfs>
  <cellXfs count="1001">
    <xf numFmtId="0" fontId="0" fillId="0" borderId="0" xfId="0"/>
    <xf numFmtId="0" fontId="7" fillId="0" borderId="0" xfId="0" applyFont="1"/>
    <xf numFmtId="0" fontId="9" fillId="0" borderId="0" xfId="0" applyFont="1" applyFill="1"/>
    <xf numFmtId="0" fontId="0" fillId="0" borderId="0" xfId="0" applyProtection="1"/>
    <xf numFmtId="0" fontId="11" fillId="0" borderId="0" xfId="50" applyFont="1" applyFill="1" applyBorder="1" applyAlignment="1" applyProtection="1">
      <alignment horizontal="center" vertical="center" wrapText="1"/>
    </xf>
    <xf numFmtId="0" fontId="11" fillId="0" borderId="0" xfId="50" applyFont="1" applyFill="1" applyBorder="1" applyAlignment="1" applyProtection="1">
      <alignment horizontal="left" vertical="center" wrapText="1"/>
    </xf>
    <xf numFmtId="0" fontId="11" fillId="0" borderId="0" xfId="50" applyFont="1" applyFill="1" applyBorder="1" applyAlignment="1" applyProtection="1">
      <alignment horizontal="center" vertical="center"/>
    </xf>
    <xf numFmtId="0" fontId="23" fillId="16" borderId="0" xfId="50" applyFill="1" applyProtection="1"/>
    <xf numFmtId="0" fontId="23" fillId="0" borderId="0" xfId="50" applyFill="1" applyProtection="1"/>
    <xf numFmtId="0" fontId="29" fillId="22" borderId="0" xfId="50" applyNumberFormat="1" applyFont="1" applyFill="1" applyBorder="1" applyAlignment="1" applyProtection="1">
      <alignment horizontal="center" vertical="center"/>
    </xf>
    <xf numFmtId="0" fontId="15" fillId="0" borderId="0" xfId="50" applyFont="1" applyBorder="1" applyAlignment="1" applyProtection="1">
      <alignment horizontal="right" vertical="top"/>
    </xf>
    <xf numFmtId="0" fontId="11" fillId="0" borderId="0" xfId="50" applyFont="1" applyFill="1" applyBorder="1" applyAlignment="1" applyProtection="1">
      <alignment vertical="center"/>
    </xf>
    <xf numFmtId="49" fontId="29" fillId="22" borderId="0" xfId="50" applyNumberFormat="1" applyFont="1" applyFill="1" applyBorder="1" applyAlignment="1" applyProtection="1">
      <alignment vertical="center"/>
    </xf>
    <xf numFmtId="49" fontId="29" fillId="22" borderId="0" xfId="50" applyNumberFormat="1" applyFont="1" applyFill="1" applyBorder="1" applyAlignment="1" applyProtection="1">
      <alignment horizontal="center" vertical="center"/>
    </xf>
    <xf numFmtId="0" fontId="21" fillId="0" borderId="0" xfId="50" applyFont="1" applyFill="1" applyBorder="1" applyAlignment="1" applyProtection="1">
      <alignment horizontal="left" vertical="center"/>
    </xf>
    <xf numFmtId="0" fontId="31" fillId="22" borderId="0" xfId="0" applyFont="1" applyFill="1" applyBorder="1" applyAlignment="1" applyProtection="1">
      <alignment horizontal="center" vertical="center" wrapText="1"/>
    </xf>
    <xf numFmtId="0" fontId="11" fillId="19" borderId="13" xfId="50" applyFont="1" applyFill="1" applyBorder="1" applyAlignment="1" applyProtection="1">
      <alignment vertical="center"/>
    </xf>
    <xf numFmtId="0" fontId="11" fillId="19" borderId="13" xfId="50" applyFont="1" applyFill="1" applyBorder="1" applyAlignment="1" applyProtection="1">
      <alignment horizontal="center" vertical="center"/>
    </xf>
    <xf numFmtId="49" fontId="11" fillId="19" borderId="13" xfId="50" applyNumberFormat="1" applyFont="1" applyFill="1" applyBorder="1" applyAlignment="1" applyProtection="1">
      <alignment horizontal="center" vertical="center"/>
    </xf>
    <xf numFmtId="49" fontId="11" fillId="19" borderId="13" xfId="50" applyNumberFormat="1" applyFont="1" applyFill="1" applyBorder="1" applyAlignment="1" applyProtection="1">
      <alignment vertical="center"/>
    </xf>
    <xf numFmtId="0" fontId="11" fillId="19" borderId="13" xfId="50" applyFont="1" applyFill="1" applyBorder="1" applyAlignment="1" applyProtection="1">
      <alignment horizontal="left" vertical="center" wrapText="1"/>
    </xf>
    <xf numFmtId="0" fontId="11" fillId="19" borderId="13" xfId="50" applyFont="1" applyFill="1" applyBorder="1" applyAlignment="1" applyProtection="1">
      <alignment vertical="center" wrapText="1"/>
    </xf>
    <xf numFmtId="0" fontId="14" fillId="19" borderId="13" xfId="50" applyFont="1" applyFill="1" applyBorder="1" applyAlignment="1" applyProtection="1">
      <alignment horizontal="left" vertical="center" wrapText="1"/>
    </xf>
    <xf numFmtId="0" fontId="11" fillId="19" borderId="13" xfId="50" applyFont="1" applyFill="1" applyBorder="1" applyAlignment="1" applyProtection="1">
      <alignment horizontal="left" vertical="center" wrapText="1" indent="1"/>
    </xf>
    <xf numFmtId="0" fontId="32" fillId="22" borderId="0" xfId="0" applyFont="1" applyFill="1" applyBorder="1" applyAlignment="1" applyProtection="1">
      <alignment horizontal="center" vertical="top" wrapText="1"/>
    </xf>
    <xf numFmtId="0" fontId="11" fillId="16" borderId="13" xfId="50" applyNumberFormat="1" applyFont="1" applyFill="1" applyBorder="1" applyAlignment="1" applyProtection="1">
      <alignment horizontal="center" vertical="center" wrapText="1"/>
      <protection locked="0"/>
    </xf>
    <xf numFmtId="0" fontId="11" fillId="0" borderId="13" xfId="50" applyNumberFormat="1" applyFont="1" applyFill="1" applyBorder="1" applyAlignment="1" applyProtection="1">
      <alignment horizontal="center" vertical="center" wrapText="1"/>
      <protection locked="0"/>
    </xf>
    <xf numFmtId="0" fontId="11" fillId="0" borderId="0" xfId="50" applyNumberFormat="1" applyFont="1" applyFill="1" applyBorder="1" applyAlignment="1" applyProtection="1">
      <alignment horizontal="center" vertical="center" wrapText="1"/>
    </xf>
    <xf numFmtId="3" fontId="11" fillId="0" borderId="0" xfId="5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protection locked="0"/>
    </xf>
    <xf numFmtId="0" fontId="29" fillId="22" borderId="0" xfId="50" applyFont="1" applyFill="1" applyBorder="1" applyAlignment="1" applyProtection="1">
      <alignment horizontal="center" vertical="center" wrapText="1"/>
    </xf>
    <xf numFmtId="164" fontId="11" fillId="0" borderId="13" xfId="50" applyNumberFormat="1" applyFont="1" applyFill="1" applyBorder="1" applyAlignment="1" applyProtection="1">
      <alignment horizontal="center" vertical="center" wrapText="1"/>
      <protection locked="0"/>
    </xf>
    <xf numFmtId="0" fontId="11" fillId="16" borderId="13" xfId="0" applyNumberFormat="1" applyFont="1" applyFill="1" applyBorder="1" applyAlignment="1" applyProtection="1">
      <alignment horizontal="center" vertical="center" wrapText="1"/>
      <protection locked="0"/>
    </xf>
    <xf numFmtId="0" fontId="11" fillId="23" borderId="14" xfId="50" applyFont="1" applyFill="1" applyBorder="1" applyAlignment="1" applyProtection="1">
      <alignment vertical="center"/>
    </xf>
    <xf numFmtId="0" fontId="11" fillId="23" borderId="15" xfId="50" applyFont="1" applyFill="1" applyBorder="1" applyAlignment="1" applyProtection="1">
      <alignment horizontal="center" vertical="center"/>
    </xf>
    <xf numFmtId="0" fontId="11" fillId="23" borderId="15" xfId="50" applyFont="1" applyFill="1" applyBorder="1" applyAlignment="1" applyProtection="1">
      <alignment vertical="center"/>
    </xf>
    <xf numFmtId="0" fontId="11" fillId="23" borderId="16" xfId="50" applyFont="1" applyFill="1" applyBorder="1" applyAlignment="1" applyProtection="1">
      <alignment vertical="center"/>
    </xf>
    <xf numFmtId="0" fontId="11" fillId="23" borderId="17" xfId="50" applyFont="1" applyFill="1" applyBorder="1" applyAlignment="1" applyProtection="1">
      <alignment vertical="center"/>
    </xf>
    <xf numFmtId="0" fontId="11" fillId="23" borderId="18" xfId="50" applyFont="1" applyFill="1" applyBorder="1" applyAlignment="1" applyProtection="1">
      <alignment vertical="center"/>
    </xf>
    <xf numFmtId="0" fontId="11" fillId="23" borderId="19" xfId="50" applyFont="1" applyFill="1" applyBorder="1" applyAlignment="1" applyProtection="1">
      <alignment horizontal="center" vertical="center"/>
    </xf>
    <xf numFmtId="0" fontId="11" fillId="23" borderId="19" xfId="50" applyFont="1" applyFill="1" applyBorder="1" applyAlignment="1" applyProtection="1">
      <alignment vertical="center"/>
    </xf>
    <xf numFmtId="0" fontId="14" fillId="19" borderId="13" xfId="0" applyFont="1" applyFill="1" applyBorder="1" applyAlignment="1" applyProtection="1">
      <alignment horizontal="center" vertical="center" wrapText="1"/>
    </xf>
    <xf numFmtId="49" fontId="33" fillId="24" borderId="13" xfId="0" applyNumberFormat="1" applyFont="1" applyFill="1" applyBorder="1" applyAlignment="1" applyProtection="1">
      <alignment horizontal="center" vertical="center" wrapText="1"/>
    </xf>
    <xf numFmtId="0" fontId="0" fillId="0" borderId="0" xfId="0" applyFill="1" applyProtection="1"/>
    <xf numFmtId="0" fontId="23" fillId="21" borderId="0" xfId="50" applyFill="1" applyProtection="1"/>
    <xf numFmtId="7" fontId="11" fillId="0" borderId="13" xfId="50" applyNumberFormat="1" applyFont="1" applyFill="1" applyBorder="1" applyAlignment="1" applyProtection="1">
      <alignment horizontal="center" vertical="center" wrapText="1"/>
      <protection locked="0"/>
    </xf>
    <xf numFmtId="0" fontId="31" fillId="22" borderId="0" xfId="0" applyNumberFormat="1" applyFont="1" applyFill="1" applyBorder="1" applyAlignment="1" applyProtection="1">
      <alignment horizontal="center" vertical="center" wrapText="1"/>
    </xf>
    <xf numFmtId="0" fontId="11" fillId="23" borderId="21" xfId="50" applyNumberFormat="1" applyFont="1" applyFill="1" applyBorder="1" applyAlignment="1" applyProtection="1">
      <alignment horizontal="center" vertical="center" wrapText="1"/>
    </xf>
    <xf numFmtId="0" fontId="29" fillId="22" borderId="0" xfId="50" applyNumberFormat="1" applyFont="1" applyFill="1" applyBorder="1" applyAlignment="1" applyProtection="1">
      <alignment horizontal="center" vertical="center" wrapText="1"/>
    </xf>
    <xf numFmtId="0" fontId="11" fillId="23" borderId="21" xfId="50" applyNumberFormat="1" applyFont="1" applyFill="1" applyBorder="1" applyAlignment="1" applyProtection="1">
      <alignment vertical="center" wrapText="1"/>
    </xf>
    <xf numFmtId="0" fontId="11" fillId="23" borderId="22" xfId="50" applyNumberFormat="1" applyFont="1" applyFill="1" applyBorder="1" applyAlignment="1" applyProtection="1">
      <alignment vertical="center" wrapText="1"/>
    </xf>
    <xf numFmtId="0" fontId="11" fillId="23" borderId="23" xfId="50" applyNumberFormat="1" applyFont="1" applyFill="1" applyBorder="1" applyAlignment="1" applyProtection="1">
      <alignment vertical="center" wrapText="1"/>
    </xf>
    <xf numFmtId="0" fontId="33" fillId="0" borderId="0" xfId="0" applyFont="1" applyFill="1" applyAlignment="1" applyProtection="1">
      <alignment wrapText="1"/>
      <protection locked="0"/>
    </xf>
    <xf numFmtId="0" fontId="39" fillId="19" borderId="13" xfId="50" applyFont="1" applyFill="1" applyBorder="1" applyAlignment="1" applyProtection="1">
      <alignment horizontal="left" vertical="center" wrapText="1"/>
    </xf>
    <xf numFmtId="0" fontId="11" fillId="0" borderId="0" xfId="0" applyNumberFormat="1" applyFont="1" applyProtection="1"/>
    <xf numFmtId="0" fontId="31" fillId="22" borderId="0" xfId="0" applyNumberFormat="1" applyFont="1" applyFill="1" applyAlignment="1" applyProtection="1">
      <alignment horizontal="center" vertical="center" wrapText="1"/>
    </xf>
    <xf numFmtId="0" fontId="40" fillId="22" borderId="0" xfId="0" applyNumberFormat="1" applyFont="1" applyFill="1" applyAlignment="1" applyProtection="1">
      <alignment horizontal="center" vertical="center"/>
    </xf>
    <xf numFmtId="0" fontId="31" fillId="22" borderId="0" xfId="0" applyNumberFormat="1" applyFont="1" applyFill="1" applyAlignment="1" applyProtection="1">
      <alignment horizontal="center" vertical="center"/>
    </xf>
    <xf numFmtId="0" fontId="11" fillId="19" borderId="13" xfId="0" applyNumberFormat="1" applyFont="1" applyFill="1" applyBorder="1" applyAlignment="1" applyProtection="1">
      <alignment vertical="center" wrapText="1"/>
    </xf>
    <xf numFmtId="0" fontId="11" fillId="19" borderId="13" xfId="0" applyNumberFormat="1" applyFont="1" applyFill="1" applyBorder="1" applyAlignment="1" applyProtection="1">
      <alignment vertical="center"/>
    </xf>
    <xf numFmtId="0" fontId="14" fillId="19" borderId="13" xfId="0" applyNumberFormat="1" applyFont="1" applyFill="1" applyBorder="1" applyAlignment="1" applyProtection="1">
      <alignment horizontal="center" vertical="center" wrapText="1"/>
    </xf>
    <xf numFmtId="0" fontId="11" fillId="19" borderId="13" xfId="0" applyNumberFormat="1" applyFont="1" applyFill="1" applyBorder="1" applyAlignment="1" applyProtection="1">
      <alignment horizontal="center" vertical="center"/>
    </xf>
    <xf numFmtId="0" fontId="33" fillId="24" borderId="13" xfId="0" applyFont="1" applyFill="1" applyBorder="1" applyAlignment="1" applyProtection="1">
      <alignment horizontal="center" vertical="center" wrapText="1"/>
    </xf>
    <xf numFmtId="0" fontId="11" fillId="19" borderId="13" xfId="0" applyFont="1" applyFill="1" applyBorder="1" applyAlignment="1" applyProtection="1">
      <alignment horizontal="left" vertical="center" wrapText="1"/>
    </xf>
    <xf numFmtId="0" fontId="14" fillId="19" borderId="15" xfId="0" applyFont="1" applyFill="1" applyBorder="1" applyAlignment="1" applyProtection="1">
      <alignment horizontal="center" vertical="center" wrapText="1"/>
    </xf>
    <xf numFmtId="0" fontId="11" fillId="0" borderId="15" xfId="50" applyNumberFormat="1" applyFont="1" applyFill="1" applyBorder="1" applyAlignment="1" applyProtection="1">
      <alignment horizontal="center" vertical="center" wrapText="1"/>
      <protection locked="0"/>
    </xf>
    <xf numFmtId="0" fontId="11" fillId="19" borderId="13" xfId="50" applyFont="1" applyFill="1" applyBorder="1" applyAlignment="1" applyProtection="1">
      <alignment horizontal="left" vertical="center" wrapText="1"/>
      <protection locked="0"/>
    </xf>
    <xf numFmtId="0" fontId="14" fillId="19" borderId="13" xfId="50" applyFont="1" applyFill="1" applyBorder="1" applyAlignment="1" applyProtection="1">
      <alignment horizontal="left" vertical="center" wrapText="1"/>
      <protection locked="0"/>
    </xf>
    <xf numFmtId="0" fontId="11" fillId="19" borderId="13" xfId="50" applyFont="1" applyFill="1" applyBorder="1" applyAlignment="1" applyProtection="1">
      <alignment vertical="center" wrapText="1"/>
      <protection locked="0"/>
    </xf>
    <xf numFmtId="0" fontId="11" fillId="0" borderId="0" xfId="50" applyFont="1" applyFill="1" applyBorder="1" applyAlignment="1" applyProtection="1">
      <alignment horizontal="left" vertical="center" wrapText="1"/>
      <protection locked="0"/>
    </xf>
    <xf numFmtId="0" fontId="14" fillId="19" borderId="13" xfId="50" applyFont="1" applyFill="1" applyBorder="1" applyAlignment="1" applyProtection="1">
      <alignment vertical="center" wrapText="1"/>
      <protection locked="0"/>
    </xf>
    <xf numFmtId="0" fontId="31" fillId="22" borderId="0" xfId="0" applyNumberFormat="1" applyFont="1" applyFill="1" applyAlignment="1" applyProtection="1">
      <alignment vertical="center" wrapText="1"/>
      <protection locked="0"/>
    </xf>
    <xf numFmtId="0" fontId="14" fillId="19" borderId="13" xfId="50" applyNumberFormat="1" applyFont="1" applyFill="1" applyBorder="1" applyAlignment="1" applyProtection="1">
      <alignment horizontal="left" vertical="center" wrapText="1"/>
      <protection locked="0"/>
    </xf>
    <xf numFmtId="0" fontId="11" fillId="19" borderId="13" xfId="50" applyNumberFormat="1" applyFont="1" applyFill="1" applyBorder="1" applyAlignment="1" applyProtection="1">
      <alignment horizontal="left" vertical="center" wrapText="1"/>
      <protection locked="0"/>
    </xf>
    <xf numFmtId="49" fontId="31" fillId="22" borderId="0" xfId="50" applyNumberFormat="1" applyFont="1" applyFill="1" applyBorder="1" applyAlignment="1" applyProtection="1">
      <alignment horizontal="left" vertical="center"/>
      <protection locked="0"/>
    </xf>
    <xf numFmtId="0" fontId="11" fillId="19" borderId="13" xfId="0" applyNumberFormat="1" applyFont="1" applyFill="1" applyBorder="1" applyAlignment="1" applyProtection="1">
      <alignment vertical="center" wrapText="1"/>
      <protection locked="0"/>
    </xf>
    <xf numFmtId="0" fontId="23" fillId="0" borderId="0" xfId="50" applyFill="1" applyBorder="1" applyProtection="1"/>
    <xf numFmtId="0" fontId="0" fillId="0" borderId="0" xfId="0" applyFill="1" applyBorder="1" applyProtection="1"/>
    <xf numFmtId="0" fontId="14" fillId="0" borderId="0" xfId="0" applyFont="1" applyFill="1" applyBorder="1" applyAlignment="1" applyProtection="1">
      <alignment horizontal="center" vertical="center" wrapText="1"/>
    </xf>
    <xf numFmtId="49" fontId="33" fillId="0" borderId="0" xfId="0" applyNumberFormat="1" applyFont="1" applyFill="1" applyBorder="1" applyAlignment="1" applyProtection="1">
      <alignment horizontal="center" vertical="center" wrapText="1"/>
    </xf>
    <xf numFmtId="0" fontId="11" fillId="0" borderId="0" xfId="5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protection locked="0"/>
    </xf>
    <xf numFmtId="0" fontId="31" fillId="22" borderId="0" xfId="0" applyFont="1" applyFill="1" applyAlignment="1" applyProtection="1">
      <alignment vertical="center" wrapText="1"/>
    </xf>
    <xf numFmtId="0" fontId="27" fillId="0" borderId="0" xfId="50" applyFont="1" applyFill="1" applyBorder="1" applyAlignment="1" applyProtection="1">
      <alignment horizontal="center" vertical="center"/>
    </xf>
    <xf numFmtId="0" fontId="27" fillId="0" borderId="0" xfId="50" applyFont="1" applyFill="1" applyBorder="1" applyAlignment="1" applyProtection="1">
      <alignment horizontal="left" vertical="center" wrapText="1"/>
      <protection locked="0"/>
    </xf>
    <xf numFmtId="0" fontId="27" fillId="0" borderId="0" xfId="50" applyFont="1" applyFill="1" applyBorder="1" applyAlignment="1" applyProtection="1">
      <alignment vertical="center"/>
    </xf>
    <xf numFmtId="0" fontId="32" fillId="0" borderId="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center" vertical="center" wrapText="1"/>
    </xf>
    <xf numFmtId="0" fontId="27" fillId="0" borderId="0" xfId="5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vertical="center" wrapText="1"/>
      <protection locked="0"/>
    </xf>
    <xf numFmtId="0" fontId="25" fillId="0" borderId="0" xfId="49" applyFont="1" applyFill="1" applyBorder="1" applyAlignment="1" applyProtection="1">
      <alignment horizontal="right" vertical="center"/>
    </xf>
    <xf numFmtId="0" fontId="42" fillId="19" borderId="13" xfId="50" applyFont="1" applyFill="1" applyBorder="1" applyAlignment="1" applyProtection="1">
      <alignment horizontal="left" vertical="center" wrapText="1"/>
      <protection locked="0"/>
    </xf>
    <xf numFmtId="0" fontId="0" fillId="16" borderId="0" xfId="0" applyFill="1" applyProtection="1"/>
    <xf numFmtId="0" fontId="11" fillId="23" borderId="21" xfId="50" applyFont="1" applyFill="1" applyBorder="1" applyAlignment="1" applyProtection="1">
      <alignment vertical="center"/>
    </xf>
    <xf numFmtId="10" fontId="20" fillId="19" borderId="13" xfId="50" applyNumberFormat="1" applyFont="1" applyFill="1" applyBorder="1" applyAlignment="1" applyProtection="1">
      <alignment horizontal="left" vertical="center" wrapText="1"/>
    </xf>
    <xf numFmtId="10" fontId="11" fillId="19" borderId="13" xfId="50" applyNumberFormat="1" applyFont="1" applyFill="1" applyBorder="1" applyAlignment="1" applyProtection="1">
      <alignment vertical="center"/>
    </xf>
    <xf numFmtId="10" fontId="14" fillId="19" borderId="13" xfId="0" applyNumberFormat="1" applyFont="1" applyFill="1" applyBorder="1" applyAlignment="1" applyProtection="1">
      <alignment horizontal="center" vertical="center" wrapText="1"/>
    </xf>
    <xf numFmtId="10" fontId="11" fillId="19" borderId="13" xfId="50" applyNumberFormat="1" applyFont="1" applyFill="1" applyBorder="1" applyAlignment="1" applyProtection="1">
      <alignment horizontal="center" vertical="center"/>
    </xf>
    <xf numFmtId="10" fontId="33" fillId="24" borderId="13" xfId="0" applyNumberFormat="1" applyFont="1" applyFill="1" applyBorder="1" applyAlignment="1" applyProtection="1">
      <alignment horizontal="center" vertical="center" wrapText="1"/>
    </xf>
    <xf numFmtId="10" fontId="11" fillId="0" borderId="13" xfId="0" applyNumberFormat="1" applyFont="1" applyFill="1" applyBorder="1" applyAlignment="1" applyProtection="1">
      <alignment horizontal="center" vertical="center" wrapText="1"/>
      <protection locked="0"/>
    </xf>
    <xf numFmtId="0" fontId="43" fillId="24" borderId="0" xfId="50" applyFont="1" applyFill="1" applyBorder="1" applyAlignment="1" applyProtection="1">
      <alignment vertical="center"/>
    </xf>
    <xf numFmtId="0" fontId="43" fillId="24" borderId="0" xfId="0" applyFont="1" applyFill="1" applyBorder="1" applyAlignment="1" applyProtection="1">
      <alignment horizontal="center" vertical="center" wrapText="1"/>
    </xf>
    <xf numFmtId="0" fontId="43" fillId="24" borderId="0" xfId="50" applyFont="1" applyFill="1" applyBorder="1" applyAlignment="1" applyProtection="1">
      <alignment horizontal="center" vertical="center"/>
    </xf>
    <xf numFmtId="0" fontId="18" fillId="19" borderId="13" xfId="50" applyNumberFormat="1" applyFont="1" applyFill="1" applyBorder="1" applyAlignment="1" applyProtection="1">
      <alignment horizontal="left" vertical="center" wrapText="1"/>
    </xf>
    <xf numFmtId="0" fontId="43" fillId="24" borderId="20" xfId="50" applyFont="1" applyFill="1" applyBorder="1" applyAlignment="1" applyProtection="1">
      <alignment horizontal="left" vertical="center" wrapText="1"/>
    </xf>
    <xf numFmtId="49" fontId="43" fillId="24" borderId="24" xfId="0" applyNumberFormat="1" applyFont="1" applyFill="1" applyBorder="1" applyAlignment="1" applyProtection="1">
      <alignment horizontal="center" vertical="center" wrapText="1"/>
    </xf>
    <xf numFmtId="6" fontId="43" fillId="24" borderId="24" xfId="0" applyNumberFormat="1" applyFont="1" applyFill="1" applyBorder="1" applyAlignment="1" applyProtection="1">
      <alignment horizontal="center" vertical="center" wrapText="1"/>
    </xf>
    <xf numFmtId="0" fontId="43" fillId="24" borderId="18" xfId="50" applyFont="1" applyFill="1" applyBorder="1" applyAlignment="1" applyProtection="1">
      <alignment horizontal="left" vertical="center" wrapText="1"/>
    </xf>
    <xf numFmtId="0" fontId="43" fillId="24" borderId="19" xfId="50" applyFont="1" applyFill="1" applyBorder="1" applyAlignment="1" applyProtection="1">
      <alignment vertical="center"/>
    </xf>
    <xf numFmtId="0" fontId="43" fillId="24" borderId="19" xfId="0" applyFont="1" applyFill="1" applyBorder="1" applyAlignment="1" applyProtection="1">
      <alignment horizontal="center" vertical="center" wrapText="1"/>
    </xf>
    <xf numFmtId="0" fontId="43" fillId="24" borderId="19" xfId="50" applyFont="1" applyFill="1" applyBorder="1" applyAlignment="1" applyProtection="1">
      <alignment horizontal="center" vertical="center"/>
    </xf>
    <xf numFmtId="6" fontId="43" fillId="24" borderId="23" xfId="0" applyNumberFormat="1" applyFont="1" applyFill="1" applyBorder="1" applyAlignment="1" applyProtection="1">
      <alignment horizontal="center" vertical="center" wrapText="1"/>
    </xf>
    <xf numFmtId="0" fontId="11" fillId="19" borderId="13"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protection locked="0"/>
    </xf>
    <xf numFmtId="0" fontId="0" fillId="18" borderId="0" xfId="0" applyFill="1" applyProtection="1"/>
    <xf numFmtId="0" fontId="31" fillId="22" borderId="0" xfId="0" applyNumberFormat="1" applyFont="1" applyFill="1" applyAlignment="1" applyProtection="1">
      <alignment vertical="center" wrapText="1"/>
    </xf>
    <xf numFmtId="0" fontId="11" fillId="0" borderId="13" xfId="0" applyNumberFormat="1" applyFont="1" applyBorder="1" applyAlignment="1" applyProtection="1">
      <alignment horizontal="center" vertical="center" wrapText="1"/>
      <protection locked="0"/>
    </xf>
    <xf numFmtId="0" fontId="14" fillId="19" borderId="13" xfId="0" applyFont="1" applyFill="1" applyBorder="1" applyAlignment="1" applyProtection="1">
      <alignment vertical="center" wrapText="1"/>
    </xf>
    <xf numFmtId="0" fontId="11" fillId="23" borderId="14" xfId="0" applyNumberFormat="1" applyFont="1" applyFill="1" applyBorder="1" applyAlignment="1" applyProtection="1">
      <alignment vertical="center"/>
    </xf>
    <xf numFmtId="0" fontId="14" fillId="23" borderId="15" xfId="0" applyNumberFormat="1" applyFont="1" applyFill="1" applyBorder="1" applyAlignment="1" applyProtection="1">
      <alignment horizontal="center" vertical="center" wrapText="1"/>
    </xf>
    <xf numFmtId="0" fontId="11" fillId="23" borderId="15" xfId="0" applyNumberFormat="1" applyFont="1" applyFill="1" applyBorder="1" applyAlignment="1" applyProtection="1">
      <alignment horizontal="center" vertical="center"/>
    </xf>
    <xf numFmtId="0" fontId="45" fillId="23" borderId="15" xfId="0" applyNumberFormat="1" applyFont="1" applyFill="1" applyBorder="1" applyAlignment="1" applyProtection="1">
      <alignment horizontal="center" vertical="center" wrapText="1"/>
    </xf>
    <xf numFmtId="0" fontId="11" fillId="23" borderId="21" xfId="0" applyNumberFormat="1" applyFont="1" applyFill="1" applyBorder="1" applyAlignment="1" applyProtection="1">
      <alignment horizontal="center" vertical="center"/>
    </xf>
    <xf numFmtId="0" fontId="11" fillId="19" borderId="13" xfId="0" applyFont="1" applyFill="1" applyBorder="1" applyAlignment="1" applyProtection="1">
      <alignment vertical="center" wrapText="1"/>
    </xf>
    <xf numFmtId="0" fontId="14" fillId="19" borderId="13" xfId="0" applyNumberFormat="1" applyFont="1" applyFill="1" applyBorder="1" applyAlignment="1" applyProtection="1">
      <alignment vertical="center" wrapText="1"/>
    </xf>
    <xf numFmtId="164" fontId="11" fillId="16" borderId="13" xfId="0" applyNumberFormat="1" applyFont="1" applyFill="1" applyBorder="1" applyAlignment="1" applyProtection="1">
      <alignment horizontal="center" vertical="center" wrapText="1"/>
      <protection locked="0"/>
    </xf>
    <xf numFmtId="0" fontId="11" fillId="19" borderId="13" xfId="0" applyNumberFormat="1" applyFont="1" applyFill="1" applyBorder="1" applyAlignment="1" applyProtection="1">
      <alignment horizontal="left" vertical="center" wrapText="1" indent="1"/>
    </xf>
    <xf numFmtId="0" fontId="11" fillId="19" borderId="13" xfId="0" applyNumberFormat="1" applyFont="1" applyFill="1" applyBorder="1" applyAlignment="1" applyProtection="1">
      <alignment horizontal="left" vertical="center" wrapText="1"/>
    </xf>
    <xf numFmtId="0" fontId="40" fillId="22" borderId="0" xfId="0" applyFont="1" applyFill="1" applyAlignment="1" applyProtection="1">
      <alignment horizontal="center" vertical="center"/>
    </xf>
    <xf numFmtId="0" fontId="11" fillId="19" borderId="13" xfId="50" applyNumberFormat="1" applyFont="1" applyFill="1" applyBorder="1" applyAlignment="1" applyProtection="1">
      <alignment horizontal="left" vertical="center" wrapText="1"/>
    </xf>
    <xf numFmtId="164" fontId="11" fillId="0" borderId="0" xfId="50" applyNumberFormat="1" applyFont="1" applyFill="1" applyBorder="1" applyAlignment="1" applyProtection="1">
      <alignment horizontal="center" vertical="center" wrapText="1"/>
      <protection locked="0"/>
    </xf>
    <xf numFmtId="0" fontId="11" fillId="22" borderId="0" xfId="0" applyNumberFormat="1" applyFont="1" applyFill="1" applyAlignment="1" applyProtection="1">
      <alignment vertical="center"/>
    </xf>
    <xf numFmtId="0" fontId="11" fillId="19" borderId="13" xfId="0" applyNumberFormat="1" applyFont="1" applyFill="1" applyBorder="1" applyAlignment="1" applyProtection="1">
      <alignment horizontal="center" vertical="center" wrapText="1"/>
    </xf>
    <xf numFmtId="0" fontId="11" fillId="16" borderId="13" xfId="0" applyNumberFormat="1" applyFont="1" applyFill="1" applyBorder="1" applyAlignment="1" applyProtection="1">
      <alignment horizontal="center" vertical="center" wrapText="1"/>
    </xf>
    <xf numFmtId="0" fontId="14" fillId="19" borderId="13" xfId="0" applyNumberFormat="1" applyFont="1" applyFill="1" applyBorder="1" applyAlignment="1" applyProtection="1">
      <alignment horizontal="center" vertical="center"/>
    </xf>
    <xf numFmtId="0" fontId="11" fillId="0" borderId="0" xfId="50" applyFont="1" applyFill="1" applyBorder="1" applyAlignment="1" applyProtection="1">
      <alignment horizontal="left" vertical="center" wrapText="1" indent="1"/>
    </xf>
    <xf numFmtId="0" fontId="11" fillId="16" borderId="0" xfId="50" applyNumberFormat="1" applyFont="1" applyFill="1" applyBorder="1" applyAlignment="1" applyProtection="1">
      <alignment horizontal="center" vertical="center" wrapText="1"/>
      <protection locked="0"/>
    </xf>
    <xf numFmtId="0" fontId="11" fillId="0" borderId="0" xfId="50" applyNumberFormat="1" applyFont="1" applyFill="1" applyBorder="1" applyAlignment="1" applyProtection="1">
      <alignment horizontal="left" vertical="center" wrapText="1"/>
    </xf>
    <xf numFmtId="0" fontId="33" fillId="16" borderId="13" xfId="0" applyFont="1" applyFill="1" applyBorder="1" applyAlignment="1" applyProtection="1">
      <alignment horizontal="center" vertical="center" wrapText="1"/>
    </xf>
    <xf numFmtId="0" fontId="18" fillId="16" borderId="0" xfId="50" applyNumberFormat="1" applyFont="1" applyFill="1" applyBorder="1" applyAlignment="1" applyProtection="1">
      <alignment horizontal="left" vertical="center" wrapText="1"/>
    </xf>
    <xf numFmtId="0" fontId="11" fillId="16" borderId="0" xfId="50" applyFont="1" applyFill="1" applyBorder="1" applyAlignment="1" applyProtection="1">
      <alignment vertical="center"/>
    </xf>
    <xf numFmtId="0" fontId="14" fillId="16" borderId="0" xfId="0" applyFont="1" applyFill="1" applyBorder="1" applyAlignment="1" applyProtection="1">
      <alignment horizontal="center" vertical="center" wrapText="1"/>
    </xf>
    <xf numFmtId="0" fontId="11" fillId="16" borderId="0" xfId="50" applyFont="1" applyFill="1" applyBorder="1" applyAlignment="1" applyProtection="1">
      <alignment horizontal="center" vertical="center"/>
    </xf>
    <xf numFmtId="49" fontId="33" fillId="16" borderId="0" xfId="0" applyNumberFormat="1" applyFont="1" applyFill="1" applyBorder="1" applyAlignment="1" applyProtection="1">
      <alignment horizontal="center" vertical="center" wrapText="1"/>
    </xf>
    <xf numFmtId="0" fontId="11" fillId="16" borderId="0" xfId="50" applyFont="1" applyFill="1" applyBorder="1" applyAlignment="1" applyProtection="1">
      <alignment horizontal="left" vertical="center" wrapText="1"/>
    </xf>
    <xf numFmtId="0" fontId="11" fillId="19" borderId="14" xfId="50" applyFont="1" applyFill="1" applyBorder="1" applyAlignment="1" applyProtection="1">
      <alignment vertical="center"/>
    </xf>
    <xf numFmtId="0" fontId="14" fillId="0" borderId="0" xfId="50" applyFont="1" applyFill="1" applyBorder="1" applyAlignment="1" applyProtection="1">
      <alignment horizontal="left" vertical="center" wrapText="1"/>
    </xf>
    <xf numFmtId="0" fontId="11" fillId="0" borderId="0" xfId="50" applyNumberFormat="1" applyFont="1" applyFill="1" applyBorder="1" applyAlignment="1" applyProtection="1">
      <alignment vertical="center" wrapText="1"/>
    </xf>
    <xf numFmtId="0" fontId="11" fillId="19" borderId="0" xfId="50" applyFont="1" applyFill="1" applyBorder="1" applyAlignment="1" applyProtection="1">
      <alignment vertical="center"/>
    </xf>
    <xf numFmtId="0" fontId="11" fillId="16" borderId="0" xfId="0" applyNumberFormat="1" applyFont="1" applyFill="1" applyBorder="1" applyAlignment="1" applyProtection="1">
      <alignment horizontal="center" vertical="center" wrapText="1"/>
      <protection locked="0"/>
    </xf>
    <xf numFmtId="0" fontId="33" fillId="16" borderId="0" xfId="0"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xf>
    <xf numFmtId="0" fontId="13" fillId="19" borderId="13" xfId="50" applyFont="1" applyFill="1" applyBorder="1" applyAlignment="1" applyProtection="1">
      <alignment horizontal="left" vertical="center" wrapText="1"/>
    </xf>
    <xf numFmtId="0" fontId="64" fillId="22" borderId="0" xfId="0" applyNumberFormat="1" applyFont="1" applyFill="1" applyAlignment="1" applyProtection="1">
      <alignment vertical="center"/>
    </xf>
    <xf numFmtId="0" fontId="11" fillId="23" borderId="16" xfId="0" applyNumberFormat="1" applyFont="1" applyFill="1" applyBorder="1" applyAlignment="1" applyProtection="1">
      <alignment vertical="center"/>
    </xf>
    <xf numFmtId="0" fontId="11" fillId="23" borderId="17" xfId="0" applyNumberFormat="1" applyFont="1" applyFill="1" applyBorder="1" applyAlignment="1" applyProtection="1">
      <alignment horizontal="center" vertical="center" wrapText="1"/>
    </xf>
    <xf numFmtId="0" fontId="11" fillId="23" borderId="17" xfId="0" applyNumberFormat="1" applyFont="1" applyFill="1" applyBorder="1" applyAlignment="1" applyProtection="1">
      <alignment vertical="center"/>
    </xf>
    <xf numFmtId="0" fontId="11" fillId="23" borderId="17" xfId="0" applyNumberFormat="1" applyFont="1" applyFill="1" applyBorder="1" applyAlignment="1" applyProtection="1">
      <alignment horizontal="center" vertical="center" wrapText="1"/>
      <protection locked="0"/>
    </xf>
    <xf numFmtId="0" fontId="11" fillId="23" borderId="22" xfId="0" applyNumberFormat="1" applyFont="1" applyFill="1" applyBorder="1" applyAlignment="1" applyProtection="1">
      <alignment horizontal="center" vertical="center" wrapText="1"/>
      <protection locked="0"/>
    </xf>
    <xf numFmtId="37" fontId="11" fillId="16" borderId="13" xfId="0" applyNumberFormat="1" applyFont="1" applyFill="1" applyBorder="1" applyAlignment="1" applyProtection="1">
      <alignment horizontal="center" vertical="center" wrapText="1"/>
      <protection locked="0"/>
    </xf>
    <xf numFmtId="0" fontId="11" fillId="23" borderId="19" xfId="0" applyNumberFormat="1" applyFont="1" applyFill="1" applyBorder="1" applyAlignment="1" applyProtection="1">
      <alignment horizontal="center" vertical="center" wrapText="1"/>
      <protection locked="0"/>
    </xf>
    <xf numFmtId="0" fontId="11" fillId="23" borderId="23" xfId="0" applyNumberFormat="1" applyFont="1" applyFill="1" applyBorder="1" applyAlignment="1" applyProtection="1">
      <alignment horizontal="center" vertical="center" wrapText="1"/>
      <protection locked="0"/>
    </xf>
    <xf numFmtId="0" fontId="11" fillId="23" borderId="15" xfId="0" applyNumberFormat="1" applyFont="1" applyFill="1" applyBorder="1" applyAlignment="1" applyProtection="1">
      <alignment horizontal="center" vertical="center" wrapText="1"/>
      <protection locked="0"/>
    </xf>
    <xf numFmtId="0" fontId="11" fillId="23" borderId="21" xfId="0" applyNumberFormat="1" applyFont="1" applyFill="1" applyBorder="1" applyAlignment="1" applyProtection="1">
      <alignment horizontal="center" vertical="center" wrapText="1"/>
      <protection locked="0"/>
    </xf>
    <xf numFmtId="0" fontId="31" fillId="22" borderId="0" xfId="0" applyNumberFormat="1" applyFont="1" applyFill="1" applyAlignment="1" applyProtection="1">
      <alignment horizontal="center" vertical="center" wrapText="1"/>
      <protection locked="0"/>
    </xf>
    <xf numFmtId="0" fontId="31" fillId="22" borderId="0" xfId="0" applyNumberFormat="1" applyFont="1" applyFill="1" applyAlignment="1" applyProtection="1">
      <alignment horizontal="center" vertical="center"/>
      <protection locked="0"/>
    </xf>
    <xf numFmtId="0" fontId="11" fillId="23" borderId="19" xfId="0" applyNumberFormat="1" applyFont="1" applyFill="1" applyBorder="1" applyAlignment="1" applyProtection="1">
      <alignment horizontal="center" vertical="center" wrapText="1"/>
    </xf>
    <xf numFmtId="0" fontId="11" fillId="23" borderId="19" xfId="0" applyNumberFormat="1" applyFont="1" applyFill="1" applyBorder="1" applyAlignment="1" applyProtection="1">
      <alignment vertical="center"/>
    </xf>
    <xf numFmtId="0" fontId="11" fillId="0" borderId="0" xfId="0" applyNumberFormat="1" applyFont="1" applyFill="1" applyAlignment="1" applyProtection="1">
      <alignment horizontal="center" vertical="center" wrapText="1"/>
    </xf>
    <xf numFmtId="0" fontId="31" fillId="22" borderId="0" xfId="0" applyNumberFormat="1" applyFont="1" applyFill="1" applyBorder="1" applyAlignment="1" applyProtection="1">
      <alignment vertical="center" wrapText="1"/>
    </xf>
    <xf numFmtId="0" fontId="11" fillId="23" borderId="15" xfId="0" applyNumberFormat="1" applyFont="1" applyFill="1" applyBorder="1" applyAlignment="1" applyProtection="1">
      <alignment horizontal="center" vertical="center" wrapText="1"/>
    </xf>
    <xf numFmtId="0" fontId="11" fillId="23" borderId="15" xfId="0" applyNumberFormat="1" applyFont="1" applyFill="1" applyBorder="1" applyAlignment="1" applyProtection="1">
      <alignment vertical="center"/>
    </xf>
    <xf numFmtId="0" fontId="18" fillId="16" borderId="13" xfId="0" applyNumberFormat="1" applyFont="1" applyFill="1" applyBorder="1" applyAlignment="1" applyProtection="1">
      <alignment horizontal="center" vertical="center" wrapText="1"/>
      <protection locked="0"/>
    </xf>
    <xf numFmtId="0" fontId="13" fillId="19" borderId="13" xfId="0" applyFont="1" applyFill="1" applyBorder="1" applyAlignment="1" applyProtection="1">
      <alignment horizontal="left" vertical="center"/>
    </xf>
    <xf numFmtId="0" fontId="30" fillId="16" borderId="0" xfId="50" applyFont="1" applyFill="1" applyBorder="1" applyAlignment="1" applyProtection="1">
      <alignment horizontal="left" vertical="center"/>
    </xf>
    <xf numFmtId="0" fontId="0" fillId="16" borderId="0" xfId="0" applyFill="1" applyAlignment="1" applyProtection="1">
      <alignment wrapText="1"/>
    </xf>
    <xf numFmtId="0" fontId="0" fillId="16" borderId="0" xfId="0" applyNumberFormat="1" applyFill="1" applyAlignment="1" applyProtection="1">
      <alignment wrapText="1"/>
    </xf>
    <xf numFmtId="0" fontId="11" fillId="16" borderId="0" xfId="0" applyNumberFormat="1" applyFont="1" applyFill="1" applyProtection="1"/>
    <xf numFmtId="0" fontId="13" fillId="16" borderId="0" xfId="0" applyNumberFormat="1" applyFont="1" applyFill="1" applyProtection="1"/>
    <xf numFmtId="0" fontId="11" fillId="16" borderId="0" xfId="0" applyFont="1" applyFill="1" applyProtection="1"/>
    <xf numFmtId="49" fontId="8" fillId="16" borderId="0" xfId="0" applyNumberFormat="1" applyFont="1" applyFill="1" applyAlignment="1" applyProtection="1">
      <alignment vertical="top"/>
    </xf>
    <xf numFmtId="49" fontId="10" fillId="16" borderId="0" xfId="0" applyNumberFormat="1" applyFont="1" applyFill="1" applyAlignment="1" applyProtection="1">
      <alignment vertical="top"/>
    </xf>
    <xf numFmtId="0" fontId="10" fillId="16" borderId="0" xfId="0" applyNumberFormat="1" applyFont="1" applyFill="1" applyAlignment="1" applyProtection="1">
      <alignment vertical="top"/>
    </xf>
    <xf numFmtId="0" fontId="30" fillId="16" borderId="0" xfId="0" applyNumberFormat="1" applyFont="1" applyFill="1" applyAlignment="1" applyProtection="1">
      <alignment vertical="top"/>
      <protection locked="0"/>
    </xf>
    <xf numFmtId="0" fontId="30" fillId="0" borderId="0" xfId="47" applyNumberFormat="1" applyFont="1" applyFill="1" applyAlignment="1" applyProtection="1">
      <alignment vertical="top"/>
    </xf>
    <xf numFmtId="0" fontId="12" fillId="16" borderId="0" xfId="47" quotePrefix="1" applyFill="1" applyBorder="1" applyAlignment="1">
      <alignment vertical="top"/>
    </xf>
    <xf numFmtId="0" fontId="12" fillId="16" borderId="0" xfId="47" applyFill="1" applyAlignment="1">
      <alignment vertical="top"/>
    </xf>
    <xf numFmtId="0" fontId="21" fillId="0" borderId="0" xfId="49" applyFont="1" applyFill="1" applyBorder="1" applyAlignment="1" applyProtection="1">
      <alignment horizontal="left" vertical="center"/>
    </xf>
    <xf numFmtId="0" fontId="26" fillId="0" borderId="0" xfId="49" applyFont="1" applyFill="1" applyBorder="1" applyAlignment="1" applyProtection="1">
      <alignment horizontal="left" vertical="center"/>
    </xf>
    <xf numFmtId="0" fontId="11" fillId="0" borderId="0" xfId="49" applyFont="1" applyFill="1" applyBorder="1" applyAlignment="1" applyProtection="1">
      <alignment vertical="top"/>
    </xf>
    <xf numFmtId="0" fontId="11" fillId="0" borderId="0" xfId="49" applyFont="1" applyFill="1" applyBorder="1" applyAlignment="1" applyProtection="1">
      <alignment horizontal="left" vertical="top"/>
    </xf>
    <xf numFmtId="0" fontId="30" fillId="0" borderId="0" xfId="49" applyFont="1" applyFill="1" applyBorder="1" applyAlignment="1" applyProtection="1">
      <alignment horizontal="left" vertical="center"/>
    </xf>
    <xf numFmtId="0" fontId="24" fillId="0" borderId="0" xfId="49" applyFont="1" applyFill="1" applyBorder="1" applyAlignment="1" applyProtection="1">
      <alignment horizontal="left" vertical="center"/>
    </xf>
    <xf numFmtId="0" fontId="29" fillId="0" borderId="0" xfId="49" applyFont="1" applyFill="1" applyBorder="1" applyAlignment="1" applyProtection="1">
      <alignment vertical="top"/>
    </xf>
    <xf numFmtId="0" fontId="24" fillId="0" borderId="0" xfId="49" applyFont="1" applyFill="1" applyBorder="1" applyAlignment="1" applyProtection="1">
      <alignment horizontal="right" vertical="center"/>
    </xf>
    <xf numFmtId="0" fontId="29" fillId="0" borderId="0" xfId="49" applyFont="1" applyFill="1" applyBorder="1" applyAlignment="1" applyProtection="1">
      <alignment horizontal="left" vertical="top"/>
    </xf>
    <xf numFmtId="0" fontId="16" fillId="0" borderId="0" xfId="53" applyFont="1" applyFill="1" applyBorder="1" applyAlignment="1" applyProtection="1">
      <alignment horizontal="right"/>
    </xf>
    <xf numFmtId="0" fontId="32" fillId="22" borderId="29" xfId="0" applyFont="1" applyFill="1" applyBorder="1" applyAlignment="1">
      <alignment horizontal="left" wrapText="1"/>
    </xf>
    <xf numFmtId="0" fontId="32" fillId="22" borderId="30" xfId="0" applyFont="1" applyFill="1" applyBorder="1" applyAlignment="1">
      <alignment horizontal="center" wrapText="1"/>
    </xf>
    <xf numFmtId="0" fontId="32" fillId="22" borderId="32" xfId="0" applyFont="1" applyFill="1" applyBorder="1" applyAlignment="1">
      <alignment horizontal="center" wrapText="1"/>
    </xf>
    <xf numFmtId="0" fontId="32" fillId="22" borderId="31" xfId="0" applyFont="1" applyFill="1" applyBorder="1" applyAlignment="1">
      <alignment horizontal="center" wrapText="1"/>
    </xf>
    <xf numFmtId="0" fontId="10" fillId="0" borderId="0" xfId="53" applyFont="1" applyFill="1" applyBorder="1" applyAlignment="1" applyProtection="1">
      <alignment horizontal="left" vertical="top" wrapText="1"/>
    </xf>
    <xf numFmtId="0" fontId="13" fillId="0" borderId="0" xfId="0" applyFont="1" applyFill="1" applyProtection="1"/>
    <xf numFmtId="0" fontId="30" fillId="16" borderId="0" xfId="49" applyFont="1" applyFill="1" applyBorder="1" applyAlignment="1" applyProtection="1">
      <alignment horizontal="left" vertical="center"/>
    </xf>
    <xf numFmtId="0" fontId="30" fillId="0" borderId="0" xfId="0" applyNumberFormat="1" applyFont="1" applyFill="1" applyAlignment="1" applyProtection="1">
      <alignment vertical="top"/>
    </xf>
    <xf numFmtId="0" fontId="14" fillId="16" borderId="0" xfId="0" applyFont="1" applyFill="1" applyBorder="1" applyAlignment="1" applyProtection="1">
      <alignment horizontal="left" vertical="top" wrapText="1"/>
    </xf>
    <xf numFmtId="0" fontId="14" fillId="16" borderId="0" xfId="0" applyFont="1" applyFill="1" applyBorder="1" applyAlignment="1" applyProtection="1">
      <alignment vertical="top" wrapText="1"/>
    </xf>
    <xf numFmtId="0" fontId="11" fillId="16" borderId="0" xfId="47" applyFont="1" applyFill="1" applyAlignment="1">
      <alignment wrapText="1"/>
    </xf>
    <xf numFmtId="0" fontId="14" fillId="0" borderId="0" xfId="49" applyFont="1" applyFill="1" applyBorder="1" applyAlignment="1" applyProtection="1"/>
    <xf numFmtId="0" fontId="11" fillId="19" borderId="13" xfId="44" applyFont="1" applyFill="1" applyBorder="1" applyAlignment="1" applyProtection="1">
      <alignment vertical="center" wrapText="1"/>
    </xf>
    <xf numFmtId="0" fontId="11" fillId="16" borderId="22" xfId="0" applyNumberFormat="1" applyFont="1" applyFill="1" applyBorder="1" applyAlignment="1" applyProtection="1">
      <alignment horizontal="center" vertical="center" wrapText="1"/>
      <protection locked="0"/>
    </xf>
    <xf numFmtId="0" fontId="11" fillId="19" borderId="34" xfId="0" applyNumberFormat="1" applyFont="1" applyFill="1" applyBorder="1" applyAlignment="1" applyProtection="1">
      <alignment vertical="center"/>
    </xf>
    <xf numFmtId="0" fontId="11" fillId="19" borderId="13" xfId="44" applyFont="1" applyFill="1" applyBorder="1" applyAlignment="1" applyProtection="1">
      <alignment vertical="center"/>
    </xf>
    <xf numFmtId="0" fontId="14" fillId="19" borderId="13" xfId="44" applyFont="1" applyFill="1" applyBorder="1" applyAlignment="1" applyProtection="1">
      <alignment horizontal="center" vertical="center" wrapText="1"/>
    </xf>
    <xf numFmtId="0" fontId="11" fillId="19" borderId="13" xfId="44" applyFont="1" applyFill="1" applyBorder="1" applyAlignment="1" applyProtection="1">
      <alignment horizontal="center" vertical="center" wrapText="1"/>
    </xf>
    <xf numFmtId="0" fontId="33" fillId="24" borderId="13" xfId="44" applyFont="1" applyFill="1" applyBorder="1" applyAlignment="1" applyProtection="1">
      <alignment horizontal="center" vertical="center" wrapText="1"/>
    </xf>
    <xf numFmtId="0" fontId="11" fillId="16" borderId="13" xfId="44" applyNumberFormat="1" applyFont="1" applyFill="1" applyBorder="1" applyAlignment="1" applyProtection="1">
      <alignment horizontal="center" vertical="center" wrapText="1"/>
      <protection locked="0"/>
    </xf>
    <xf numFmtId="0" fontId="11" fillId="0" borderId="13" xfId="44" applyNumberFormat="1" applyFont="1" applyBorder="1" applyAlignment="1" applyProtection="1">
      <alignment horizontal="center" vertical="center" wrapText="1"/>
      <protection locked="0"/>
    </xf>
    <xf numFmtId="0" fontId="0" fillId="0" borderId="0" xfId="0" applyAlignment="1" applyProtection="1"/>
    <xf numFmtId="0" fontId="23" fillId="20" borderId="0" xfId="50" applyFill="1" applyProtection="1"/>
    <xf numFmtId="0" fontId="0" fillId="20" borderId="0" xfId="0" applyFill="1" applyProtection="1"/>
    <xf numFmtId="0" fontId="11" fillId="16" borderId="0" xfId="0" applyNumberFormat="1" applyFont="1" applyFill="1" applyAlignment="1" applyProtection="1">
      <alignment wrapText="1"/>
    </xf>
    <xf numFmtId="0" fontId="11" fillId="16" borderId="0" xfId="0" applyNumberFormat="1" applyFont="1" applyFill="1" applyBorder="1" applyAlignment="1" applyProtection="1">
      <alignment wrapText="1"/>
    </xf>
    <xf numFmtId="0" fontId="11" fillId="16" borderId="0" xfId="0" applyFont="1" applyFill="1" applyAlignment="1" applyProtection="1">
      <alignment wrapText="1"/>
    </xf>
    <xf numFmtId="0" fontId="42" fillId="19" borderId="13" xfId="50" applyFont="1" applyFill="1" applyBorder="1" applyAlignment="1" applyProtection="1">
      <alignment horizontal="left" vertical="center" wrapText="1"/>
    </xf>
    <xf numFmtId="0" fontId="28" fillId="16" borderId="0" xfId="50" applyFont="1" applyFill="1" applyBorder="1" applyProtection="1"/>
    <xf numFmtId="0" fontId="11" fillId="16" borderId="0" xfId="44" applyFont="1" applyFill="1" applyProtection="1"/>
    <xf numFmtId="0" fontId="27" fillId="16" borderId="0" xfId="50" applyFont="1" applyFill="1" applyBorder="1" applyProtection="1"/>
    <xf numFmtId="0" fontId="15" fillId="16" borderId="0" xfId="50" applyFont="1" applyFill="1" applyProtection="1"/>
    <xf numFmtId="0" fontId="15" fillId="16" borderId="0" xfId="50" applyFont="1" applyFill="1" applyAlignment="1" applyProtection="1">
      <alignment vertical="center"/>
    </xf>
    <xf numFmtId="0" fontId="11" fillId="16" borderId="0" xfId="44" applyFont="1" applyFill="1" applyAlignment="1" applyProtection="1">
      <alignment vertical="center"/>
    </xf>
    <xf numFmtId="0" fontId="65" fillId="16" borderId="0" xfId="50" applyFont="1" applyFill="1" applyBorder="1" applyProtection="1"/>
    <xf numFmtId="0" fontId="31" fillId="22" borderId="0" xfId="0" applyFont="1" applyFill="1" applyAlignment="1" applyProtection="1">
      <alignment horizontal="center" vertical="top" wrapText="1"/>
    </xf>
    <xf numFmtId="0" fontId="11" fillId="23" borderId="22" xfId="0" applyNumberFormat="1" applyFont="1" applyFill="1" applyBorder="1" applyAlignment="1" applyProtection="1">
      <alignment horizontal="center" vertical="center" wrapText="1"/>
    </xf>
    <xf numFmtId="0" fontId="11" fillId="0" borderId="13" xfId="0" applyNumberFormat="1" applyFont="1" applyBorder="1" applyAlignment="1" applyProtection="1">
      <alignment horizontal="center" vertical="center" wrapText="1"/>
    </xf>
    <xf numFmtId="0" fontId="11" fillId="23" borderId="21" xfId="0" applyNumberFormat="1" applyFont="1" applyFill="1" applyBorder="1" applyAlignment="1" applyProtection="1">
      <alignment horizontal="center" vertical="center" wrapText="1"/>
    </xf>
    <xf numFmtId="0" fontId="11" fillId="23" borderId="23" xfId="50" applyNumberFormat="1" applyFont="1" applyFill="1" applyBorder="1" applyAlignment="1" applyProtection="1">
      <alignment horizontal="center" vertical="center" wrapText="1"/>
      <protection locked="0"/>
    </xf>
    <xf numFmtId="0" fontId="11" fillId="23" borderId="15" xfId="50" applyFont="1" applyFill="1" applyBorder="1" applyAlignment="1" applyProtection="1">
      <alignment vertical="center"/>
      <protection locked="0"/>
    </xf>
    <xf numFmtId="0" fontId="11" fillId="23" borderId="21" xfId="50" applyNumberFormat="1" applyFont="1" applyFill="1" applyBorder="1" applyAlignment="1" applyProtection="1">
      <alignment vertical="center" wrapText="1"/>
      <protection locked="0"/>
    </xf>
    <xf numFmtId="0" fontId="11" fillId="23" borderId="21" xfId="50" applyFont="1" applyFill="1" applyBorder="1" applyAlignment="1" applyProtection="1">
      <alignment vertical="center"/>
      <protection locked="0"/>
    </xf>
    <xf numFmtId="0" fontId="11" fillId="24" borderId="16" xfId="50" applyNumberFormat="1" applyFont="1" applyFill="1" applyBorder="1" applyAlignment="1" applyProtection="1">
      <alignment horizontal="center" vertical="center" wrapText="1"/>
      <protection locked="0"/>
    </xf>
    <xf numFmtId="0" fontId="11" fillId="24" borderId="22" xfId="50" applyNumberFormat="1" applyFont="1" applyFill="1" applyBorder="1" applyAlignment="1" applyProtection="1">
      <alignment horizontal="center" vertical="center" wrapText="1"/>
      <protection locked="0"/>
    </xf>
    <xf numFmtId="0" fontId="11" fillId="24" borderId="20" xfId="50" applyNumberFormat="1" applyFont="1" applyFill="1" applyBorder="1" applyAlignment="1" applyProtection="1">
      <alignment horizontal="center" vertical="center" wrapText="1"/>
      <protection locked="0"/>
    </xf>
    <xf numFmtId="0" fontId="11" fillId="24" borderId="24" xfId="50" applyNumberFormat="1" applyFont="1" applyFill="1" applyBorder="1" applyAlignment="1" applyProtection="1">
      <alignment horizontal="center" vertical="center" wrapText="1"/>
      <protection locked="0"/>
    </xf>
    <xf numFmtId="0" fontId="11" fillId="24" borderId="18" xfId="50" applyNumberFormat="1" applyFont="1" applyFill="1" applyBorder="1" applyAlignment="1" applyProtection="1">
      <alignment horizontal="center" vertical="center" wrapText="1"/>
      <protection locked="0"/>
    </xf>
    <xf numFmtId="0" fontId="11" fillId="24" borderId="23" xfId="50" applyNumberFormat="1" applyFont="1" applyFill="1" applyBorder="1" applyAlignment="1" applyProtection="1">
      <alignment horizontal="center" vertical="center" wrapText="1"/>
      <protection locked="0"/>
    </xf>
    <xf numFmtId="0" fontId="11" fillId="23" borderId="17" xfId="50" applyFont="1" applyFill="1" applyBorder="1" applyAlignment="1" applyProtection="1">
      <alignment vertical="center"/>
      <protection locked="0"/>
    </xf>
    <xf numFmtId="0" fontId="11" fillId="23" borderId="22" xfId="50" applyNumberFormat="1" applyFont="1" applyFill="1" applyBorder="1" applyAlignment="1" applyProtection="1">
      <alignment vertical="center" wrapText="1"/>
      <protection locked="0"/>
    </xf>
    <xf numFmtId="0" fontId="11" fillId="23" borderId="19" xfId="50" applyFont="1" applyFill="1" applyBorder="1" applyAlignment="1" applyProtection="1">
      <alignment vertical="center"/>
      <protection locked="0"/>
    </xf>
    <xf numFmtId="0" fontId="11" fillId="23" borderId="23" xfId="50" applyNumberFormat="1" applyFont="1" applyFill="1" applyBorder="1" applyAlignment="1" applyProtection="1">
      <alignment vertical="center" wrapText="1"/>
      <protection locked="0"/>
    </xf>
    <xf numFmtId="0" fontId="21" fillId="26" borderId="0" xfId="0" applyFont="1" applyFill="1" applyAlignment="1" applyProtection="1">
      <alignment vertical="top"/>
    </xf>
    <xf numFmtId="0" fontId="7" fillId="16" borderId="0" xfId="50" applyFont="1" applyFill="1" applyProtection="1"/>
    <xf numFmtId="0" fontId="7" fillId="16" borderId="0" xfId="50" applyFont="1" applyFill="1" applyAlignment="1" applyProtection="1">
      <alignment vertical="top"/>
    </xf>
    <xf numFmtId="0" fontId="68" fillId="19" borderId="13" xfId="50" applyFont="1" applyFill="1" applyBorder="1" applyAlignment="1" applyProtection="1">
      <alignment horizontal="left" vertical="center" wrapText="1"/>
    </xf>
    <xf numFmtId="0" fontId="7" fillId="16" borderId="0" xfId="50" applyFont="1" applyFill="1" applyBorder="1" applyProtection="1"/>
    <xf numFmtId="0" fontId="7" fillId="0" borderId="0" xfId="67" applyFont="1" applyFill="1" applyBorder="1" applyAlignment="1" applyProtection="1">
      <alignment horizontal="left" vertical="center" wrapText="1"/>
    </xf>
    <xf numFmtId="0" fontId="11" fillId="29" borderId="15" xfId="67" applyFont="1" applyFill="1" applyBorder="1" applyAlignment="1" applyProtection="1">
      <alignment vertical="center"/>
      <protection hidden="1"/>
    </xf>
    <xf numFmtId="0" fontId="11" fillId="29" borderId="15" xfId="67" applyFont="1" applyFill="1" applyBorder="1" applyAlignment="1" applyProtection="1">
      <alignment vertical="center"/>
    </xf>
    <xf numFmtId="0" fontId="7" fillId="29" borderId="15" xfId="67" applyFont="1" applyFill="1" applyBorder="1" applyAlignment="1" applyProtection="1">
      <alignment vertical="center"/>
      <protection hidden="1"/>
    </xf>
    <xf numFmtId="0" fontId="7" fillId="0" borderId="0" xfId="0" applyNumberFormat="1" applyFont="1" applyFill="1" applyBorder="1" applyAlignment="1" applyProtection="1">
      <alignment vertical="center" wrapText="1"/>
    </xf>
    <xf numFmtId="0" fontId="15" fillId="0" borderId="0" xfId="50" applyFont="1" applyFill="1" applyBorder="1" applyProtection="1"/>
    <xf numFmtId="0" fontId="11" fillId="29" borderId="15" xfId="70" applyFont="1" applyFill="1" applyBorder="1" applyAlignment="1" applyProtection="1">
      <alignment vertical="center"/>
    </xf>
    <xf numFmtId="0" fontId="7" fillId="29" borderId="17" xfId="70" applyFont="1" applyFill="1" applyBorder="1" applyAlignment="1" applyProtection="1">
      <alignment vertical="center"/>
    </xf>
    <xf numFmtId="0" fontId="11" fillId="29" borderId="17" xfId="70" applyFont="1" applyFill="1" applyBorder="1" applyAlignment="1" applyProtection="1">
      <alignment vertical="center"/>
    </xf>
    <xf numFmtId="0" fontId="11" fillId="29" borderId="15" xfId="70" applyFont="1" applyFill="1" applyBorder="1" applyAlignment="1" applyProtection="1">
      <alignment vertical="center"/>
      <protection hidden="1"/>
    </xf>
    <xf numFmtId="0" fontId="14" fillId="29" borderId="15" xfId="0" applyFont="1" applyFill="1" applyBorder="1" applyAlignment="1" applyProtection="1">
      <alignment horizontal="center" vertical="center" wrapText="1"/>
    </xf>
    <xf numFmtId="0" fontId="7" fillId="0" borderId="0" xfId="70" applyFont="1" applyFill="1" applyBorder="1" applyAlignment="1" applyProtection="1">
      <alignment horizontal="left" vertical="center" wrapText="1" indent="1"/>
    </xf>
    <xf numFmtId="0" fontId="7" fillId="16" borderId="0" xfId="50" applyFont="1" applyFill="1" applyBorder="1" applyAlignment="1" applyProtection="1">
      <alignment horizontal="right" vertical="top"/>
    </xf>
    <xf numFmtId="49" fontId="10" fillId="16" borderId="0" xfId="50" applyNumberFormat="1" applyFont="1" applyFill="1" applyBorder="1" applyAlignment="1" applyProtection="1">
      <alignment horizontal="center" vertical="center"/>
    </xf>
    <xf numFmtId="0" fontId="7" fillId="16" borderId="0" xfId="0" applyFont="1" applyFill="1" applyProtection="1"/>
    <xf numFmtId="49" fontId="10" fillId="16" borderId="0" xfId="50" applyNumberFormat="1" applyFont="1" applyFill="1" applyBorder="1" applyAlignment="1" applyProtection="1">
      <alignment horizontal="right" vertical="center"/>
    </xf>
    <xf numFmtId="0" fontId="8" fillId="16" borderId="0" xfId="50" applyFont="1" applyFill="1" applyAlignment="1" applyProtection="1">
      <alignment horizontal="right" vertical="center"/>
    </xf>
    <xf numFmtId="0" fontId="7" fillId="16" borderId="0" xfId="50" applyFont="1" applyFill="1" applyAlignment="1" applyProtection="1">
      <alignment vertical="top" wrapText="1"/>
    </xf>
    <xf numFmtId="0" fontId="10" fillId="16" borderId="0" xfId="0" applyNumberFormat="1" applyFont="1" applyFill="1" applyAlignment="1" applyProtection="1">
      <alignment horizontal="right" vertical="top"/>
    </xf>
    <xf numFmtId="0" fontId="8" fillId="16" borderId="0" xfId="50" applyFont="1" applyFill="1" applyBorder="1" applyAlignment="1" applyProtection="1">
      <alignment horizontal="right" vertical="center"/>
    </xf>
    <xf numFmtId="0" fontId="8" fillId="0" borderId="0" xfId="50" applyFont="1" applyFill="1" applyAlignment="1" applyProtection="1">
      <alignment horizontal="right" vertical="center"/>
    </xf>
    <xf numFmtId="0" fontId="8" fillId="0" borderId="0" xfId="50" applyFont="1" applyFill="1" applyBorder="1" applyAlignment="1" applyProtection="1">
      <alignment horizontal="right" vertical="center"/>
    </xf>
    <xf numFmtId="49" fontId="10" fillId="0" borderId="0" xfId="50" applyNumberFormat="1" applyFont="1" applyFill="1" applyBorder="1" applyAlignment="1" applyProtection="1">
      <alignment horizontal="right" vertical="center"/>
    </xf>
    <xf numFmtId="0" fontId="8" fillId="18" borderId="0" xfId="50" applyFont="1" applyFill="1" applyAlignment="1" applyProtection="1">
      <alignment horizontal="right" vertical="center"/>
    </xf>
    <xf numFmtId="49" fontId="10" fillId="16" borderId="0" xfId="50" applyNumberFormat="1" applyFont="1" applyFill="1" applyAlignment="1" applyProtection="1">
      <alignment horizontal="right" vertical="center"/>
    </xf>
    <xf numFmtId="49" fontId="10" fillId="26" borderId="0" xfId="50" applyNumberFormat="1" applyFont="1" applyFill="1" applyBorder="1" applyAlignment="1" applyProtection="1">
      <alignment horizontal="right" vertical="center"/>
    </xf>
    <xf numFmtId="0" fontId="7" fillId="16" borderId="0" xfId="50" applyFont="1" applyFill="1" applyAlignment="1" applyProtection="1">
      <alignment horizontal="right" vertical="center"/>
    </xf>
    <xf numFmtId="49" fontId="10" fillId="16" borderId="0" xfId="0" applyNumberFormat="1" applyFont="1" applyFill="1" applyAlignment="1" applyProtection="1">
      <alignment vertical="top" wrapText="1"/>
    </xf>
    <xf numFmtId="49" fontId="8" fillId="0" borderId="0" xfId="0" applyNumberFormat="1" applyFont="1" applyFill="1" applyAlignment="1" applyProtection="1">
      <alignment vertical="top"/>
    </xf>
    <xf numFmtId="49" fontId="10" fillId="0" borderId="0" xfId="0" applyNumberFormat="1" applyFont="1" applyFill="1" applyAlignment="1" applyProtection="1">
      <alignment horizontal="center" vertical="top"/>
    </xf>
    <xf numFmtId="0" fontId="10" fillId="0" borderId="0" xfId="0" applyNumberFormat="1" applyFont="1" applyFill="1" applyAlignment="1" applyProtection="1">
      <alignment vertical="top"/>
    </xf>
    <xf numFmtId="49" fontId="10" fillId="0" borderId="0" xfId="0" applyNumberFormat="1" applyFont="1" applyFill="1" applyAlignment="1" applyProtection="1">
      <alignment vertical="top"/>
    </xf>
    <xf numFmtId="49" fontId="8" fillId="16" borderId="0" xfId="44" applyNumberFormat="1" applyFont="1" applyFill="1" applyAlignment="1" applyProtection="1">
      <alignment vertical="top"/>
    </xf>
    <xf numFmtId="49" fontId="10" fillId="16" borderId="0" xfId="44" applyNumberFormat="1" applyFont="1" applyFill="1" applyAlignment="1" applyProtection="1">
      <alignment vertical="top"/>
    </xf>
    <xf numFmtId="0" fontId="10" fillId="16" borderId="0" xfId="44" applyNumberFormat="1" applyFont="1" applyFill="1" applyAlignment="1" applyProtection="1">
      <alignment vertical="top"/>
    </xf>
    <xf numFmtId="0" fontId="10" fillId="16" borderId="0" xfId="50" applyFont="1" applyFill="1" applyBorder="1" applyAlignment="1" applyProtection="1">
      <alignment horizontal="left" vertical="center" wrapText="1"/>
    </xf>
    <xf numFmtId="0" fontId="10" fillId="16" borderId="0" xfId="50" applyFont="1" applyFill="1" applyAlignment="1" applyProtection="1">
      <alignment horizontal="left" vertical="center" wrapText="1"/>
    </xf>
    <xf numFmtId="0" fontId="10" fillId="0" borderId="0" xfId="50" applyFont="1" applyFill="1" applyAlignment="1" applyProtection="1">
      <alignment horizontal="left" vertical="center" wrapText="1"/>
    </xf>
    <xf numFmtId="0" fontId="8" fillId="26" borderId="0" xfId="50" applyFont="1" applyFill="1" applyBorder="1" applyAlignment="1" applyProtection="1">
      <alignment horizontal="right" vertical="center"/>
    </xf>
    <xf numFmtId="49" fontId="10" fillId="0" borderId="0" xfId="50" applyNumberFormat="1" applyFont="1" applyFill="1" applyAlignment="1" applyProtection="1">
      <alignment horizontal="right" vertical="center"/>
    </xf>
    <xf numFmtId="49" fontId="10" fillId="16" borderId="0" xfId="0" applyNumberFormat="1" applyFont="1" applyFill="1" applyAlignment="1" applyProtection="1">
      <alignment horizontal="right" vertical="top"/>
    </xf>
    <xf numFmtId="0" fontId="8" fillId="26" borderId="0" xfId="50" applyFont="1" applyFill="1" applyAlignment="1" applyProtection="1">
      <alignment horizontal="right" vertical="center"/>
    </xf>
    <xf numFmtId="0" fontId="7" fillId="28" borderId="0" xfId="0" applyFont="1" applyFill="1" applyProtection="1"/>
    <xf numFmtId="0" fontId="7" fillId="16" borderId="0" xfId="47" quotePrefix="1" applyFont="1" applyFill="1" applyBorder="1" applyAlignment="1">
      <alignment vertical="top" wrapText="1"/>
    </xf>
    <xf numFmtId="0" fontId="7" fillId="16" borderId="0" xfId="0" applyFont="1" applyFill="1" applyAlignment="1" applyProtection="1">
      <alignment horizontal="left" vertical="top"/>
    </xf>
    <xf numFmtId="0" fontId="7" fillId="16" borderId="0" xfId="47" applyFont="1" applyFill="1" applyBorder="1" applyAlignment="1">
      <alignment horizontal="left" vertical="top" wrapText="1"/>
    </xf>
    <xf numFmtId="0" fontId="7" fillId="16" borderId="0" xfId="47" applyFont="1" applyFill="1"/>
    <xf numFmtId="0" fontId="7" fillId="16" borderId="0" xfId="0" applyFont="1" applyFill="1" applyAlignment="1" applyProtection="1">
      <alignment horizontal="left" vertical="top" wrapText="1"/>
    </xf>
    <xf numFmtId="0" fontId="67" fillId="16" borderId="0" xfId="50" applyFont="1" applyFill="1" applyBorder="1" applyAlignment="1" applyProtection="1"/>
    <xf numFmtId="0" fontId="67" fillId="16" borderId="0" xfId="50" applyFont="1" applyFill="1" applyBorder="1" applyProtection="1"/>
    <xf numFmtId="0" fontId="67" fillId="16" borderId="0" xfId="50" applyFont="1" applyFill="1" applyBorder="1" applyAlignment="1" applyProtection="1">
      <alignment vertical="top"/>
    </xf>
    <xf numFmtId="49" fontId="67" fillId="16" borderId="0" xfId="50" applyNumberFormat="1" applyFont="1" applyFill="1" applyBorder="1" applyAlignment="1" applyProtection="1">
      <alignment horizontal="center" vertical="top"/>
    </xf>
    <xf numFmtId="49" fontId="72" fillId="16" borderId="0" xfId="0" applyNumberFormat="1" applyFont="1" applyFill="1" applyAlignment="1" applyProtection="1">
      <alignment vertical="top"/>
    </xf>
    <xf numFmtId="49" fontId="73" fillId="16" borderId="0" xfId="0" applyNumberFormat="1" applyFont="1" applyFill="1" applyAlignment="1" applyProtection="1">
      <alignment vertical="top"/>
    </xf>
    <xf numFmtId="0" fontId="67" fillId="16" borderId="0" xfId="0" applyNumberFormat="1" applyFont="1" applyFill="1" applyProtection="1"/>
    <xf numFmtId="0" fontId="67" fillId="19" borderId="13" xfId="0" applyNumberFormat="1" applyFont="1" applyFill="1" applyBorder="1" applyAlignment="1" applyProtection="1">
      <alignment vertical="center" wrapText="1"/>
    </xf>
    <xf numFmtId="0" fontId="67" fillId="19" borderId="13" xfId="0" applyNumberFormat="1" applyFont="1" applyFill="1" applyBorder="1" applyAlignment="1" applyProtection="1">
      <alignment vertical="center"/>
    </xf>
    <xf numFmtId="0" fontId="73" fillId="19" borderId="13" xfId="0" applyNumberFormat="1" applyFont="1" applyFill="1" applyBorder="1" applyAlignment="1" applyProtection="1">
      <alignment horizontal="center" vertical="center"/>
    </xf>
    <xf numFmtId="0" fontId="67" fillId="19" borderId="16" xfId="0" applyNumberFormat="1" applyFont="1" applyFill="1" applyBorder="1" applyAlignment="1" applyProtection="1">
      <alignment vertical="center"/>
    </xf>
    <xf numFmtId="0" fontId="73" fillId="19" borderId="13" xfId="0" applyNumberFormat="1" applyFont="1" applyFill="1" applyBorder="1" applyAlignment="1" applyProtection="1">
      <alignment vertical="center" wrapText="1"/>
    </xf>
    <xf numFmtId="0" fontId="67" fillId="23" borderId="16" xfId="0" applyNumberFormat="1" applyFont="1" applyFill="1" applyBorder="1" applyAlignment="1" applyProtection="1">
      <alignment vertical="center"/>
    </xf>
    <xf numFmtId="0" fontId="73" fillId="23" borderId="17" xfId="0" applyNumberFormat="1" applyFont="1" applyFill="1" applyBorder="1" applyAlignment="1" applyProtection="1">
      <alignment horizontal="center" vertical="center" wrapText="1"/>
    </xf>
    <xf numFmtId="0" fontId="67" fillId="19" borderId="13" xfId="0" applyNumberFormat="1" applyFont="1" applyFill="1" applyBorder="1" applyAlignment="1" applyProtection="1">
      <alignment horizontal="left" vertical="center" wrapText="1" indent="1"/>
    </xf>
    <xf numFmtId="0" fontId="73" fillId="19" borderId="13" xfId="0" applyNumberFormat="1" applyFont="1" applyFill="1" applyBorder="1" applyAlignment="1" applyProtection="1">
      <alignment horizontal="center" vertical="center" wrapText="1"/>
    </xf>
    <xf numFmtId="0" fontId="67" fillId="23" borderId="14" xfId="0" applyNumberFormat="1" applyFont="1" applyFill="1" applyBorder="1" applyAlignment="1" applyProtection="1">
      <alignment vertical="center"/>
    </xf>
    <xf numFmtId="0" fontId="67" fillId="22" borderId="0" xfId="0" applyNumberFormat="1" applyFont="1" applyFill="1" applyAlignment="1" applyProtection="1">
      <alignment vertical="center"/>
    </xf>
    <xf numFmtId="0" fontId="74" fillId="22" borderId="0" xfId="0" applyNumberFormat="1" applyFont="1" applyFill="1" applyAlignment="1" applyProtection="1">
      <alignment horizontal="center" vertical="center" wrapText="1"/>
    </xf>
    <xf numFmtId="0" fontId="67" fillId="23" borderId="18" xfId="0" applyNumberFormat="1" applyFont="1" applyFill="1" applyBorder="1" applyAlignment="1" applyProtection="1">
      <alignment vertical="center"/>
    </xf>
    <xf numFmtId="0" fontId="75" fillId="19" borderId="13" xfId="0" applyNumberFormat="1" applyFont="1" applyFill="1" applyBorder="1" applyAlignment="1" applyProtection="1">
      <alignment vertical="center" wrapText="1"/>
    </xf>
    <xf numFmtId="0" fontId="73" fillId="23" borderId="19" xfId="0" applyNumberFormat="1" applyFont="1" applyFill="1" applyBorder="1" applyAlignment="1" applyProtection="1">
      <alignment horizontal="center" vertical="center" wrapText="1"/>
    </xf>
    <xf numFmtId="0" fontId="67" fillId="19" borderId="13" xfId="0" applyNumberFormat="1" applyFont="1" applyFill="1" applyBorder="1" applyAlignment="1" applyProtection="1">
      <alignment horizontal="left" vertical="center" wrapText="1"/>
    </xf>
    <xf numFmtId="0" fontId="76" fillId="22" borderId="0" xfId="0" applyNumberFormat="1" applyFont="1" applyFill="1" applyAlignment="1" applyProtection="1">
      <alignment vertical="center" wrapText="1"/>
    </xf>
    <xf numFmtId="0" fontId="7" fillId="19" borderId="13" xfId="0" applyNumberFormat="1" applyFont="1" applyFill="1" applyBorder="1" applyAlignment="1" applyProtection="1">
      <alignment horizontal="left" vertical="center" wrapText="1"/>
    </xf>
    <xf numFmtId="0" fontId="7" fillId="19" borderId="13" xfId="0" applyNumberFormat="1" applyFont="1" applyFill="1" applyBorder="1" applyAlignment="1" applyProtection="1">
      <alignment vertical="center"/>
    </xf>
    <xf numFmtId="0" fontId="10" fillId="23" borderId="17" xfId="0" applyNumberFormat="1" applyFont="1" applyFill="1" applyBorder="1" applyAlignment="1" applyProtection="1">
      <alignment horizontal="center" vertical="center" wrapText="1"/>
    </xf>
    <xf numFmtId="0" fontId="10" fillId="19" borderId="13" xfId="0" applyNumberFormat="1" applyFont="1" applyFill="1" applyBorder="1" applyAlignment="1" applyProtection="1">
      <alignment horizontal="center" vertical="center"/>
    </xf>
    <xf numFmtId="0" fontId="7" fillId="19" borderId="13" xfId="0" applyNumberFormat="1" applyFont="1" applyFill="1" applyBorder="1" applyAlignment="1" applyProtection="1">
      <alignment vertical="center" wrapText="1"/>
    </xf>
    <xf numFmtId="0" fontId="7" fillId="19" borderId="0" xfId="0" applyNumberFormat="1" applyFont="1" applyFill="1" applyBorder="1" applyAlignment="1" applyProtection="1">
      <alignment vertical="center"/>
    </xf>
    <xf numFmtId="0" fontId="7" fillId="0" borderId="0" xfId="0" applyNumberFormat="1" applyFont="1" applyFill="1" applyAlignment="1" applyProtection="1">
      <alignment vertical="center"/>
    </xf>
    <xf numFmtId="0" fontId="7" fillId="16" borderId="0" xfId="0" applyNumberFormat="1" applyFont="1" applyFill="1" applyProtection="1"/>
    <xf numFmtId="0" fontId="10" fillId="16" borderId="0" xfId="0" applyNumberFormat="1" applyFont="1" applyFill="1" applyProtection="1"/>
    <xf numFmtId="0" fontId="10" fillId="19" borderId="13" xfId="0" applyNumberFormat="1" applyFont="1" applyFill="1" applyBorder="1" applyAlignment="1" applyProtection="1">
      <alignment horizontal="center" vertical="center" wrapText="1"/>
    </xf>
    <xf numFmtId="0" fontId="10" fillId="19" borderId="13" xfId="0" applyNumberFormat="1" applyFont="1" applyFill="1" applyBorder="1" applyAlignment="1" applyProtection="1">
      <alignment vertical="center" wrapText="1"/>
    </xf>
    <xf numFmtId="0" fontId="7" fillId="23" borderId="14" xfId="0" applyNumberFormat="1" applyFont="1" applyFill="1" applyBorder="1" applyAlignment="1" applyProtection="1">
      <alignment vertical="center"/>
    </xf>
    <xf numFmtId="0" fontId="10" fillId="23" borderId="15" xfId="0" applyNumberFormat="1" applyFont="1" applyFill="1" applyBorder="1" applyAlignment="1" applyProtection="1">
      <alignment horizontal="center" vertical="center" wrapText="1"/>
    </xf>
    <xf numFmtId="0" fontId="7" fillId="23" borderId="0" xfId="0" applyNumberFormat="1" applyFont="1" applyFill="1" applyBorder="1" applyAlignment="1" applyProtection="1">
      <alignment vertical="center"/>
    </xf>
    <xf numFmtId="0" fontId="7" fillId="16" borderId="0" xfId="0" applyNumberFormat="1" applyFont="1" applyFill="1" applyBorder="1" applyAlignment="1" applyProtection="1">
      <alignment vertical="center"/>
    </xf>
    <xf numFmtId="0" fontId="7" fillId="19" borderId="13" xfId="0" applyFont="1" applyFill="1" applyBorder="1" applyAlignment="1" applyProtection="1">
      <alignment horizontal="left" vertical="center" wrapText="1"/>
    </xf>
    <xf numFmtId="0" fontId="7" fillId="19" borderId="16" xfId="0" applyNumberFormat="1" applyFont="1" applyFill="1" applyBorder="1" applyAlignment="1" applyProtection="1">
      <alignment vertical="center"/>
    </xf>
    <xf numFmtId="0" fontId="77" fillId="19" borderId="13" xfId="0" applyFont="1" applyFill="1" applyBorder="1" applyAlignment="1" applyProtection="1">
      <alignment horizontal="left" vertical="center" wrapText="1"/>
    </xf>
    <xf numFmtId="0" fontId="7" fillId="23" borderId="16" xfId="0" applyNumberFormat="1" applyFont="1" applyFill="1" applyBorder="1" applyAlignment="1" applyProtection="1">
      <alignment vertical="center"/>
    </xf>
    <xf numFmtId="0" fontId="13" fillId="26" borderId="0" xfId="0" applyNumberFormat="1" applyFont="1" applyFill="1" applyProtection="1"/>
    <xf numFmtId="0" fontId="34" fillId="25" borderId="0" xfId="65" applyFont="1" applyFill="1"/>
    <xf numFmtId="0" fontId="21" fillId="0" borderId="0" xfId="70" applyFont="1" applyFill="1" applyBorder="1" applyAlignment="1" applyProtection="1">
      <alignment horizontal="left" vertical="center"/>
      <protection hidden="1"/>
    </xf>
    <xf numFmtId="0" fontId="22" fillId="0" borderId="0" xfId="77" applyFont="1" applyFill="1" applyBorder="1" applyAlignment="1" applyProtection="1">
      <alignment vertical="center"/>
    </xf>
    <xf numFmtId="0" fontId="21" fillId="25" borderId="0" xfId="80" applyFont="1" applyFill="1" applyAlignment="1" applyProtection="1"/>
    <xf numFmtId="0" fontId="10" fillId="0" borderId="0" xfId="0" applyFont="1" applyFill="1" applyBorder="1" applyAlignment="1" applyProtection="1">
      <alignment horizontal="center" vertical="top" wrapText="1"/>
    </xf>
    <xf numFmtId="0" fontId="7" fillId="16" borderId="0" xfId="50" applyFont="1" applyFill="1" applyAlignment="1" applyProtection="1">
      <alignment vertical="center"/>
    </xf>
    <xf numFmtId="49" fontId="72" fillId="26" borderId="0" xfId="0" applyNumberFormat="1" applyFont="1" applyFill="1" applyAlignment="1" applyProtection="1">
      <alignment vertical="top"/>
    </xf>
    <xf numFmtId="0" fontId="30" fillId="0" borderId="0" xfId="70" applyFont="1" applyFill="1" applyBorder="1" applyAlignment="1" applyProtection="1">
      <alignment horizontal="left" vertical="center"/>
    </xf>
    <xf numFmtId="0" fontId="7" fillId="0" borderId="0" xfId="65" applyFill="1" applyAlignment="1" applyProtection="1">
      <alignment wrapText="1"/>
    </xf>
    <xf numFmtId="0" fontId="7" fillId="0" borderId="0" xfId="65" applyNumberFormat="1" applyFill="1" applyAlignment="1" applyProtection="1">
      <alignment wrapText="1"/>
    </xf>
    <xf numFmtId="0" fontId="7" fillId="0" borderId="0" xfId="70" applyFont="1" applyFill="1" applyBorder="1" applyAlignment="1" applyProtection="1"/>
    <xf numFmtId="0" fontId="7" fillId="0" borderId="0" xfId="70" applyFont="1" applyFill="1" applyBorder="1" applyAlignment="1" applyProtection="1">
      <alignment vertical="top"/>
    </xf>
    <xf numFmtId="49" fontId="7" fillId="0" borderId="0" xfId="70" applyNumberFormat="1" applyFont="1" applyFill="1" applyBorder="1" applyAlignment="1" applyProtection="1">
      <alignment horizontal="center" vertical="top"/>
    </xf>
    <xf numFmtId="0" fontId="7" fillId="0" borderId="0" xfId="70" applyFont="1" applyFill="1" applyBorder="1" applyAlignment="1" applyProtection="1">
      <alignment horizontal="right" vertical="top"/>
    </xf>
    <xf numFmtId="0" fontId="11" fillId="0" borderId="0" xfId="70" applyFont="1" applyFill="1" applyBorder="1" applyAlignment="1" applyProtection="1">
      <alignment horizontal="center" vertical="center" wrapText="1"/>
    </xf>
    <xf numFmtId="0" fontId="11" fillId="0" borderId="0" xfId="70" applyNumberFormat="1" applyFont="1" applyFill="1" applyBorder="1" applyAlignment="1" applyProtection="1">
      <alignment horizontal="center" vertical="center" wrapText="1"/>
    </xf>
    <xf numFmtId="0" fontId="33" fillId="0" borderId="0" xfId="65" applyFont="1" applyFill="1" applyAlignment="1" applyProtection="1">
      <alignment wrapText="1"/>
      <protection locked="0"/>
    </xf>
    <xf numFmtId="0" fontId="31" fillId="22" borderId="0" xfId="65" applyFont="1" applyFill="1" applyBorder="1" applyAlignment="1" applyProtection="1">
      <alignment horizontal="center" vertical="center" wrapText="1"/>
    </xf>
    <xf numFmtId="0" fontId="31" fillId="22" borderId="0" xfId="65" applyNumberFormat="1" applyFont="1" applyFill="1" applyBorder="1" applyAlignment="1" applyProtection="1">
      <alignment horizontal="center" vertical="center" wrapText="1"/>
    </xf>
    <xf numFmtId="0" fontId="7" fillId="0" borderId="13" xfId="65" applyFont="1" applyFill="1" applyBorder="1" applyAlignment="1" applyProtection="1">
      <alignment horizontal="center" vertical="center" wrapText="1"/>
      <protection locked="0"/>
    </xf>
    <xf numFmtId="0" fontId="70" fillId="0" borderId="13" xfId="65" applyNumberFormat="1" applyFont="1" applyFill="1" applyBorder="1" applyAlignment="1" applyProtection="1">
      <alignment horizontal="center" vertical="center" wrapText="1"/>
      <protection locked="0"/>
    </xf>
    <xf numFmtId="0" fontId="7" fillId="0" borderId="0" xfId="65" applyFont="1"/>
    <xf numFmtId="49" fontId="10" fillId="0" borderId="0" xfId="70" applyNumberFormat="1" applyFont="1" applyFill="1" applyBorder="1" applyAlignment="1" applyProtection="1">
      <alignment horizontal="right" vertical="center"/>
    </xf>
    <xf numFmtId="0" fontId="11" fillId="0" borderId="0" xfId="0" applyFont="1" applyFill="1" applyBorder="1" applyAlignment="1" applyProtection="1">
      <alignment horizontal="center" vertical="center" wrapText="1"/>
      <protection locked="0"/>
    </xf>
    <xf numFmtId="49" fontId="7" fillId="0" borderId="0" xfId="50"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32" fillId="22" borderId="43" xfId="0" applyFont="1" applyFill="1" applyBorder="1" applyAlignment="1">
      <alignment horizontal="left" wrapText="1"/>
    </xf>
    <xf numFmtId="0" fontId="78" fillId="0" borderId="0" xfId="0" applyFont="1" applyFill="1" applyBorder="1" applyAlignment="1">
      <alignment horizontal="left" vertical="top" wrapText="1"/>
    </xf>
    <xf numFmtId="0" fontId="27" fillId="0" borderId="0" xfId="49" applyFont="1" applyFill="1" applyBorder="1" applyProtection="1"/>
    <xf numFmtId="0" fontId="11" fillId="0" borderId="0" xfId="49" applyFont="1" applyFill="1" applyBorder="1" applyAlignment="1" applyProtection="1">
      <alignment vertical="top" wrapText="1"/>
    </xf>
    <xf numFmtId="37" fontId="7"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49" fontId="44" fillId="0" borderId="0" xfId="0" applyNumberFormat="1" applyFont="1" applyFill="1" applyBorder="1" applyAlignment="1" applyProtection="1">
      <alignment horizontal="center" vertical="center" wrapText="1"/>
    </xf>
    <xf numFmtId="0" fontId="15" fillId="0" borderId="0" xfId="50" applyFont="1" applyFill="1" applyProtection="1"/>
    <xf numFmtId="0" fontId="15" fillId="25" borderId="0" xfId="50" applyFont="1" applyFill="1" applyProtection="1"/>
    <xf numFmtId="0" fontId="7" fillId="0" borderId="0" xfId="50" applyFont="1" applyFill="1" applyBorder="1" applyAlignment="1" applyProtection="1">
      <alignment vertical="top" wrapText="1"/>
    </xf>
    <xf numFmtId="49" fontId="10" fillId="0" borderId="0" xfId="50" applyNumberFormat="1" applyFont="1" applyFill="1" applyBorder="1" applyAlignment="1" applyProtection="1">
      <alignment horizontal="center" vertical="center"/>
    </xf>
    <xf numFmtId="0" fontId="7" fillId="0" borderId="0" xfId="0" applyFont="1" applyFill="1" applyProtection="1"/>
    <xf numFmtId="0" fontId="7" fillId="0" borderId="0" xfId="50" applyFont="1" applyFill="1" applyAlignment="1" applyProtection="1">
      <alignment vertical="top" wrapText="1"/>
    </xf>
    <xf numFmtId="0" fontId="7" fillId="0" borderId="0" xfId="50" applyFont="1" applyFill="1" applyAlignment="1" applyProtection="1">
      <alignment vertical="top"/>
    </xf>
    <xf numFmtId="0" fontId="7" fillId="0" borderId="52" xfId="69" applyBorder="1"/>
    <xf numFmtId="0" fontId="7" fillId="0" borderId="53" xfId="69" applyBorder="1"/>
    <xf numFmtId="0" fontId="7" fillId="25" borderId="54" xfId="69" applyFill="1" applyBorder="1"/>
    <xf numFmtId="3" fontId="81" fillId="25" borderId="0" xfId="69" applyNumberFormat="1" applyFont="1" applyFill="1" applyAlignment="1">
      <alignment horizontal="center" vertical="center"/>
    </xf>
    <xf numFmtId="6" fontId="81" fillId="25" borderId="54" xfId="69" applyNumberFormat="1" applyFont="1" applyFill="1" applyBorder="1" applyAlignment="1">
      <alignment horizontal="right" vertical="center"/>
    </xf>
    <xf numFmtId="0" fontId="7" fillId="25" borderId="53" xfId="69" applyFill="1" applyBorder="1"/>
    <xf numFmtId="0" fontId="7" fillId="0" borderId="57" xfId="69" applyBorder="1"/>
    <xf numFmtId="0" fontId="84" fillId="25" borderId="0" xfId="83" applyNumberFormat="1" applyFont="1" applyFill="1" applyBorder="1" applyProtection="1"/>
    <xf numFmtId="0" fontId="85" fillId="25" borderId="0" xfId="83" applyNumberFormat="1" applyFont="1" applyFill="1" applyBorder="1" applyProtection="1"/>
    <xf numFmtId="0" fontId="87" fillId="33" borderId="63" xfId="83" applyNumberFormat="1" applyFont="1" applyFill="1" applyBorder="1" applyAlignment="1" applyProtection="1">
      <alignment horizontal="left" vertical="center" wrapText="1"/>
    </xf>
    <xf numFmtId="0" fontId="88" fillId="33" borderId="64" xfId="83" applyNumberFormat="1" applyFont="1" applyFill="1" applyBorder="1" applyAlignment="1" applyProtection="1">
      <alignment horizontal="center" vertical="center"/>
    </xf>
    <xf numFmtId="0" fontId="88" fillId="33" borderId="65" xfId="83" applyNumberFormat="1" applyFont="1" applyFill="1" applyBorder="1" applyAlignment="1" applyProtection="1">
      <alignment horizontal="center" vertical="center"/>
    </xf>
    <xf numFmtId="0" fontId="89" fillId="25" borderId="0" xfId="83" applyNumberFormat="1" applyFont="1" applyFill="1" applyBorder="1" applyProtection="1"/>
    <xf numFmtId="0" fontId="90" fillId="25" borderId="0" xfId="83" applyFont="1" applyFill="1"/>
    <xf numFmtId="0" fontId="66" fillId="25" borderId="0" xfId="83" applyNumberFormat="1" applyFont="1" applyFill="1" applyBorder="1" applyAlignment="1" applyProtection="1">
      <alignment horizontal="left" vertical="top"/>
    </xf>
    <xf numFmtId="169" fontId="66" fillId="25" borderId="0" xfId="83" applyNumberFormat="1" applyFont="1" applyFill="1" applyBorder="1" applyAlignment="1" applyProtection="1">
      <alignment horizontal="left" vertical="top"/>
    </xf>
    <xf numFmtId="0" fontId="68" fillId="25" borderId="0" xfId="83" applyNumberFormat="1" applyFont="1" applyFill="1" applyBorder="1" applyProtection="1"/>
    <xf numFmtId="0" fontId="91" fillId="33" borderId="66" xfId="83" applyNumberFormat="1" applyFont="1" applyFill="1" applyBorder="1" applyAlignment="1" applyProtection="1">
      <alignment horizontal="center" vertical="center"/>
    </xf>
    <xf numFmtId="0" fontId="80" fillId="25" borderId="0" xfId="83" applyFont="1" applyFill="1"/>
    <xf numFmtId="49" fontId="93" fillId="33" borderId="0" xfId="83" quotePrefix="1" applyNumberFormat="1" applyFont="1" applyFill="1" applyBorder="1" applyAlignment="1" applyProtection="1">
      <alignment horizontal="left" vertical="center" wrapText="1"/>
    </xf>
    <xf numFmtId="169" fontId="93" fillId="33" borderId="0" xfId="83" quotePrefix="1" applyNumberFormat="1" applyFont="1" applyFill="1" applyBorder="1" applyAlignment="1" applyProtection="1">
      <alignment horizontal="left" vertical="center" wrapText="1"/>
    </xf>
    <xf numFmtId="0" fontId="87" fillId="33" borderId="64" xfId="83" applyNumberFormat="1" applyFont="1" applyFill="1" applyBorder="1" applyAlignment="1" applyProtection="1">
      <alignment horizontal="left" vertical="center" wrapText="1"/>
    </xf>
    <xf numFmtId="0" fontId="91" fillId="33" borderId="0" xfId="83" applyNumberFormat="1" applyFont="1" applyFill="1" applyBorder="1" applyAlignment="1" applyProtection="1">
      <alignment horizontal="center" vertical="center"/>
    </xf>
    <xf numFmtId="0" fontId="91" fillId="33" borderId="60" xfId="83" applyNumberFormat="1" applyFont="1" applyFill="1" applyBorder="1" applyAlignment="1" applyProtection="1">
      <alignment horizontal="center" vertical="center"/>
    </xf>
    <xf numFmtId="0" fontId="88" fillId="33" borderId="67" xfId="83" applyNumberFormat="1" applyFont="1" applyFill="1" applyBorder="1" applyAlignment="1" applyProtection="1">
      <alignment horizontal="center" vertical="center"/>
    </xf>
    <xf numFmtId="169" fontId="66" fillId="25" borderId="0" xfId="83" applyNumberFormat="1" applyFont="1" applyFill="1" applyBorder="1" applyAlignment="1" applyProtection="1">
      <alignment horizontal="right" vertical="top"/>
    </xf>
    <xf numFmtId="0" fontId="66" fillId="25" borderId="0" xfId="83" applyNumberFormat="1" applyFont="1" applyFill="1" applyBorder="1" applyAlignment="1" applyProtection="1">
      <alignment horizontal="left"/>
    </xf>
    <xf numFmtId="169" fontId="66" fillId="25" borderId="0" xfId="83" applyNumberFormat="1" applyFont="1" applyFill="1" applyBorder="1" applyAlignment="1" applyProtection="1">
      <alignment horizontal="right"/>
    </xf>
    <xf numFmtId="0" fontId="68" fillId="25" borderId="0" xfId="83" applyNumberFormat="1" applyFont="1" applyFill="1" applyBorder="1" applyAlignment="1" applyProtection="1"/>
    <xf numFmtId="0" fontId="4" fillId="25" borderId="0" xfId="83" applyFill="1" applyAlignment="1"/>
    <xf numFmtId="0" fontId="91" fillId="33" borderId="68" xfId="83" applyNumberFormat="1" applyFont="1" applyFill="1" applyBorder="1" applyAlignment="1" applyProtection="1">
      <alignment horizontal="center" vertical="center"/>
    </xf>
    <xf numFmtId="0" fontId="91" fillId="33" borderId="69" xfId="83" applyNumberFormat="1" applyFont="1" applyFill="1" applyBorder="1" applyAlignment="1" applyProtection="1">
      <alignment horizontal="center" vertical="center"/>
    </xf>
    <xf numFmtId="0" fontId="80" fillId="25" borderId="0" xfId="83" applyFont="1" applyFill="1" applyBorder="1"/>
    <xf numFmtId="0" fontId="94" fillId="35" borderId="0" xfId="83" applyFont="1" applyFill="1" applyBorder="1" applyAlignment="1" applyProtection="1">
      <alignment horizontal="left"/>
    </xf>
    <xf numFmtId="169" fontId="95" fillId="35" borderId="0" xfId="83" applyNumberFormat="1" applyFont="1" applyFill="1" applyBorder="1" applyAlignment="1" applyProtection="1">
      <alignment horizontal="center" vertical="center"/>
    </xf>
    <xf numFmtId="0" fontId="11" fillId="25" borderId="0" xfId="69" applyFont="1" applyFill="1" applyAlignment="1" applyProtection="1">
      <alignment vertical="top"/>
    </xf>
    <xf numFmtId="0" fontId="97" fillId="25" borderId="0" xfId="69" applyFont="1" applyFill="1" applyAlignment="1" applyProtection="1">
      <alignment vertical="top"/>
    </xf>
    <xf numFmtId="0" fontId="98" fillId="30" borderId="0" xfId="69" applyFont="1" applyFill="1" applyAlignment="1" applyProtection="1">
      <alignment vertical="center" wrapText="1"/>
    </xf>
    <xf numFmtId="0" fontId="98" fillId="30" borderId="0" xfId="69" applyFont="1" applyFill="1" applyAlignment="1" applyProtection="1">
      <alignment horizontal="center" vertical="center" wrapText="1"/>
    </xf>
    <xf numFmtId="0" fontId="7" fillId="0" borderId="0" xfId="69" applyBorder="1"/>
    <xf numFmtId="0" fontId="22" fillId="0" borderId="0" xfId="0" applyFont="1" applyFill="1" applyBorder="1" applyAlignment="1" applyProtection="1">
      <alignment vertical="top" wrapText="1"/>
    </xf>
    <xf numFmtId="0" fontId="101" fillId="16" borderId="0" xfId="50" applyFont="1" applyFill="1" applyAlignment="1" applyProtection="1">
      <alignment vertical="center"/>
    </xf>
    <xf numFmtId="0" fontId="7" fillId="0" borderId="0" xfId="53" applyFont="1" applyFill="1" applyProtection="1"/>
    <xf numFmtId="0" fontId="68" fillId="0" borderId="0" xfId="0" applyFont="1" applyFill="1" applyAlignment="1" applyProtection="1"/>
    <xf numFmtId="0" fontId="68" fillId="27" borderId="13" xfId="70" applyFont="1" applyFill="1" applyBorder="1" applyAlignment="1" applyProtection="1">
      <alignment horizontal="left" vertical="center" wrapText="1"/>
    </xf>
    <xf numFmtId="0" fontId="7" fillId="0" borderId="0" xfId="47" applyFont="1" applyFill="1"/>
    <xf numFmtId="0" fontId="68" fillId="27" borderId="13" xfId="0" applyNumberFormat="1" applyFont="1" applyFill="1" applyBorder="1" applyAlignment="1" applyProtection="1">
      <alignment horizontal="left" vertical="center" wrapText="1"/>
    </xf>
    <xf numFmtId="0" fontId="66" fillId="27" borderId="13" xfId="0" applyFont="1" applyFill="1" applyBorder="1" applyAlignment="1" applyProtection="1">
      <alignment horizontal="left" vertical="center" wrapText="1"/>
    </xf>
    <xf numFmtId="0" fontId="68" fillId="27" borderId="13" xfId="67" applyFont="1" applyFill="1" applyBorder="1" applyAlignment="1" applyProtection="1">
      <alignment vertical="center" wrapText="1"/>
    </xf>
    <xf numFmtId="0" fontId="68" fillId="19" borderId="13" xfId="50" applyFont="1" applyFill="1" applyBorder="1" applyAlignment="1" applyProtection="1">
      <alignment horizontal="left" vertical="center" wrapText="1" indent="1"/>
    </xf>
    <xf numFmtId="0" fontId="7" fillId="0" borderId="0" xfId="70" applyFont="1" applyFill="1" applyBorder="1" applyAlignment="1" applyProtection="1">
      <alignment vertical="center" wrapText="1"/>
    </xf>
    <xf numFmtId="0" fontId="226" fillId="16" borderId="0" xfId="50" applyFont="1" applyFill="1" applyProtection="1"/>
    <xf numFmtId="0" fontId="164" fillId="0" borderId="0" xfId="50" applyFont="1" applyFill="1" applyAlignment="1" applyProtection="1">
      <alignment horizontal="right" vertical="center"/>
    </xf>
    <xf numFmtId="0" fontId="68" fillId="27" borderId="13" xfId="0" applyFont="1" applyFill="1" applyBorder="1" applyAlignment="1" applyProtection="1">
      <alignment vertical="center" wrapText="1"/>
    </xf>
    <xf numFmtId="0" fontId="164" fillId="0" borderId="0" xfId="50" applyFont="1" applyFill="1" applyBorder="1" applyAlignment="1" applyProtection="1">
      <alignment horizontal="right" vertical="center" wrapText="1"/>
    </xf>
    <xf numFmtId="0" fontId="68" fillId="0" borderId="0" xfId="50" applyFont="1" applyFill="1" applyAlignment="1" applyProtection="1">
      <alignment vertical="top" wrapText="1"/>
    </xf>
    <xf numFmtId="0" fontId="66" fillId="19" borderId="13" xfId="50" applyFont="1" applyFill="1" applyBorder="1" applyAlignment="1" applyProtection="1">
      <alignment horizontal="left" vertical="center" wrapText="1"/>
    </xf>
    <xf numFmtId="0" fontId="68" fillId="0" borderId="0" xfId="0" applyFont="1" applyFill="1" applyProtection="1"/>
    <xf numFmtId="0" fontId="68" fillId="27" borderId="13" xfId="70" applyFont="1" applyFill="1" applyBorder="1" applyAlignment="1" applyProtection="1">
      <alignment horizontal="left" vertical="center" wrapText="1"/>
      <protection locked="0"/>
    </xf>
    <xf numFmtId="0" fontId="66" fillId="27" borderId="13" xfId="0" applyNumberFormat="1" applyFont="1" applyFill="1" applyBorder="1" applyAlignment="1" applyProtection="1">
      <alignment vertical="center" wrapText="1"/>
    </xf>
    <xf numFmtId="0" fontId="66" fillId="27" borderId="13" xfId="67" applyFont="1" applyFill="1" applyBorder="1" applyAlignment="1" applyProtection="1">
      <alignment horizontal="left" vertical="center" wrapText="1"/>
    </xf>
    <xf numFmtId="0" fontId="68" fillId="27" borderId="13" xfId="65" applyFont="1" applyFill="1" applyBorder="1" applyAlignment="1" applyProtection="1">
      <alignment horizontal="left" vertical="center" wrapText="1"/>
    </xf>
    <xf numFmtId="0" fontId="10" fillId="52" borderId="13" xfId="65" applyFont="1" applyFill="1" applyBorder="1" applyAlignment="1" applyProtection="1">
      <alignment horizontal="center" vertical="center" wrapText="1"/>
      <protection hidden="1"/>
    </xf>
    <xf numFmtId="49" fontId="66" fillId="27" borderId="13" xfId="65" applyNumberFormat="1" applyFont="1" applyFill="1" applyBorder="1" applyAlignment="1" applyProtection="1">
      <alignment horizontal="center" vertical="center" wrapText="1"/>
      <protection hidden="1"/>
    </xf>
    <xf numFmtId="0" fontId="68" fillId="27" borderId="13" xfId="67" applyFont="1" applyFill="1" applyBorder="1" applyAlignment="1" applyProtection="1">
      <alignment horizontal="left" vertical="center" wrapText="1"/>
    </xf>
    <xf numFmtId="49" fontId="66" fillId="27" borderId="13" xfId="0" applyNumberFormat="1" applyFont="1" applyFill="1" applyBorder="1" applyAlignment="1" applyProtection="1">
      <alignment horizontal="center" vertical="center" wrapText="1"/>
    </xf>
    <xf numFmtId="0" fontId="13" fillId="16" borderId="0" xfId="50" applyFont="1" applyFill="1" applyProtection="1"/>
    <xf numFmtId="0" fontId="66" fillId="27" borderId="13" xfId="70" applyFont="1" applyFill="1" applyBorder="1" applyAlignment="1" applyProtection="1">
      <alignment horizontal="left" vertical="center" wrapText="1"/>
    </xf>
    <xf numFmtId="0" fontId="10" fillId="52" borderId="13" xfId="0" applyFont="1" applyFill="1" applyBorder="1" applyAlignment="1" applyProtection="1">
      <alignment horizontal="center" vertical="center" wrapText="1"/>
    </xf>
    <xf numFmtId="0" fontId="66" fillId="27" borderId="13" xfId="65" applyFont="1" applyFill="1" applyBorder="1" applyAlignment="1" applyProtection="1">
      <alignment horizontal="center" vertical="center" wrapText="1"/>
      <protection hidden="1"/>
    </xf>
    <xf numFmtId="0" fontId="66" fillId="27" borderId="13" xfId="0" applyFont="1" applyFill="1" applyBorder="1" applyAlignment="1" applyProtection="1">
      <alignment horizontal="center" vertical="center" wrapText="1"/>
    </xf>
    <xf numFmtId="0" fontId="66" fillId="19" borderId="13" xfId="70" applyFont="1" applyFill="1" applyBorder="1" applyAlignment="1" applyProtection="1">
      <alignment horizontal="left" vertical="center" wrapText="1"/>
    </xf>
    <xf numFmtId="49" fontId="10" fillId="52" borderId="13" xfId="65" applyNumberFormat="1" applyFont="1" applyFill="1" applyBorder="1" applyAlignment="1" applyProtection="1">
      <alignment horizontal="center" vertical="center" wrapText="1"/>
      <protection hidden="1"/>
    </xf>
    <xf numFmtId="0" fontId="68" fillId="27" borderId="13" xfId="70" applyFont="1" applyFill="1" applyBorder="1" applyAlignment="1" applyProtection="1">
      <alignment vertical="center" wrapText="1"/>
    </xf>
    <xf numFmtId="0" fontId="68" fillId="27" borderId="13" xfId="70" applyFont="1" applyFill="1" applyBorder="1" applyAlignment="1" applyProtection="1">
      <alignment horizontal="left" vertical="center" wrapText="1" indent="1"/>
    </xf>
    <xf numFmtId="0" fontId="68" fillId="27" borderId="13" xfId="0" applyNumberFormat="1" applyFont="1" applyFill="1" applyBorder="1" applyAlignment="1" applyProtection="1">
      <alignment vertical="center" wrapText="1"/>
    </xf>
    <xf numFmtId="0" fontId="226" fillId="0" borderId="0" xfId="50" applyFont="1" applyFill="1" applyAlignment="1" applyProtection="1">
      <alignment wrapText="1"/>
    </xf>
    <xf numFmtId="49" fontId="66" fillId="0" borderId="0" xfId="50" applyNumberFormat="1" applyFont="1" applyFill="1" applyBorder="1" applyAlignment="1" applyProtection="1">
      <alignment horizontal="right" vertical="center"/>
    </xf>
    <xf numFmtId="0" fontId="68" fillId="27" borderId="13" xfId="0" applyFont="1" applyFill="1" applyBorder="1" applyAlignment="1" applyProtection="1">
      <alignment horizontal="left" vertical="center" wrapText="1"/>
    </xf>
    <xf numFmtId="0" fontId="68" fillId="27" borderId="13" xfId="67" applyFont="1" applyFill="1" applyBorder="1" applyAlignment="1" applyProtection="1">
      <alignment horizontal="left" vertical="center" wrapText="1" indent="1"/>
    </xf>
    <xf numFmtId="0" fontId="68" fillId="27" borderId="13" xfId="67" applyNumberFormat="1" applyFont="1" applyFill="1" applyBorder="1" applyAlignment="1" applyProtection="1">
      <alignment horizontal="left" vertical="center" wrapText="1"/>
    </xf>
    <xf numFmtId="49" fontId="68" fillId="19" borderId="25" xfId="50" applyNumberFormat="1" applyFont="1" applyFill="1" applyBorder="1" applyAlignment="1" applyProtection="1">
      <alignment horizontal="left" vertical="center" wrapText="1"/>
    </xf>
    <xf numFmtId="0" fontId="68" fillId="0" borderId="0" xfId="50" applyFont="1" applyFill="1" applyProtection="1"/>
    <xf numFmtId="0" fontId="164" fillId="0" borderId="0" xfId="50" applyFont="1" applyFill="1" applyBorder="1" applyAlignment="1" applyProtection="1">
      <alignment horizontal="right" vertical="center"/>
    </xf>
    <xf numFmtId="0" fontId="68" fillId="19" borderId="13" xfId="70" applyFont="1" applyFill="1" applyBorder="1" applyAlignment="1" applyProtection="1">
      <alignment horizontal="left" vertical="center" wrapText="1" indent="1"/>
    </xf>
    <xf numFmtId="0" fontId="66" fillId="19" borderId="13" xfId="70" applyFont="1" applyFill="1" applyBorder="1" applyAlignment="1" applyProtection="1">
      <alignment vertical="center" wrapText="1"/>
    </xf>
    <xf numFmtId="49" fontId="68" fillId="27" borderId="13" xfId="70" applyNumberFormat="1" applyFont="1" applyFill="1" applyBorder="1" applyAlignment="1" applyProtection="1">
      <alignment horizontal="left" vertical="center" wrapText="1"/>
    </xf>
    <xf numFmtId="0" fontId="164" fillId="0" borderId="0" xfId="70" applyFont="1" applyFill="1" applyBorder="1" applyAlignment="1" applyProtection="1">
      <alignment horizontal="right" vertical="center" wrapText="1"/>
    </xf>
    <xf numFmtId="49" fontId="66" fillId="0" borderId="0" xfId="70" applyNumberFormat="1" applyFont="1" applyFill="1" applyBorder="1" applyAlignment="1" applyProtection="1">
      <alignment horizontal="right" vertical="center"/>
    </xf>
    <xf numFmtId="0" fontId="68" fillId="0" borderId="0" xfId="65" applyFont="1"/>
    <xf numFmtId="0" fontId="68" fillId="16" borderId="46" xfId="0" applyFont="1" applyFill="1" applyBorder="1" applyAlignment="1">
      <alignment vertical="center" wrapText="1"/>
    </xf>
    <xf numFmtId="0" fontId="68" fillId="16" borderId="47" xfId="0" applyFont="1" applyFill="1" applyBorder="1" applyAlignment="1">
      <alignment horizontal="center" vertical="center" wrapText="1"/>
    </xf>
    <xf numFmtId="0" fontId="68" fillId="16" borderId="48" xfId="0" applyFont="1" applyFill="1" applyBorder="1" applyAlignment="1" applyProtection="1">
      <alignment horizontal="center" vertical="center" wrapText="1"/>
      <protection locked="0"/>
    </xf>
    <xf numFmtId="0" fontId="68" fillId="16" borderId="38" xfId="0" applyFont="1" applyFill="1" applyBorder="1" applyAlignment="1">
      <alignment vertical="top" wrapText="1"/>
    </xf>
    <xf numFmtId="0" fontId="228" fillId="16" borderId="30" xfId="0" applyFont="1" applyFill="1" applyBorder="1" applyAlignment="1">
      <alignment horizontal="center" vertical="center" wrapText="1"/>
    </xf>
    <xf numFmtId="0" fontId="228" fillId="16" borderId="31" xfId="0" applyFont="1" applyFill="1" applyBorder="1" applyAlignment="1" applyProtection="1">
      <alignment horizontal="center" vertical="center" wrapText="1"/>
      <protection locked="0"/>
    </xf>
    <xf numFmtId="0" fontId="68" fillId="16" borderId="33" xfId="0" applyFont="1" applyFill="1" applyBorder="1" applyAlignment="1">
      <alignment horizontal="center" vertical="center" wrapText="1"/>
    </xf>
    <xf numFmtId="0" fontId="68" fillId="16" borderId="35" xfId="0" applyFont="1" applyFill="1" applyBorder="1" applyAlignment="1" applyProtection="1">
      <alignment horizontal="center" vertical="center" wrapText="1"/>
      <protection locked="0"/>
    </xf>
    <xf numFmtId="0" fontId="68" fillId="16" borderId="99" xfId="0" applyFont="1" applyFill="1" applyBorder="1" applyAlignment="1" applyProtection="1">
      <alignment horizontal="center" vertical="center" wrapText="1"/>
      <protection locked="0"/>
    </xf>
    <xf numFmtId="0" fontId="68" fillId="16" borderId="107" xfId="0" applyFont="1" applyFill="1" applyBorder="1" applyAlignment="1">
      <alignment vertical="center" wrapText="1"/>
    </xf>
    <xf numFmtId="0" fontId="68" fillId="16" borderId="49" xfId="0" applyFont="1" applyFill="1" applyBorder="1" applyAlignment="1" applyProtection="1">
      <alignment horizontal="center" vertical="center" wrapText="1"/>
      <protection locked="0"/>
    </xf>
    <xf numFmtId="0" fontId="228" fillId="16" borderId="32" xfId="0" applyFont="1" applyFill="1" applyBorder="1" applyAlignment="1" applyProtection="1">
      <alignment horizontal="center" vertical="center" wrapText="1"/>
      <protection locked="0"/>
    </xf>
    <xf numFmtId="0" fontId="68" fillId="16" borderId="36" xfId="0" applyFont="1" applyFill="1" applyBorder="1" applyAlignment="1" applyProtection="1">
      <alignment horizontal="center" vertical="center" wrapText="1"/>
      <protection locked="0"/>
    </xf>
    <xf numFmtId="0" fontId="68" fillId="0" borderId="26" xfId="0" applyFont="1" applyFill="1" applyBorder="1" applyAlignment="1">
      <alignment vertical="center" wrapText="1"/>
    </xf>
    <xf numFmtId="0" fontId="68" fillId="0" borderId="105" xfId="0" applyFont="1" applyFill="1" applyBorder="1" applyAlignment="1" applyProtection="1">
      <alignment horizontal="center" vertical="center" wrapText="1"/>
      <protection locked="0"/>
    </xf>
    <xf numFmtId="0" fontId="68" fillId="0" borderId="47" xfId="0" applyFont="1" applyFill="1" applyBorder="1" applyAlignment="1">
      <alignment vertical="center" wrapText="1"/>
    </xf>
    <xf numFmtId="0" fontId="68" fillId="0" borderId="99" xfId="0" applyFont="1" applyFill="1" applyBorder="1" applyAlignment="1">
      <alignment vertical="center" wrapText="1"/>
    </xf>
    <xf numFmtId="0" fontId="68" fillId="0" borderId="0" xfId="53" applyFont="1" applyFill="1" applyProtection="1"/>
    <xf numFmtId="0" fontId="66" fillId="0" borderId="0" xfId="53" applyFont="1" applyFill="1" applyBorder="1" applyAlignment="1" applyProtection="1">
      <alignment horizontal="left" vertical="top" wrapText="1"/>
    </xf>
    <xf numFmtId="0" fontId="68" fillId="0" borderId="0" xfId="53" applyFont="1" applyFill="1" applyBorder="1" applyAlignment="1" applyProtection="1">
      <alignment horizontal="center" vertical="top" wrapText="1"/>
    </xf>
    <xf numFmtId="0" fontId="68" fillId="27" borderId="32" xfId="83" applyFont="1" applyFill="1" applyBorder="1" applyAlignment="1">
      <alignment horizontal="left" vertical="center" wrapText="1"/>
    </xf>
    <xf numFmtId="0" fontId="230" fillId="0" borderId="0" xfId="50" applyFont="1" applyFill="1" applyBorder="1" applyAlignment="1" applyProtection="1">
      <alignment horizontal="left" vertical="center"/>
    </xf>
    <xf numFmtId="0" fontId="7" fillId="0" borderId="0" xfId="0" applyFont="1" applyFill="1" applyAlignment="1" applyProtection="1">
      <alignment wrapText="1"/>
    </xf>
    <xf numFmtId="0" fontId="7" fillId="0" borderId="0" xfId="0" applyNumberFormat="1" applyFont="1" applyFill="1" applyAlignment="1" applyProtection="1">
      <alignment wrapText="1"/>
    </xf>
    <xf numFmtId="0" fontId="17" fillId="0" borderId="0" xfId="50" applyFont="1" applyFill="1" applyBorder="1" applyAlignment="1" applyProtection="1">
      <alignment horizontal="center" vertical="center" wrapText="1"/>
    </xf>
    <xf numFmtId="0" fontId="231" fillId="22" borderId="0" xfId="0" applyFont="1" applyFill="1" applyBorder="1" applyAlignment="1" applyProtection="1">
      <alignment horizontal="center" vertical="center" wrapText="1"/>
    </xf>
    <xf numFmtId="0" fontId="231" fillId="22" borderId="0" xfId="0" applyNumberFormat="1"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NumberFormat="1" applyFont="1" applyAlignment="1" applyProtection="1">
      <alignment vertical="center" wrapText="1"/>
    </xf>
    <xf numFmtId="0" fontId="231" fillId="0" borderId="13" xfId="0" applyNumberFormat="1" applyFont="1" applyFill="1" applyBorder="1" applyAlignment="1" applyProtection="1">
      <alignment horizontal="center" vertical="center" wrapText="1"/>
      <protection locked="0"/>
    </xf>
    <xf numFmtId="0" fontId="231" fillId="0" borderId="0" xfId="0" applyNumberFormat="1" applyFont="1" applyFill="1" applyBorder="1" applyAlignment="1" applyProtection="1">
      <alignment horizontal="center" vertical="center" wrapText="1"/>
      <protection locked="0"/>
    </xf>
    <xf numFmtId="49" fontId="231" fillId="0" borderId="0" xfId="50" applyNumberFormat="1" applyFont="1" applyFill="1" applyBorder="1" applyAlignment="1" applyProtection="1">
      <alignment horizontal="left" vertical="center" wrapText="1"/>
    </xf>
    <xf numFmtId="0" fontId="231" fillId="0" borderId="0" xfId="0" applyFont="1" applyFill="1" applyBorder="1" applyAlignment="1" applyProtection="1">
      <alignment horizontal="center" vertical="center" wrapText="1"/>
    </xf>
    <xf numFmtId="0" fontId="231" fillId="0" borderId="0" xfId="0" applyNumberFormat="1" applyFont="1" applyFill="1" applyBorder="1" applyAlignment="1" applyProtection="1">
      <alignment horizontal="center" vertical="center" wrapText="1"/>
    </xf>
    <xf numFmtId="0" fontId="7" fillId="25" borderId="0" xfId="50" applyFont="1" applyFill="1" applyProtection="1"/>
    <xf numFmtId="49" fontId="231" fillId="22" borderId="0" xfId="70" applyNumberFormat="1" applyFont="1" applyFill="1" applyBorder="1" applyAlignment="1" applyProtection="1">
      <alignment horizontal="left" vertical="center" wrapText="1"/>
    </xf>
    <xf numFmtId="49" fontId="231" fillId="22" borderId="0" xfId="70" applyNumberFormat="1" applyFont="1" applyFill="1" applyBorder="1" applyAlignment="1" applyProtection="1">
      <alignment horizontal="center" vertical="center" wrapText="1"/>
    </xf>
    <xf numFmtId="49" fontId="231" fillId="22" borderId="0" xfId="50" applyNumberFormat="1" applyFont="1" applyFill="1" applyBorder="1" applyAlignment="1" applyProtection="1">
      <alignment horizontal="center" vertical="center" wrapText="1"/>
    </xf>
    <xf numFmtId="0" fontId="7" fillId="0" borderId="0" xfId="50" applyFont="1" applyFill="1" applyAlignment="1" applyProtection="1">
      <alignment vertical="center" wrapText="1"/>
    </xf>
    <xf numFmtId="0" fontId="7" fillId="0" borderId="0" xfId="50" applyFont="1" applyAlignment="1" applyProtection="1">
      <alignment vertical="center"/>
    </xf>
    <xf numFmtId="0" fontId="7" fillId="0" borderId="0" xfId="50" applyNumberFormat="1" applyFont="1" applyFill="1" applyAlignment="1" applyProtection="1">
      <alignment vertical="center"/>
    </xf>
    <xf numFmtId="0" fontId="7" fillId="0" borderId="0" xfId="50" applyFont="1" applyAlignment="1" applyProtection="1">
      <alignment vertical="center" wrapText="1"/>
    </xf>
    <xf numFmtId="0" fontId="68" fillId="16" borderId="0" xfId="0" applyFont="1" applyFill="1" applyAlignment="1" applyProtection="1">
      <alignment horizontal="left" vertical="top" wrapText="1"/>
    </xf>
    <xf numFmtId="0" fontId="68" fillId="0" borderId="57" xfId="69" applyFont="1" applyBorder="1"/>
    <xf numFmtId="0" fontId="68" fillId="0" borderId="54" xfId="69" applyFont="1" applyBorder="1"/>
    <xf numFmtId="0" fontId="233" fillId="0" borderId="58" xfId="69" applyFont="1" applyBorder="1" applyAlignment="1">
      <alignment horizontal="center"/>
    </xf>
    <xf numFmtId="0" fontId="68" fillId="0" borderId="55" xfId="69" applyFont="1" applyBorder="1"/>
    <xf numFmtId="0" fontId="68" fillId="25" borderId="54" xfId="69" applyFont="1" applyFill="1" applyBorder="1" applyAlignment="1">
      <alignment horizontal="center"/>
    </xf>
    <xf numFmtId="0" fontId="68" fillId="0" borderId="54" xfId="69" applyFont="1" applyBorder="1" applyAlignment="1">
      <alignment horizontal="center"/>
    </xf>
    <xf numFmtId="0" fontId="68" fillId="0" borderId="57" xfId="69" applyFont="1" applyBorder="1" applyAlignment="1">
      <alignment horizontal="center"/>
    </xf>
    <xf numFmtId="169" fontId="66" fillId="25" borderId="0" xfId="83" applyNumberFormat="1" applyFont="1" applyFill="1" applyBorder="1" applyAlignment="1" applyProtection="1">
      <alignment horizontal="left" vertical="center"/>
    </xf>
    <xf numFmtId="49" fontId="93" fillId="0" borderId="0" xfId="83" quotePrefix="1" applyNumberFormat="1" applyFont="1" applyFill="1" applyBorder="1" applyAlignment="1" applyProtection="1">
      <alignment horizontal="left" vertical="center" wrapText="1"/>
    </xf>
    <xf numFmtId="0" fontId="96" fillId="19" borderId="13" xfId="0" applyFont="1" applyFill="1" applyBorder="1" applyAlignment="1" applyProtection="1">
      <alignment horizontal="left" vertical="center" wrapText="1"/>
    </xf>
    <xf numFmtId="0" fontId="68" fillId="0" borderId="0" xfId="70" applyFont="1" applyFill="1" applyBorder="1" applyAlignment="1" applyProtection="1">
      <alignment horizontal="left" vertical="center" wrapText="1" indent="1"/>
    </xf>
    <xf numFmtId="49" fontId="66" fillId="0" borderId="0"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0" fontId="96" fillId="19" borderId="13" xfId="0" applyFont="1" applyFill="1" applyBorder="1" applyAlignment="1" applyProtection="1">
      <alignment vertical="center" wrapText="1"/>
    </xf>
    <xf numFmtId="0" fontId="226" fillId="0" borderId="0" xfId="50" applyFont="1" applyFill="1" applyProtection="1"/>
    <xf numFmtId="0" fontId="96" fillId="19" borderId="13" xfId="69" applyFont="1" applyFill="1" applyBorder="1" applyAlignment="1" applyProtection="1">
      <alignment horizontal="left" vertical="top" wrapText="1"/>
    </xf>
    <xf numFmtId="0" fontId="11" fillId="19" borderId="13" xfId="69" applyFont="1" applyFill="1" applyBorder="1" applyAlignment="1" applyProtection="1">
      <alignment vertical="center" wrapText="1"/>
    </xf>
    <xf numFmtId="0" fontId="66" fillId="0" borderId="0" xfId="65" applyFont="1" applyAlignment="1">
      <alignment horizontal="right"/>
    </xf>
    <xf numFmtId="49" fontId="66" fillId="27" borderId="13" xfId="70" applyNumberFormat="1" applyFont="1" applyFill="1" applyBorder="1" applyAlignment="1" applyProtection="1">
      <alignment horizontal="left" vertical="center" wrapText="1"/>
    </xf>
    <xf numFmtId="0" fontId="7" fillId="0" borderId="0" xfId="83" applyNumberFormat="1" applyFont="1" applyFill="1" applyBorder="1" applyProtection="1"/>
    <xf numFmtId="0" fontId="66" fillId="0" borderId="0" xfId="83" applyNumberFormat="1" applyFont="1" applyFill="1" applyBorder="1" applyAlignment="1" applyProtection="1">
      <alignment horizontal="left" vertical="top"/>
    </xf>
    <xf numFmtId="169" fontId="66" fillId="0" borderId="0" xfId="83" applyNumberFormat="1" applyFont="1" applyFill="1" applyBorder="1" applyAlignment="1" applyProtection="1">
      <alignment horizontal="left" vertical="center"/>
    </xf>
    <xf numFmtId="0" fontId="14" fillId="0" borderId="0" xfId="0" applyFont="1" applyFill="1" applyBorder="1" applyAlignment="1" applyProtection="1">
      <alignment horizontal="left" vertical="top"/>
    </xf>
    <xf numFmtId="0" fontId="7" fillId="16" borderId="0" xfId="47" quotePrefix="1" applyFont="1" applyFill="1" applyBorder="1" applyAlignment="1">
      <alignment horizontal="left" vertical="top" wrapText="1"/>
    </xf>
    <xf numFmtId="0" fontId="12" fillId="16" borderId="0" xfId="47" applyFill="1" applyBorder="1" applyAlignment="1">
      <alignment horizontal="left" vertical="top" wrapText="1"/>
    </xf>
    <xf numFmtId="0" fontId="17" fillId="0" borderId="0" xfId="52" applyAlignment="1">
      <alignment vertical="top" wrapText="1"/>
    </xf>
    <xf numFmtId="0" fontId="0" fillId="25" borderId="52" xfId="83" applyFont="1" applyFill="1" applyBorder="1" applyAlignment="1">
      <alignment horizontal="left" vertical="top" wrapText="1"/>
    </xf>
    <xf numFmtId="0" fontId="0" fillId="25" borderId="53" xfId="83" applyFont="1" applyFill="1" applyBorder="1" applyAlignment="1">
      <alignment horizontal="left" vertical="top" wrapText="1"/>
    </xf>
    <xf numFmtId="0" fontId="7" fillId="25" borderId="52" xfId="69" quotePrefix="1" applyFill="1" applyBorder="1" applyAlignment="1">
      <alignment horizontal="left" wrapText="1"/>
    </xf>
    <xf numFmtId="0" fontId="7" fillId="25" borderId="53" xfId="69" quotePrefix="1" applyFill="1" applyBorder="1" applyAlignment="1">
      <alignment horizontal="left" wrapText="1"/>
    </xf>
    <xf numFmtId="0" fontId="79" fillId="25" borderId="0" xfId="69" applyFont="1" applyFill="1" applyBorder="1" applyAlignment="1">
      <alignment horizontal="left"/>
    </xf>
    <xf numFmtId="0" fontId="7" fillId="25" borderId="52" xfId="69" applyFill="1" applyBorder="1" applyAlignment="1">
      <alignment horizontal="left" vertical="top" wrapText="1"/>
    </xf>
    <xf numFmtId="0" fontId="7" fillId="25" borderId="53" xfId="69" applyFill="1" applyBorder="1" applyAlignment="1">
      <alignment horizontal="left" vertical="top" wrapText="1"/>
    </xf>
    <xf numFmtId="0" fontId="68" fillId="25" borderId="0" xfId="83" applyNumberFormat="1" applyFont="1" applyFill="1" applyBorder="1" applyAlignment="1" applyProtection="1">
      <alignment horizontal="center" vertical="top" wrapText="1"/>
    </xf>
    <xf numFmtId="0" fontId="99" fillId="30" borderId="61" xfId="83" applyNumberFormat="1" applyFont="1" applyFill="1" applyBorder="1" applyAlignment="1" applyProtection="1">
      <alignment horizontal="left" vertical="center"/>
    </xf>
    <xf numFmtId="0" fontId="99" fillId="30" borderId="62" xfId="83" applyNumberFormat="1" applyFont="1" applyFill="1" applyBorder="1" applyAlignment="1" applyProtection="1">
      <alignment horizontal="left" vertical="center"/>
    </xf>
    <xf numFmtId="0" fontId="164" fillId="0" borderId="0" xfId="50" applyFont="1" applyFill="1" applyAlignment="1" applyProtection="1">
      <alignment horizontal="center" vertical="center"/>
    </xf>
    <xf numFmtId="0" fontId="226" fillId="0" borderId="0" xfId="50" applyFont="1" applyFill="1" applyBorder="1" applyAlignment="1" applyProtection="1">
      <alignment horizontal="center" wrapText="1"/>
    </xf>
    <xf numFmtId="0" fontId="73" fillId="19" borderId="14" xfId="0" applyNumberFormat="1" applyFont="1" applyFill="1" applyBorder="1" applyAlignment="1" applyProtection="1">
      <alignment horizontal="left" vertical="center" wrapText="1"/>
    </xf>
    <xf numFmtId="0" fontId="73" fillId="19" borderId="15" xfId="0" applyNumberFormat="1" applyFont="1" applyFill="1" applyBorder="1" applyAlignment="1" applyProtection="1">
      <alignment horizontal="left" vertical="center" wrapText="1"/>
    </xf>
    <xf numFmtId="0" fontId="73" fillId="19" borderId="21" xfId="0" applyNumberFormat="1" applyFont="1" applyFill="1" applyBorder="1" applyAlignment="1" applyProtection="1">
      <alignment horizontal="left" vertical="center" wrapText="1"/>
    </xf>
    <xf numFmtId="0" fontId="21" fillId="16" borderId="0" xfId="50" applyFont="1" applyFill="1" applyBorder="1" applyAlignment="1" applyProtection="1">
      <alignment horizontal="left" vertical="center"/>
    </xf>
    <xf numFmtId="0" fontId="44" fillId="28" borderId="0" xfId="0" applyFont="1" applyFill="1" applyAlignment="1" applyProtection="1">
      <alignment horizontal="center" vertical="center" wrapText="1"/>
    </xf>
    <xf numFmtId="0" fontId="68" fillId="16" borderId="39" xfId="0" applyFont="1" applyFill="1" applyBorder="1" applyAlignment="1">
      <alignment vertical="center" wrapText="1"/>
    </xf>
    <xf numFmtId="6" fontId="68" fillId="16" borderId="26" xfId="0" applyNumberFormat="1" applyFont="1" applyFill="1" applyBorder="1" applyAlignment="1">
      <alignment horizontal="center" vertical="center" wrapText="1"/>
    </xf>
    <xf numFmtId="0" fontId="68" fillId="16" borderId="26" xfId="0" applyFont="1" applyFill="1" applyBorder="1" applyAlignment="1">
      <alignment horizontal="center" vertical="center" wrapText="1"/>
    </xf>
    <xf numFmtId="0" fontId="32" fillId="22" borderId="28" xfId="0" applyFont="1" applyFill="1" applyBorder="1" applyAlignment="1">
      <alignment horizontal="center" wrapText="1"/>
    </xf>
    <xf numFmtId="0" fontId="14" fillId="0" borderId="0" xfId="49" applyFont="1" applyFill="1" applyBorder="1" applyAlignment="1" applyProtection="1">
      <alignment horizontal="center" vertical="center" wrapText="1"/>
    </xf>
    <xf numFmtId="0" fontId="44" fillId="24" borderId="16" xfId="50" applyNumberFormat="1" applyFont="1" applyFill="1" applyBorder="1" applyAlignment="1" applyProtection="1">
      <alignment horizontal="left" vertical="center" wrapText="1"/>
    </xf>
    <xf numFmtId="0" fontId="0" fillId="0" borderId="17" xfId="0" applyBorder="1" applyProtection="1"/>
    <xf numFmtId="0" fontId="0" fillId="0" borderId="22" xfId="0" applyBorder="1" applyProtection="1"/>
    <xf numFmtId="0" fontId="14" fillId="19" borderId="14" xfId="0" applyFont="1" applyFill="1" applyBorder="1" applyAlignment="1" applyProtection="1">
      <alignment vertical="center" wrapText="1"/>
    </xf>
    <xf numFmtId="0" fontId="0" fillId="0" borderId="15" xfId="0" applyBorder="1" applyAlignment="1" applyProtection="1">
      <alignment vertical="center"/>
    </xf>
    <xf numFmtId="0" fontId="0" fillId="0" borderId="21" xfId="0" applyBorder="1" applyAlignment="1" applyProtection="1">
      <alignment vertical="center"/>
    </xf>
    <xf numFmtId="0" fontId="32" fillId="22" borderId="82" xfId="0" applyFont="1" applyFill="1" applyBorder="1" applyAlignment="1">
      <alignment horizontal="center" wrapText="1"/>
    </xf>
    <xf numFmtId="0" fontId="32" fillId="22" borderId="46" xfId="0" applyFont="1" applyFill="1" applyBorder="1" applyAlignment="1">
      <alignment horizontal="center" wrapText="1"/>
    </xf>
    <xf numFmtId="0" fontId="32" fillId="22" borderId="38" xfId="0" applyFont="1" applyFill="1" applyBorder="1" applyAlignment="1">
      <alignment horizontal="center" wrapText="1"/>
    </xf>
    <xf numFmtId="0" fontId="66" fillId="25" borderId="0" xfId="83" applyNumberFormat="1" applyFont="1" applyFill="1" applyBorder="1" applyAlignment="1" applyProtection="1">
      <alignment horizontal="left" vertical="top" wrapText="1"/>
    </xf>
    <xf numFmtId="0" fontId="88" fillId="33" borderId="67" xfId="83" applyNumberFormat="1" applyFont="1" applyFill="1" applyBorder="1" applyAlignment="1" applyProtection="1">
      <alignment horizontal="center" vertical="center" wrapText="1"/>
    </xf>
    <xf numFmtId="0" fontId="88" fillId="33" borderId="65" xfId="83" applyNumberFormat="1" applyFont="1" applyFill="1" applyBorder="1" applyAlignment="1" applyProtection="1">
      <alignment horizontal="center" vertical="center" wrapText="1"/>
    </xf>
    <xf numFmtId="0" fontId="68" fillId="25" borderId="0" xfId="83" applyNumberFormat="1" applyFont="1" applyFill="1" applyBorder="1" applyAlignment="1" applyProtection="1">
      <alignment wrapText="1"/>
    </xf>
    <xf numFmtId="0" fontId="4" fillId="25" borderId="0" xfId="83" applyFill="1" applyAlignment="1">
      <alignment wrapText="1"/>
    </xf>
    <xf numFmtId="169" fontId="66" fillId="0" borderId="0" xfId="83" applyNumberFormat="1" applyFont="1" applyFill="1" applyBorder="1" applyAlignment="1" applyProtection="1">
      <alignment horizontal="left" vertical="top" wrapText="1"/>
    </xf>
    <xf numFmtId="0" fontId="10" fillId="0" borderId="0" xfId="0" applyFont="1" applyFill="1" applyAlignment="1" applyProtection="1">
      <alignment vertical="center"/>
      <protection locked="0"/>
    </xf>
    <xf numFmtId="0" fontId="7" fillId="16" borderId="0" xfId="764" quotePrefix="1" applyFont="1" applyFill="1" applyBorder="1" applyAlignment="1">
      <alignment vertical="top" wrapText="1"/>
    </xf>
    <xf numFmtId="0" fontId="11" fillId="16" borderId="0" xfId="764" applyFont="1" applyFill="1" applyAlignment="1">
      <alignment wrapText="1"/>
    </xf>
    <xf numFmtId="0" fontId="11" fillId="16" borderId="0" xfId="764" applyFont="1" applyFill="1"/>
    <xf numFmtId="0" fontId="68" fillId="0" borderId="110" xfId="69" applyFont="1" applyBorder="1"/>
    <xf numFmtId="0" fontId="68" fillId="25" borderId="111" xfId="69" applyFont="1" applyFill="1" applyBorder="1" applyAlignment="1">
      <alignment horizontal="center"/>
    </xf>
    <xf numFmtId="0" fontId="68" fillId="0" borderId="111" xfId="69" applyFont="1" applyBorder="1"/>
    <xf numFmtId="0" fontId="68" fillId="0" borderId="0" xfId="69" applyFont="1" applyBorder="1"/>
    <xf numFmtId="0" fontId="68" fillId="25" borderId="0" xfId="69" applyFont="1" applyFill="1" applyBorder="1" applyAlignment="1">
      <alignment horizontal="center"/>
    </xf>
    <xf numFmtId="0" fontId="68" fillId="0" borderId="0" xfId="69" applyFont="1" applyBorder="1" applyAlignment="1">
      <alignment horizontal="center"/>
    </xf>
    <xf numFmtId="0" fontId="96" fillId="0" borderId="0" xfId="69" applyFont="1" applyFill="1" applyAlignment="1" applyProtection="1">
      <alignment vertical="top" wrapText="1"/>
    </xf>
    <xf numFmtId="0" fontId="66" fillId="19" borderId="13" xfId="69" applyFont="1" applyFill="1" applyBorder="1" applyAlignment="1" applyProtection="1">
      <alignment vertical="center" wrapText="1"/>
    </xf>
    <xf numFmtId="0" fontId="7" fillId="87" borderId="0" xfId="0" applyFont="1" applyFill="1" applyProtection="1"/>
    <xf numFmtId="0" fontId="44" fillId="0" borderId="0" xfId="0" applyFont="1" applyFill="1" applyAlignment="1" applyProtection="1">
      <alignment vertical="center" wrapText="1"/>
      <protection locked="0"/>
    </xf>
    <xf numFmtId="0" fontId="14" fillId="0" borderId="0" xfId="49" applyFont="1" applyFill="1" applyBorder="1" applyAlignment="1" applyProtection="1">
      <alignment vertical="center" wrapText="1"/>
    </xf>
    <xf numFmtId="0" fontId="10" fillId="0" borderId="0" xfId="0" applyFont="1" applyFill="1" applyBorder="1" applyAlignment="1" applyProtection="1">
      <alignment vertical="top" wrapText="1"/>
    </xf>
    <xf numFmtId="0" fontId="68" fillId="16" borderId="0" xfId="47" quotePrefix="1" applyFont="1" applyFill="1" applyBorder="1" applyAlignment="1">
      <alignment vertical="top" wrapText="1"/>
    </xf>
    <xf numFmtId="0" fontId="68" fillId="0" borderId="0" xfId="0" applyFont="1" applyFill="1" applyAlignment="1" applyProtection="1">
      <alignment vertical="top" wrapText="1"/>
    </xf>
    <xf numFmtId="0" fontId="68" fillId="27" borderId="13" xfId="67" quotePrefix="1" applyFont="1" applyFill="1" applyBorder="1" applyAlignment="1" applyProtection="1">
      <alignment horizontal="left" vertical="center" wrapText="1"/>
    </xf>
    <xf numFmtId="0" fontId="68" fillId="19" borderId="13" xfId="0" applyNumberFormat="1" applyFont="1" applyFill="1" applyBorder="1" applyAlignment="1" applyProtection="1">
      <alignment vertical="center" wrapText="1"/>
    </xf>
    <xf numFmtId="0" fontId="100" fillId="25" borderId="0" xfId="83" applyNumberFormat="1" applyFont="1" applyFill="1" applyBorder="1" applyProtection="1"/>
    <xf numFmtId="0" fontId="68" fillId="86" borderId="99" xfId="83" applyNumberFormat="1" applyFont="1" applyFill="1" applyBorder="1" applyAlignment="1" applyProtection="1">
      <alignment horizontal="left" vertical="center" wrapText="1"/>
    </xf>
    <xf numFmtId="0" fontId="7" fillId="34" borderId="99" xfId="83" applyNumberFormat="1" applyFont="1" applyFill="1" applyBorder="1" applyAlignment="1" applyProtection="1">
      <alignment horizontal="center" vertical="center" wrapText="1"/>
      <protection locked="0"/>
    </xf>
    <xf numFmtId="0" fontId="7" fillId="25" borderId="99" xfId="83" applyNumberFormat="1" applyFont="1" applyFill="1" applyBorder="1" applyAlignment="1" applyProtection="1">
      <alignment horizontal="left" vertical="center"/>
    </xf>
    <xf numFmtId="0" fontId="7" fillId="16" borderId="0" xfId="0" applyFont="1" applyFill="1" applyBorder="1" applyAlignment="1" applyProtection="1">
      <alignment horizontal="left" vertical="top" wrapText="1"/>
    </xf>
    <xf numFmtId="0" fontId="32" fillId="22" borderId="113" xfId="0" applyFont="1" applyFill="1" applyBorder="1" applyAlignment="1" applyProtection="1">
      <alignment vertical="top" wrapText="1"/>
    </xf>
    <xf numFmtId="0" fontId="7" fillId="22" borderId="113"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16" borderId="0" xfId="0" applyFont="1" applyFill="1" applyAlignment="1" applyProtection="1"/>
    <xf numFmtId="0" fontId="7" fillId="0" borderId="99" xfId="83" applyNumberFormat="1" applyFont="1" applyFill="1" applyBorder="1" applyAlignment="1" applyProtection="1">
      <alignment horizontal="left" vertical="center" wrapText="1"/>
    </xf>
    <xf numFmtId="0" fontId="7" fillId="0" borderId="99" xfId="83" applyNumberFormat="1" applyFont="1" applyFill="1" applyBorder="1" applyAlignment="1" applyProtection="1">
      <alignment horizontal="left" vertical="center"/>
    </xf>
    <xf numFmtId="0" fontId="87" fillId="33" borderId="99" xfId="83" applyNumberFormat="1" applyFont="1" applyFill="1" applyBorder="1" applyAlignment="1" applyProtection="1">
      <alignment horizontal="left" vertical="center" wrapText="1"/>
    </xf>
    <xf numFmtId="0" fontId="92" fillId="33" borderId="99" xfId="83" applyFont="1" applyFill="1" applyBorder="1" applyAlignment="1" applyProtection="1">
      <alignment vertical="center" wrapText="1"/>
    </xf>
    <xf numFmtId="0" fontId="68" fillId="86" borderId="99" xfId="83" applyFont="1" applyFill="1" applyBorder="1" applyAlignment="1" applyProtection="1">
      <alignment horizontal="left" vertical="center" wrapText="1"/>
    </xf>
    <xf numFmtId="0" fontId="7" fillId="0" borderId="99" xfId="83" applyNumberFormat="1" applyFont="1" applyFill="1" applyBorder="1" applyAlignment="1" applyProtection="1">
      <alignment vertical="center"/>
    </xf>
    <xf numFmtId="0" fontId="7" fillId="25" borderId="99" xfId="83" applyNumberFormat="1" applyFont="1" applyFill="1" applyBorder="1" applyAlignment="1" applyProtection="1">
      <alignment horizontal="left" vertical="center" wrapText="1"/>
    </xf>
    <xf numFmtId="0" fontId="228" fillId="86" borderId="99" xfId="83" applyNumberFormat="1" applyFont="1" applyFill="1" applyBorder="1" applyAlignment="1" applyProtection="1">
      <alignment horizontal="left" vertical="center" wrapText="1"/>
    </xf>
    <xf numFmtId="49" fontId="68" fillId="86" borderId="99" xfId="83" applyNumberFormat="1" applyFont="1" applyFill="1" applyBorder="1" applyAlignment="1" applyProtection="1">
      <alignment horizontal="left" vertical="center" wrapText="1"/>
    </xf>
    <xf numFmtId="0" fontId="7" fillId="25" borderId="99" xfId="83" applyNumberFormat="1" applyFont="1" applyFill="1" applyBorder="1" applyAlignment="1" applyProtection="1">
      <alignment vertical="center"/>
    </xf>
    <xf numFmtId="0" fontId="7" fillId="25" borderId="99" xfId="83" applyNumberFormat="1" applyFont="1" applyFill="1" applyBorder="1" applyAlignment="1" applyProtection="1">
      <alignment vertical="center" wrapText="1"/>
    </xf>
    <xf numFmtId="0" fontId="66" fillId="86" borderId="99" xfId="83" applyNumberFormat="1" applyFont="1" applyFill="1" applyBorder="1" applyAlignment="1" applyProtection="1">
      <alignment horizontal="left" vertical="top" wrapText="1"/>
    </xf>
    <xf numFmtId="0" fontId="66" fillId="86" borderId="99" xfId="83" applyNumberFormat="1" applyFont="1" applyFill="1" applyBorder="1" applyAlignment="1" applyProtection="1">
      <alignment horizontal="left" vertical="center" wrapText="1"/>
    </xf>
    <xf numFmtId="0" fontId="66" fillId="86" borderId="99" xfId="83" applyNumberFormat="1" applyFont="1" applyFill="1" applyBorder="1" applyAlignment="1" applyProtection="1">
      <alignment horizontal="left" wrapText="1"/>
    </xf>
    <xf numFmtId="0" fontId="7" fillId="34" borderId="99" xfId="83" applyNumberFormat="1" applyFont="1" applyFill="1" applyBorder="1" applyAlignment="1" applyProtection="1">
      <alignment horizontal="center" wrapText="1"/>
      <protection locked="0"/>
    </xf>
    <xf numFmtId="0" fontId="7" fillId="0" borderId="99" xfId="83" applyNumberFormat="1" applyFont="1" applyFill="1" applyBorder="1" applyAlignment="1" applyProtection="1"/>
    <xf numFmtId="0" fontId="68" fillId="86" borderId="99" xfId="83" applyNumberFormat="1" applyFont="1" applyFill="1" applyBorder="1" applyAlignment="1" applyProtection="1">
      <alignment horizontal="left" vertical="top" wrapText="1"/>
    </xf>
    <xf numFmtId="0" fontId="68" fillId="86" borderId="99" xfId="83" applyNumberFormat="1" applyFont="1" applyFill="1" applyBorder="1" applyAlignment="1" applyProtection="1">
      <alignment horizontal="left" wrapText="1"/>
    </xf>
    <xf numFmtId="0" fontId="100" fillId="34" borderId="99" xfId="83" applyNumberFormat="1" applyFont="1" applyFill="1" applyBorder="1" applyAlignment="1" applyProtection="1">
      <alignment horizontal="center" vertical="center" wrapText="1"/>
      <protection locked="0"/>
    </xf>
    <xf numFmtId="0" fontId="7" fillId="35" borderId="99" xfId="83" applyNumberFormat="1" applyFont="1" applyFill="1" applyBorder="1" applyAlignment="1" applyProtection="1">
      <alignment vertical="center" wrapText="1"/>
    </xf>
    <xf numFmtId="0" fontId="7" fillId="35" borderId="99" xfId="83" applyNumberFormat="1" applyFont="1" applyFill="1" applyBorder="1" applyAlignment="1" applyProtection="1">
      <alignment vertical="center"/>
    </xf>
    <xf numFmtId="0" fontId="7" fillId="0" borderId="99" xfId="83" applyNumberFormat="1" applyFont="1" applyFill="1" applyBorder="1" applyAlignment="1" applyProtection="1">
      <alignment vertical="center" wrapText="1"/>
    </xf>
    <xf numFmtId="0" fontId="7" fillId="35" borderId="99" xfId="83" applyNumberFormat="1" applyFont="1" applyFill="1" applyBorder="1" applyProtection="1"/>
    <xf numFmtId="0" fontId="7" fillId="16" borderId="0" xfId="50" applyFont="1" applyFill="1" applyBorder="1" applyAlignment="1" applyProtection="1">
      <alignment wrapText="1"/>
    </xf>
    <xf numFmtId="0" fontId="7" fillId="16" borderId="0" xfId="50" applyFont="1" applyFill="1" applyBorder="1" applyAlignment="1" applyProtection="1"/>
    <xf numFmtId="0" fontId="7" fillId="16" borderId="0" xfId="50" applyFont="1" applyFill="1" applyBorder="1" applyAlignment="1" applyProtection="1">
      <alignment vertical="center"/>
    </xf>
    <xf numFmtId="0" fontId="7" fillId="16" borderId="0" xfId="50" applyNumberFormat="1" applyFont="1" applyFill="1" applyBorder="1" applyAlignment="1" applyProtection="1">
      <alignment vertical="center"/>
    </xf>
    <xf numFmtId="0" fontId="32" fillId="22" borderId="108" xfId="0" applyFont="1" applyFill="1" applyBorder="1" applyAlignment="1">
      <alignment horizontal="left" wrapText="1"/>
    </xf>
    <xf numFmtId="0" fontId="68" fillId="16" borderId="105" xfId="0" applyFont="1" applyFill="1" applyBorder="1" applyAlignment="1" applyProtection="1">
      <alignment horizontal="center" vertical="center" wrapText="1"/>
      <protection locked="0"/>
    </xf>
    <xf numFmtId="0" fontId="68" fillId="16" borderId="108" xfId="0" applyFont="1" applyFill="1" applyBorder="1" applyAlignment="1">
      <alignment vertical="center" wrapText="1"/>
    </xf>
    <xf numFmtId="6" fontId="68" fillId="16" borderId="105" xfId="0" applyNumberFormat="1" applyFont="1" applyFill="1" applyBorder="1" applyAlignment="1" applyProtection="1">
      <alignment horizontal="center" vertical="center" wrapText="1"/>
      <protection locked="0"/>
    </xf>
    <xf numFmtId="0" fontId="7" fillId="0" borderId="0" xfId="53" applyFont="1" applyFill="1" applyBorder="1" applyAlignment="1" applyProtection="1">
      <alignment horizontal="center" vertical="top" wrapText="1"/>
    </xf>
    <xf numFmtId="6" fontId="68" fillId="16" borderId="99" xfId="0" applyNumberFormat="1" applyFont="1" applyFill="1" applyBorder="1" applyAlignment="1" applyProtection="1">
      <alignment horizontal="center" vertical="center" wrapText="1"/>
      <protection locked="0"/>
    </xf>
    <xf numFmtId="0" fontId="7" fillId="16" borderId="0" xfId="53" applyFont="1" applyFill="1" applyProtection="1"/>
    <xf numFmtId="0" fontId="7" fillId="0" borderId="0" xfId="50" applyFont="1" applyAlignment="1" applyProtection="1">
      <alignment horizontal="center" vertical="center"/>
    </xf>
    <xf numFmtId="0" fontId="7" fillId="0" borderId="0" xfId="50" applyFont="1" applyFill="1" applyProtection="1"/>
    <xf numFmtId="0" fontId="7" fillId="0" borderId="0" xfId="50" applyFont="1" applyProtection="1"/>
    <xf numFmtId="0" fontId="7" fillId="0" borderId="0" xfId="50" applyFont="1" applyFill="1" applyBorder="1" applyProtection="1"/>
    <xf numFmtId="10" fontId="7" fillId="16" borderId="0" xfId="50" applyNumberFormat="1" applyFont="1" applyFill="1" applyProtection="1"/>
    <xf numFmtId="166" fontId="7" fillId="16" borderId="0" xfId="50" applyNumberFormat="1" applyFont="1" applyFill="1" applyProtection="1"/>
    <xf numFmtId="0" fontId="7" fillId="0" borderId="0" xfId="50" applyFont="1" applyAlignment="1" applyProtection="1">
      <alignment vertical="top"/>
    </xf>
    <xf numFmtId="0" fontId="17" fillId="0" borderId="0" xfId="50" applyFont="1" applyFill="1" applyBorder="1" applyAlignment="1" applyProtection="1">
      <alignment horizontal="left" vertical="center"/>
    </xf>
    <xf numFmtId="0" fontId="7" fillId="21" borderId="0" xfId="50" applyFont="1" applyFill="1" applyAlignment="1" applyProtection="1">
      <alignment vertical="top"/>
    </xf>
    <xf numFmtId="0" fontId="9" fillId="16" borderId="0" xfId="50" applyFont="1" applyFill="1" applyProtection="1"/>
    <xf numFmtId="0" fontId="9" fillId="21" borderId="0" xfId="50" applyFont="1" applyFill="1" applyProtection="1"/>
    <xf numFmtId="0" fontId="7" fillId="16" borderId="0" xfId="50" applyFont="1" applyFill="1" applyAlignment="1" applyProtection="1">
      <alignment horizontal="center" vertical="center"/>
    </xf>
    <xf numFmtId="0" fontId="11" fillId="16" borderId="0" xfId="0" applyFont="1" applyFill="1" applyBorder="1" applyAlignment="1" applyProtection="1">
      <alignment horizontal="left" vertical="center" wrapText="1"/>
    </xf>
    <xf numFmtId="0" fontId="11" fillId="16" borderId="0" xfId="0" applyFont="1" applyFill="1" applyBorder="1" applyAlignment="1" applyProtection="1">
      <alignment horizontal="center" vertical="center" wrapText="1"/>
    </xf>
    <xf numFmtId="0" fontId="11" fillId="23" borderId="14" xfId="0" applyFont="1" applyFill="1" applyBorder="1" applyAlignment="1" applyProtection="1">
      <alignment vertical="center"/>
    </xf>
    <xf numFmtId="0" fontId="14" fillId="23" borderId="15" xfId="0" applyFont="1" applyFill="1" applyBorder="1" applyAlignment="1" applyProtection="1">
      <alignment horizontal="center" vertical="center" wrapText="1"/>
    </xf>
    <xf numFmtId="0" fontId="11" fillId="23" borderId="15" xfId="0" applyFont="1" applyFill="1" applyBorder="1" applyAlignment="1" applyProtection="1">
      <alignment horizontal="center" vertical="center" wrapText="1"/>
    </xf>
    <xf numFmtId="0" fontId="11" fillId="23" borderId="15" xfId="0" applyFont="1" applyFill="1" applyBorder="1" applyAlignment="1" applyProtection="1">
      <alignment vertical="center" wrapText="1"/>
    </xf>
    <xf numFmtId="0" fontId="11" fillId="19" borderId="13" xfId="0" applyFont="1" applyFill="1" applyBorder="1" applyAlignment="1" applyProtection="1">
      <alignment vertical="center"/>
    </xf>
    <xf numFmtId="0" fontId="7" fillId="21" borderId="0" xfId="50" applyFont="1" applyFill="1" applyProtection="1"/>
    <xf numFmtId="0" fontId="7" fillId="20" borderId="0" xfId="50" applyFont="1" applyFill="1" applyProtection="1"/>
    <xf numFmtId="0" fontId="7" fillId="20" borderId="0" xfId="50" applyFont="1" applyFill="1" applyAlignment="1" applyProtection="1">
      <alignment horizontal="center" vertical="center"/>
    </xf>
    <xf numFmtId="0" fontId="11" fillId="22" borderId="0" xfId="0" applyNumberFormat="1" applyFont="1" applyFill="1" applyAlignment="1" applyProtection="1">
      <alignment vertical="center" wrapText="1"/>
    </xf>
    <xf numFmtId="0" fontId="11" fillId="21" borderId="0" xfId="0" applyNumberFormat="1" applyFont="1" applyFill="1" applyProtection="1"/>
    <xf numFmtId="0" fontId="11" fillId="0" borderId="0" xfId="0" applyNumberFormat="1" applyFont="1" applyFill="1" applyProtection="1"/>
    <xf numFmtId="0" fontId="11" fillId="21" borderId="0" xfId="0" applyNumberFormat="1" applyFont="1" applyFill="1" applyAlignment="1" applyProtection="1">
      <alignment wrapText="1"/>
    </xf>
    <xf numFmtId="0" fontId="7" fillId="16" borderId="0" xfId="50" applyFont="1" applyFill="1" applyBorder="1" applyAlignment="1" applyProtection="1">
      <alignment vertical="top"/>
    </xf>
    <xf numFmtId="0" fontId="7" fillId="0" borderId="0" xfId="50" applyFont="1" applyBorder="1" applyProtection="1"/>
    <xf numFmtId="0" fontId="11" fillId="0" borderId="0" xfId="0" applyFont="1" applyFill="1" applyAlignment="1" applyProtection="1">
      <alignment vertical="center" wrapText="1"/>
    </xf>
    <xf numFmtId="0" fontId="11" fillId="0" borderId="0" xfId="0" applyFont="1" applyFill="1" applyAlignment="1" applyProtection="1">
      <alignment vertical="center"/>
    </xf>
    <xf numFmtId="0" fontId="14"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4" fillId="0" borderId="0" xfId="0" applyFont="1" applyFill="1" applyAlignment="1" applyProtection="1">
      <alignment horizontal="center" vertical="center" wrapText="1"/>
    </xf>
    <xf numFmtId="0" fontId="11" fillId="22" borderId="0" xfId="0" applyFont="1" applyFill="1" applyAlignment="1" applyProtection="1">
      <alignment vertical="center"/>
    </xf>
    <xf numFmtId="0" fontId="7" fillId="0" borderId="0" xfId="50" applyFont="1" applyFill="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0" xfId="0" applyFont="1" applyFill="1" applyProtection="1"/>
    <xf numFmtId="0" fontId="9" fillId="0" borderId="0" xfId="50" applyFont="1" applyFill="1" applyProtection="1"/>
    <xf numFmtId="0" fontId="7" fillId="18" borderId="0" xfId="50" applyFont="1" applyFill="1" applyProtection="1"/>
    <xf numFmtId="0" fontId="7" fillId="18" borderId="0" xfId="50" applyFont="1" applyFill="1" applyAlignment="1" applyProtection="1">
      <alignment horizontal="center" vertical="center"/>
    </xf>
    <xf numFmtId="0" fontId="7" fillId="0" borderId="0" xfId="50" applyFont="1" applyFill="1" applyAlignment="1" applyProtection="1">
      <alignment vertical="center"/>
    </xf>
    <xf numFmtId="0" fontId="7" fillId="0" borderId="0" xfId="50" applyFont="1" applyFill="1" applyBorder="1" applyAlignment="1" applyProtection="1">
      <alignment horizontal="center" vertical="center"/>
    </xf>
    <xf numFmtId="0" fontId="7" fillId="0" borderId="0" xfId="0" applyNumberFormat="1" applyFont="1" applyAlignment="1" applyProtection="1">
      <alignment horizontal="center" vertical="center"/>
    </xf>
    <xf numFmtId="0" fontId="7" fillId="0" borderId="0" xfId="50" applyFont="1" applyAlignment="1" applyProtection="1">
      <alignment horizontal="right" vertical="top"/>
    </xf>
    <xf numFmtId="0" fontId="7" fillId="0" borderId="0" xfId="50" applyFont="1" applyAlignment="1" applyProtection="1">
      <alignment vertical="top" wrapText="1"/>
    </xf>
    <xf numFmtId="0" fontId="236" fillId="34" borderId="99" xfId="83" applyNumberFormat="1" applyFont="1" applyFill="1" applyBorder="1" applyAlignment="1" applyProtection="1">
      <alignment horizontal="center" vertical="center" wrapText="1"/>
      <protection locked="0"/>
    </xf>
    <xf numFmtId="0" fontId="101" fillId="25" borderId="0" xfId="83" applyNumberFormat="1" applyFont="1" applyFill="1" applyBorder="1" applyProtection="1"/>
    <xf numFmtId="0" fontId="237" fillId="34" borderId="99" xfId="83" applyNumberFormat="1" applyFont="1" applyFill="1" applyBorder="1" applyAlignment="1" applyProtection="1">
      <alignment horizontal="center" vertical="center" wrapText="1"/>
      <protection locked="0"/>
    </xf>
    <xf numFmtId="0" fontId="100" fillId="25" borderId="99" xfId="83" applyNumberFormat="1" applyFont="1" applyFill="1" applyBorder="1" applyAlignment="1" applyProtection="1">
      <alignment vertical="center"/>
    </xf>
    <xf numFmtId="0" fontId="87" fillId="33" borderId="115" xfId="83" applyNumberFormat="1" applyFont="1" applyFill="1" applyBorder="1" applyAlignment="1" applyProtection="1">
      <alignment vertical="center" wrapText="1"/>
    </xf>
    <xf numFmtId="169" fontId="93" fillId="0" borderId="0" xfId="83" quotePrefix="1" applyNumberFormat="1" applyFont="1" applyFill="1" applyBorder="1" applyAlignment="1" applyProtection="1">
      <alignment horizontal="left" vertical="center" wrapText="1"/>
    </xf>
    <xf numFmtId="0" fontId="88" fillId="0" borderId="99" xfId="83" applyNumberFormat="1" applyFont="1" applyFill="1" applyBorder="1" applyAlignment="1" applyProtection="1">
      <alignment horizontal="center" vertical="center"/>
    </xf>
    <xf numFmtId="0" fontId="0" fillId="0" borderId="99" xfId="0" applyBorder="1"/>
    <xf numFmtId="0" fontId="101" fillId="0" borderId="0" xfId="50" applyFont="1" applyFill="1" applyBorder="1" applyAlignment="1" applyProtection="1">
      <alignment horizontal="left" wrapText="1"/>
    </xf>
    <xf numFmtId="0" fontId="101" fillId="0" borderId="0" xfId="0" applyFont="1"/>
    <xf numFmtId="0" fontId="241" fillId="0" borderId="0" xfId="50" applyFont="1" applyFill="1" applyAlignment="1" applyProtection="1">
      <alignment wrapText="1"/>
    </xf>
    <xf numFmtId="0" fontId="11" fillId="0" borderId="21" xfId="50" applyNumberFormat="1" applyFont="1" applyFill="1" applyBorder="1" applyAlignment="1" applyProtection="1">
      <alignment horizontal="center" vertical="center" wrapText="1"/>
      <protection locked="0"/>
    </xf>
    <xf numFmtId="0" fontId="11" fillId="29" borderId="21" xfId="70" applyFont="1" applyFill="1" applyBorder="1" applyAlignment="1" applyProtection="1">
      <alignment vertical="center"/>
      <protection hidden="1"/>
    </xf>
    <xf numFmtId="0" fontId="66" fillId="19" borderId="13" xfId="0" applyNumberFormat="1" applyFont="1" applyFill="1" applyBorder="1" applyAlignment="1" applyProtection="1">
      <alignment vertical="center" wrapText="1"/>
    </xf>
    <xf numFmtId="0" fontId="68" fillId="19" borderId="13" xfId="0" applyNumberFormat="1" applyFont="1" applyFill="1" applyBorder="1" applyAlignment="1" applyProtection="1">
      <alignment horizontal="left" vertical="center" wrapText="1"/>
    </xf>
    <xf numFmtId="0" fontId="236" fillId="88" borderId="99" xfId="83" applyNumberFormat="1" applyFont="1" applyFill="1" applyBorder="1" applyAlignment="1" applyProtection="1">
      <alignment horizontal="center" vertical="center" wrapText="1"/>
      <protection locked="0"/>
    </xf>
    <xf numFmtId="0" fontId="7" fillId="89" borderId="99" xfId="83" applyNumberFormat="1" applyFont="1" applyFill="1" applyBorder="1" applyAlignment="1" applyProtection="1">
      <alignment horizontal="left" vertical="center"/>
    </xf>
    <xf numFmtId="0" fontId="237" fillId="88" borderId="99" xfId="83" applyNumberFormat="1" applyFont="1" applyFill="1" applyBorder="1" applyAlignment="1" applyProtection="1">
      <alignment horizontal="center" vertical="center" wrapText="1"/>
      <protection locked="0"/>
    </xf>
    <xf numFmtId="0" fontId="100" fillId="89" borderId="99" xfId="83" applyNumberFormat="1" applyFont="1" applyFill="1" applyBorder="1" applyAlignment="1" applyProtection="1">
      <alignment horizontal="left" vertical="center"/>
    </xf>
    <xf numFmtId="169" fontId="66" fillId="25" borderId="0" xfId="83" applyNumberFormat="1" applyFont="1" applyFill="1" applyBorder="1" applyAlignment="1" applyProtection="1">
      <alignment horizontal="right" vertical="center"/>
    </xf>
    <xf numFmtId="0" fontId="68" fillId="86" borderId="99" xfId="83" applyNumberFormat="1" applyFont="1" applyFill="1" applyBorder="1" applyAlignment="1" applyProtection="1">
      <alignment horizontal="left" vertical="center" wrapText="1" indent="2"/>
    </xf>
    <xf numFmtId="0" fontId="7" fillId="90" borderId="99" xfId="83" applyNumberFormat="1" applyFont="1" applyFill="1" applyBorder="1" applyProtection="1"/>
    <xf numFmtId="0" fontId="101" fillId="0" borderId="0" xfId="50" applyFont="1" applyFill="1" applyProtection="1"/>
    <xf numFmtId="0" fontId="66" fillId="91" borderId="17" xfId="2817" applyNumberFormat="1" applyFont="1" applyFill="1" applyBorder="1" applyAlignment="1" applyProtection="1">
      <alignment horizontal="center" vertical="center" wrapText="1"/>
    </xf>
    <xf numFmtId="0" fontId="31" fillId="22" borderId="24" xfId="2817" applyNumberFormat="1" applyFont="1" applyFill="1" applyBorder="1" applyAlignment="1" applyProtection="1">
      <alignment horizontal="center" vertical="center"/>
    </xf>
    <xf numFmtId="0" fontId="68" fillId="19" borderId="13" xfId="2817" applyNumberFormat="1" applyFont="1" applyFill="1" applyBorder="1" applyAlignment="1" applyProtection="1">
      <alignment vertical="center" wrapText="1"/>
    </xf>
    <xf numFmtId="0" fontId="31" fillId="22" borderId="24" xfId="2827" applyNumberFormat="1" applyFont="1" applyFill="1" applyBorder="1" applyAlignment="1" applyProtection="1">
      <alignment horizontal="center" vertical="center"/>
    </xf>
    <xf numFmtId="0" fontId="7" fillId="29" borderId="21" xfId="67" applyFont="1" applyFill="1" applyBorder="1" applyAlignment="1" applyProtection="1">
      <alignment vertical="center"/>
      <protection hidden="1"/>
    </xf>
    <xf numFmtId="49" fontId="66" fillId="16" borderId="0" xfId="2817" applyNumberFormat="1" applyFont="1" applyFill="1" applyAlignment="1" applyProtection="1">
      <alignment vertical="top"/>
    </xf>
    <xf numFmtId="0" fontId="7" fillId="29" borderId="22" xfId="70" applyFont="1" applyFill="1" applyBorder="1" applyAlignment="1" applyProtection="1">
      <alignment vertical="center"/>
    </xf>
    <xf numFmtId="0" fontId="68" fillId="16" borderId="0" xfId="2817" applyNumberFormat="1" applyFont="1" applyFill="1" applyProtection="1"/>
    <xf numFmtId="0" fontId="11" fillId="23" borderId="22" xfId="0" applyNumberFormat="1" applyFont="1" applyFill="1" applyBorder="1" applyAlignment="1" applyProtection="1">
      <alignment vertical="center"/>
    </xf>
    <xf numFmtId="0" fontId="231" fillId="22" borderId="24" xfId="0" applyFont="1" applyFill="1" applyBorder="1" applyAlignment="1" applyProtection="1">
      <alignment horizontal="center" vertical="center" wrapText="1"/>
    </xf>
    <xf numFmtId="0" fontId="66" fillId="16" borderId="0" xfId="2817" applyNumberFormat="1" applyFont="1" applyFill="1" applyAlignment="1" applyProtection="1">
      <alignment horizontal="right"/>
    </xf>
    <xf numFmtId="0" fontId="66" fillId="16" borderId="0" xfId="2827" applyNumberFormat="1" applyFont="1" applyFill="1" applyAlignment="1" applyProtection="1">
      <alignment horizontal="right" vertical="top"/>
    </xf>
    <xf numFmtId="49" fontId="231" fillId="22" borderId="24" xfId="70" applyNumberFormat="1" applyFont="1" applyFill="1" applyBorder="1" applyAlignment="1" applyProtection="1">
      <alignment horizontal="center" vertical="center" wrapText="1"/>
    </xf>
    <xf numFmtId="0" fontId="66" fillId="19" borderId="13" xfId="2843" applyNumberFormat="1" applyFont="1" applyFill="1" applyBorder="1" applyAlignment="1" applyProtection="1">
      <alignment horizontal="center" vertical="center"/>
    </xf>
    <xf numFmtId="0" fontId="68" fillId="19" borderId="13" xfId="2843" applyNumberFormat="1" applyFont="1" applyFill="1" applyBorder="1" applyAlignment="1" applyProtection="1">
      <alignment vertical="center" wrapText="1"/>
    </xf>
    <xf numFmtId="0" fontId="11" fillId="16" borderId="21" xfId="50" applyNumberFormat="1" applyFont="1" applyFill="1" applyBorder="1" applyAlignment="1" applyProtection="1">
      <alignment horizontal="center" vertical="center" wrapText="1"/>
      <protection locked="0"/>
    </xf>
    <xf numFmtId="0" fontId="11" fillId="0" borderId="24" xfId="50" applyNumberFormat="1" applyFont="1" applyFill="1" applyBorder="1" applyAlignment="1" applyProtection="1">
      <alignment horizontal="center" vertical="center" wrapText="1"/>
      <protection locked="0"/>
    </xf>
    <xf numFmtId="0" fontId="66" fillId="23" borderId="17" xfId="2827" applyNumberFormat="1" applyFont="1" applyFill="1" applyBorder="1" applyAlignment="1" applyProtection="1">
      <alignment horizontal="center" vertical="center" wrapText="1"/>
    </xf>
    <xf numFmtId="0" fontId="66" fillId="19" borderId="13" xfId="2843" applyNumberFormat="1" applyFont="1" applyFill="1" applyBorder="1" applyAlignment="1" applyProtection="1">
      <alignment vertical="center" wrapText="1"/>
    </xf>
    <xf numFmtId="49" fontId="66" fillId="16" borderId="0" xfId="2843" applyNumberFormat="1" applyFont="1" applyFill="1" applyAlignment="1" applyProtection="1">
      <alignment vertical="top"/>
    </xf>
    <xf numFmtId="0" fontId="231" fillId="0" borderId="21" xfId="0" applyNumberFormat="1" applyFont="1" applyFill="1" applyBorder="1" applyAlignment="1" applyProtection="1">
      <alignment horizontal="center" vertical="center" wrapText="1"/>
      <protection locked="0"/>
    </xf>
    <xf numFmtId="0" fontId="68" fillId="19" borderId="13" xfId="2827" applyFont="1" applyFill="1" applyBorder="1" applyAlignment="1" applyProtection="1">
      <alignment horizontal="left" vertical="center" wrapText="1"/>
    </xf>
    <xf numFmtId="0" fontId="68" fillId="16" borderId="0" xfId="2843" applyNumberFormat="1" applyFont="1" applyFill="1" applyProtection="1"/>
    <xf numFmtId="0" fontId="14" fillId="29" borderId="21" xfId="0" applyFont="1" applyFill="1" applyBorder="1" applyAlignment="1" applyProtection="1">
      <alignment horizontal="center" vertical="center" wrapText="1"/>
    </xf>
    <xf numFmtId="0" fontId="11" fillId="23" borderId="21" xfId="50" applyFont="1" applyFill="1" applyBorder="1" applyAlignment="1" applyProtection="1">
      <alignment horizontal="center" vertical="center" wrapText="1"/>
    </xf>
    <xf numFmtId="0" fontId="11" fillId="29" borderId="21" xfId="67" applyFont="1" applyFill="1" applyBorder="1" applyAlignment="1" applyProtection="1">
      <alignment vertical="center"/>
    </xf>
    <xf numFmtId="0" fontId="11" fillId="23" borderId="23" xfId="50" applyFont="1" applyFill="1" applyBorder="1" applyAlignment="1" applyProtection="1">
      <alignment horizontal="center" vertical="center"/>
    </xf>
    <xf numFmtId="0" fontId="68" fillId="19" borderId="13" xfId="2817" applyNumberFormat="1" applyFont="1" applyFill="1" applyBorder="1" applyAlignment="1" applyProtection="1">
      <alignment horizontal="left" vertical="center" wrapText="1"/>
    </xf>
    <xf numFmtId="169" fontId="86" fillId="0" borderId="67" xfId="83" quotePrefix="1" applyNumberFormat="1" applyFont="1" applyFill="1" applyBorder="1" applyAlignment="1" applyProtection="1">
      <alignment horizontal="left" vertical="center" wrapText="1"/>
    </xf>
    <xf numFmtId="0" fontId="31" fillId="22" borderId="24" xfId="2843" applyNumberFormat="1" applyFont="1" applyFill="1" applyBorder="1" applyAlignment="1" applyProtection="1">
      <alignment horizontal="center" vertical="center" wrapText="1"/>
    </xf>
    <xf numFmtId="0" fontId="66" fillId="16" borderId="0" xfId="2843" applyNumberFormat="1" applyFont="1" applyFill="1" applyAlignment="1" applyProtection="1">
      <alignment horizontal="right" vertical="top"/>
    </xf>
    <xf numFmtId="0" fontId="66" fillId="19" borderId="13" xfId="2817" applyNumberFormat="1" applyFont="1" applyFill="1" applyBorder="1" applyAlignment="1" applyProtection="1">
      <alignment horizontal="center" vertical="center"/>
    </xf>
    <xf numFmtId="49" fontId="66" fillId="16" borderId="0" xfId="2817" applyNumberFormat="1" applyFont="1" applyFill="1" applyAlignment="1" applyProtection="1">
      <alignment horizontal="right" vertical="center"/>
    </xf>
    <xf numFmtId="0" fontId="11" fillId="23" borderId="23" xfId="50" applyFont="1" applyFill="1" applyBorder="1" applyAlignment="1" applyProtection="1">
      <alignment horizontal="center" vertical="center" wrapText="1"/>
      <protection locked="0"/>
    </xf>
    <xf numFmtId="0" fontId="66" fillId="23" borderId="15" xfId="2843" applyNumberFormat="1" applyFont="1" applyFill="1" applyBorder="1" applyAlignment="1" applyProtection="1">
      <alignment horizontal="center" vertical="center" wrapText="1"/>
    </xf>
    <xf numFmtId="0" fontId="66" fillId="16" borderId="0" xfId="2843" applyNumberFormat="1" applyFont="1" applyFill="1" applyAlignment="1" applyProtection="1">
      <alignment horizontal="right" vertical="center"/>
    </xf>
    <xf numFmtId="0" fontId="66" fillId="23" borderId="17" xfId="2817" applyNumberFormat="1" applyFont="1" applyFill="1" applyBorder="1" applyAlignment="1" applyProtection="1">
      <alignment horizontal="center" vertical="center" wrapText="1"/>
    </xf>
    <xf numFmtId="0" fontId="66" fillId="16" borderId="0" xfId="2817" applyNumberFormat="1" applyFont="1" applyFill="1" applyAlignment="1" applyProtection="1">
      <alignment horizontal="right" vertical="center"/>
    </xf>
    <xf numFmtId="49" fontId="86" fillId="0" borderId="117" xfId="83" quotePrefix="1" applyNumberFormat="1" applyFont="1" applyFill="1" applyBorder="1" applyAlignment="1" applyProtection="1">
      <alignment horizontal="left" vertical="center" wrapText="1"/>
    </xf>
    <xf numFmtId="0" fontId="11" fillId="0" borderId="13" xfId="2817" applyNumberFormat="1" applyFont="1" applyFill="1" applyBorder="1" applyAlignment="1" applyProtection="1">
      <alignment horizontal="center" vertical="center" wrapText="1"/>
      <protection locked="0"/>
    </xf>
    <xf numFmtId="0" fontId="11" fillId="16" borderId="13" xfId="2817" applyNumberFormat="1" applyFont="1" applyFill="1" applyBorder="1" applyAlignment="1" applyProtection="1">
      <alignment horizontal="center" vertical="center" wrapText="1"/>
      <protection locked="0"/>
    </xf>
    <xf numFmtId="0" fontId="31" fillId="22" borderId="0" xfId="2817" applyNumberFormat="1" applyFont="1" applyFill="1" applyAlignment="1" applyProtection="1">
      <alignment horizontal="center" vertical="center"/>
    </xf>
    <xf numFmtId="0" fontId="31" fillId="22" borderId="0" xfId="2817" applyNumberFormat="1" applyFont="1" applyFill="1" applyAlignment="1" applyProtection="1">
      <alignment vertical="center" wrapText="1"/>
    </xf>
    <xf numFmtId="0" fontId="11" fillId="0" borderId="13" xfId="2817" applyNumberFormat="1" applyFont="1" applyBorder="1" applyAlignment="1" applyProtection="1">
      <alignment horizontal="center" vertical="center" wrapText="1"/>
      <protection locked="0"/>
    </xf>
    <xf numFmtId="0" fontId="11" fillId="23" borderId="17" xfId="2817" applyNumberFormat="1" applyFont="1" applyFill="1" applyBorder="1" applyAlignment="1" applyProtection="1">
      <alignment vertical="center"/>
    </xf>
    <xf numFmtId="0" fontId="11" fillId="23" borderId="17" xfId="2817" applyNumberFormat="1" applyFont="1" applyFill="1" applyBorder="1" applyAlignment="1" applyProtection="1">
      <alignment horizontal="center" vertical="center" wrapText="1"/>
      <protection locked="0"/>
    </xf>
    <xf numFmtId="0" fontId="11" fillId="23" borderId="22" xfId="2817" applyNumberFormat="1" applyFont="1" applyFill="1" applyBorder="1" applyAlignment="1" applyProtection="1">
      <alignment horizontal="center" vertical="center" wrapText="1"/>
      <protection locked="0"/>
    </xf>
    <xf numFmtId="49" fontId="73" fillId="16" borderId="0" xfId="2817" applyNumberFormat="1" applyFont="1" applyFill="1" applyAlignment="1" applyProtection="1">
      <alignment vertical="top"/>
    </xf>
    <xf numFmtId="0" fontId="7" fillId="16" borderId="0" xfId="2817" applyNumberFormat="1" applyFont="1" applyFill="1" applyProtection="1"/>
    <xf numFmtId="0" fontId="11" fillId="91" borderId="17" xfId="2817" applyNumberFormat="1" applyFont="1" applyFill="1" applyBorder="1" applyAlignment="1" applyProtection="1">
      <alignment horizontal="center" vertical="center" wrapText="1"/>
    </xf>
    <xf numFmtId="0" fontId="11" fillId="91" borderId="17" xfId="2817" applyNumberFormat="1" applyFont="1" applyFill="1" applyBorder="1" applyAlignment="1" applyProtection="1">
      <alignment vertical="center"/>
    </xf>
    <xf numFmtId="0" fontId="11" fillId="91" borderId="22" xfId="2817" applyNumberFormat="1" applyFont="1" applyFill="1" applyBorder="1" applyAlignment="1" applyProtection="1">
      <alignment horizontal="center" vertical="center" wrapText="1"/>
    </xf>
    <xf numFmtId="0" fontId="31" fillId="0" borderId="13" xfId="2817" applyNumberFormat="1" applyFont="1" applyFill="1" applyBorder="1" applyAlignment="1" applyProtection="1">
      <alignment horizontal="center" vertical="center"/>
    </xf>
    <xf numFmtId="0" fontId="11" fillId="29" borderId="21" xfId="70" applyFont="1" applyFill="1" applyBorder="1" applyAlignment="1" applyProtection="1">
      <alignment vertical="center"/>
    </xf>
    <xf numFmtId="49" fontId="66" fillId="0" borderId="0" xfId="2817" applyNumberFormat="1" applyFont="1" applyFill="1" applyAlignment="1" applyProtection="1">
      <alignment vertical="top"/>
    </xf>
    <xf numFmtId="49" fontId="66" fillId="16" borderId="0" xfId="2817" applyNumberFormat="1" applyFont="1" applyFill="1" applyAlignment="1" applyProtection="1">
      <alignment horizontal="right" vertical="top"/>
    </xf>
    <xf numFmtId="49" fontId="66" fillId="16" borderId="0" xfId="2827" applyNumberFormat="1" applyFont="1" applyFill="1" applyAlignment="1" applyProtection="1">
      <alignment vertical="top"/>
    </xf>
    <xf numFmtId="0" fontId="66" fillId="16" borderId="0" xfId="2827" applyNumberFormat="1" applyFont="1" applyFill="1" applyAlignment="1" applyProtection="1">
      <alignment horizontal="right" vertical="center"/>
    </xf>
    <xf numFmtId="0" fontId="66" fillId="19" borderId="13" xfId="2827" applyNumberFormat="1" applyFont="1" applyFill="1" applyBorder="1" applyAlignment="1" applyProtection="1">
      <alignment horizontal="center" vertical="center" wrapText="1"/>
    </xf>
    <xf numFmtId="0" fontId="11" fillId="0" borderId="13" xfId="2843" applyNumberFormat="1" applyFont="1" applyFill="1" applyBorder="1" applyAlignment="1" applyProtection="1">
      <alignment horizontal="center" vertical="center" wrapText="1"/>
      <protection locked="0"/>
    </xf>
    <xf numFmtId="0" fontId="11" fillId="16" borderId="13" xfId="2843" applyNumberFormat="1" applyFont="1" applyFill="1" applyBorder="1" applyAlignment="1" applyProtection="1">
      <alignment horizontal="center" vertical="center" wrapText="1"/>
      <protection locked="0"/>
    </xf>
    <xf numFmtId="0" fontId="31" fillId="22" borderId="0" xfId="2843" applyNumberFormat="1" applyFont="1" applyFill="1" applyAlignment="1" applyProtection="1">
      <alignment horizontal="center" vertical="center" wrapText="1"/>
    </xf>
    <xf numFmtId="0" fontId="11" fillId="0" borderId="13" xfId="2843" applyNumberFormat="1" applyFont="1" applyBorder="1" applyAlignment="1" applyProtection="1">
      <alignment horizontal="center" vertical="center" wrapText="1"/>
      <protection locked="0"/>
    </xf>
    <xf numFmtId="0" fontId="11" fillId="23" borderId="15" xfId="2843" applyNumberFormat="1" applyFont="1" applyFill="1" applyBorder="1" applyAlignment="1" applyProtection="1">
      <alignment horizontal="center" vertical="center" wrapText="1"/>
      <protection locked="0"/>
    </xf>
    <xf numFmtId="0" fontId="11" fillId="23" borderId="21" xfId="2843" applyNumberFormat="1" applyFont="1" applyFill="1" applyBorder="1" applyAlignment="1" applyProtection="1">
      <alignment horizontal="center" vertical="center" wrapText="1"/>
      <protection locked="0"/>
    </xf>
    <xf numFmtId="0" fontId="31" fillId="22" borderId="0" xfId="2843" applyNumberFormat="1" applyFont="1" applyFill="1" applyBorder="1" applyAlignment="1" applyProtection="1">
      <alignment vertical="center" wrapText="1"/>
    </xf>
    <xf numFmtId="0" fontId="11" fillId="23" borderId="15" xfId="2843" applyNumberFormat="1" applyFont="1" applyFill="1" applyBorder="1" applyAlignment="1" applyProtection="1">
      <alignment horizontal="center" vertical="center" wrapText="1"/>
    </xf>
    <xf numFmtId="0" fontId="11" fillId="23" borderId="15" xfId="2843" applyNumberFormat="1" applyFont="1" applyFill="1" applyBorder="1" applyAlignment="1" applyProtection="1">
      <alignment vertical="center"/>
    </xf>
    <xf numFmtId="0" fontId="11" fillId="23" borderId="21" xfId="2843" applyNumberFormat="1" applyFont="1" applyFill="1" applyBorder="1" applyAlignment="1" applyProtection="1">
      <alignment horizontal="center" vertical="center" wrapText="1"/>
    </xf>
    <xf numFmtId="0" fontId="10" fillId="23" borderId="15" xfId="2843" applyNumberFormat="1" applyFont="1" applyFill="1" applyBorder="1" applyAlignment="1" applyProtection="1">
      <alignment horizontal="center" vertical="center" wrapText="1"/>
    </xf>
    <xf numFmtId="0" fontId="66" fillId="19" borderId="13" xfId="2843" applyNumberFormat="1" applyFont="1" applyFill="1" applyBorder="1" applyAlignment="1" applyProtection="1">
      <alignment horizontal="center" vertical="center" wrapText="1"/>
    </xf>
    <xf numFmtId="0" fontId="231" fillId="22" borderId="24" xfId="0" applyNumberFormat="1" applyFont="1" applyFill="1" applyBorder="1" applyAlignment="1" applyProtection="1">
      <alignment horizontal="center" vertical="center" wrapText="1"/>
    </xf>
    <xf numFmtId="0" fontId="11" fillId="29" borderId="22" xfId="70" applyFont="1" applyFill="1" applyBorder="1" applyAlignment="1" applyProtection="1">
      <alignment vertical="center"/>
    </xf>
    <xf numFmtId="0" fontId="11" fillId="16" borderId="13" xfId="2827" applyNumberFormat="1" applyFont="1" applyFill="1" applyBorder="1" applyAlignment="1" applyProtection="1">
      <alignment horizontal="center" vertical="center" wrapText="1"/>
      <protection locked="0"/>
    </xf>
    <xf numFmtId="0" fontId="31" fillId="22" borderId="0" xfId="2827" applyNumberFormat="1" applyFont="1" applyFill="1" applyAlignment="1" applyProtection="1">
      <alignment horizontal="center" vertical="center" wrapText="1"/>
    </xf>
    <xf numFmtId="0" fontId="31" fillId="22" borderId="0" xfId="2827" applyNumberFormat="1" applyFont="1" applyFill="1" applyAlignment="1" applyProtection="1">
      <alignment vertical="center" wrapText="1"/>
    </xf>
    <xf numFmtId="0" fontId="11" fillId="23" borderId="17" xfId="2827" applyNumberFormat="1" applyFont="1" applyFill="1" applyBorder="1" applyAlignment="1" applyProtection="1">
      <alignment horizontal="center" vertical="center" wrapText="1"/>
    </xf>
    <xf numFmtId="0" fontId="11" fillId="23" borderId="17" xfId="2827" applyNumberFormat="1" applyFont="1" applyFill="1" applyBorder="1" applyAlignment="1" applyProtection="1">
      <alignment vertical="center"/>
    </xf>
    <xf numFmtId="0" fontId="11" fillId="23" borderId="22" xfId="2827" applyNumberFormat="1" applyFont="1" applyFill="1" applyBorder="1" applyAlignment="1" applyProtection="1">
      <alignment horizontal="center" vertical="center" wrapText="1"/>
    </xf>
    <xf numFmtId="0" fontId="11" fillId="29" borderId="21" xfId="67" applyFont="1" applyFill="1" applyBorder="1" applyAlignment="1" applyProtection="1">
      <alignment vertical="center"/>
      <protection hidden="1"/>
    </xf>
    <xf numFmtId="0" fontId="87" fillId="33" borderId="64" xfId="2841" applyNumberFormat="1" applyFont="1" applyFill="1" applyBorder="1" applyAlignment="1" applyProtection="1">
      <alignment horizontal="left" vertical="center" wrapText="1"/>
    </xf>
    <xf numFmtId="0" fontId="68" fillId="25" borderId="0" xfId="83" applyNumberFormat="1" applyFont="1" applyFill="1" applyBorder="1" applyAlignment="1" applyProtection="1">
      <alignment vertical="top"/>
    </xf>
    <xf numFmtId="0" fontId="15" fillId="16" borderId="0" xfId="70" applyFont="1" applyFill="1" applyProtection="1"/>
    <xf numFmtId="0" fontId="15" fillId="16" borderId="0" xfId="50" applyFont="1" applyFill="1" applyAlignment="1" applyProtection="1">
      <alignment vertical="top"/>
    </xf>
    <xf numFmtId="0" fontId="15" fillId="0" borderId="0" xfId="70" applyFont="1" applyFill="1" applyProtection="1"/>
    <xf numFmtId="169" fontId="66" fillId="0" borderId="0" xfId="83" applyNumberFormat="1" applyFont="1" applyFill="1" applyBorder="1" applyAlignment="1" applyProtection="1">
      <alignment horizontal="left" vertical="center" wrapText="1"/>
    </xf>
    <xf numFmtId="0" fontId="100" fillId="0" borderId="0" xfId="83" applyNumberFormat="1" applyFont="1" applyFill="1" applyBorder="1" applyAlignment="1" applyProtection="1">
      <alignment vertical="top" wrapText="1"/>
    </xf>
    <xf numFmtId="49" fontId="31" fillId="0" borderId="0" xfId="70" applyNumberFormat="1" applyFont="1" applyFill="1" applyBorder="1" applyAlignment="1" applyProtection="1">
      <alignment horizontal="left" vertical="center" wrapText="1"/>
    </xf>
    <xf numFmtId="0" fontId="66" fillId="0" borderId="0" xfId="0" applyFont="1" applyFill="1" applyBorder="1" applyAlignment="1" applyProtection="1">
      <alignment horizontal="center" vertical="center" wrapText="1"/>
    </xf>
    <xf numFmtId="0" fontId="11" fillId="29" borderId="13" xfId="67" applyFont="1" applyFill="1" applyBorder="1" applyAlignment="1" applyProtection="1">
      <alignment vertical="center"/>
      <protection hidden="1"/>
    </xf>
    <xf numFmtId="0" fontId="231" fillId="22" borderId="122" xfId="0" applyNumberFormat="1" applyFont="1" applyFill="1" applyBorder="1" applyAlignment="1" applyProtection="1">
      <alignment horizontal="center" vertical="center" wrapText="1"/>
    </xf>
    <xf numFmtId="0" fontId="11" fillId="29" borderId="13" xfId="67" applyFont="1" applyFill="1" applyBorder="1" applyAlignment="1" applyProtection="1">
      <alignment vertical="center"/>
    </xf>
    <xf numFmtId="0" fontId="14" fillId="29" borderId="13" xfId="0" applyFont="1" applyFill="1" applyBorder="1" applyAlignment="1" applyProtection="1">
      <alignment horizontal="center" vertical="center" wrapText="1"/>
    </xf>
    <xf numFmtId="0" fontId="11" fillId="23" borderId="34" xfId="50" applyFont="1" applyFill="1" applyBorder="1" applyAlignment="1" applyProtection="1">
      <alignment horizontal="center" vertical="center"/>
    </xf>
    <xf numFmtId="0" fontId="11" fillId="23" borderId="21" xfId="70" applyFont="1" applyFill="1" applyBorder="1" applyAlignment="1" applyProtection="1">
      <alignment vertical="center"/>
    </xf>
    <xf numFmtId="0" fontId="231" fillId="22" borderId="13" xfId="0" applyNumberFormat="1" applyFont="1" applyFill="1" applyBorder="1" applyAlignment="1" applyProtection="1">
      <alignment horizontal="center" vertical="center" wrapText="1"/>
    </xf>
    <xf numFmtId="0" fontId="11" fillId="29" borderId="120" xfId="70" applyFont="1" applyFill="1" applyBorder="1" applyAlignment="1" applyProtection="1">
      <alignment vertical="center"/>
    </xf>
    <xf numFmtId="0" fontId="11" fillId="29" borderId="13" xfId="70" applyFont="1" applyFill="1" applyBorder="1" applyAlignment="1" applyProtection="1">
      <alignment vertical="center"/>
    </xf>
    <xf numFmtId="0" fontId="11" fillId="29" borderId="13" xfId="70" applyFont="1" applyFill="1" applyBorder="1" applyAlignment="1" applyProtection="1">
      <alignment vertical="center"/>
      <protection hidden="1"/>
    </xf>
    <xf numFmtId="0" fontId="11" fillId="19" borderId="13" xfId="70" applyFont="1" applyFill="1" applyBorder="1" applyAlignment="1" applyProtection="1">
      <alignment vertical="center" wrapText="1"/>
    </xf>
    <xf numFmtId="0" fontId="11" fillId="19" borderId="13" xfId="70" applyFont="1" applyFill="1" applyBorder="1" applyAlignment="1" applyProtection="1">
      <alignment horizontal="left" vertical="center" wrapText="1" indent="1"/>
    </xf>
    <xf numFmtId="0" fontId="68" fillId="19" borderId="13" xfId="70" applyFont="1" applyFill="1" applyBorder="1" applyAlignment="1" applyProtection="1">
      <alignment vertical="center" wrapText="1"/>
    </xf>
    <xf numFmtId="49" fontId="31" fillId="22" borderId="0" xfId="70" applyNumberFormat="1" applyFont="1" applyFill="1" applyBorder="1" applyAlignment="1" applyProtection="1">
      <alignment horizontal="left" vertical="center" wrapText="1"/>
    </xf>
    <xf numFmtId="0" fontId="11" fillId="16" borderId="13" xfId="70" applyNumberFormat="1" applyFont="1" applyFill="1" applyBorder="1" applyAlignment="1" applyProtection="1">
      <alignment horizontal="center" vertical="center" wrapText="1"/>
      <protection locked="0"/>
    </xf>
    <xf numFmtId="0" fontId="11" fillId="0" borderId="13" xfId="70" applyNumberFormat="1" applyFont="1" applyFill="1" applyBorder="1" applyAlignment="1" applyProtection="1">
      <alignment horizontal="center" vertical="center" wrapText="1"/>
      <protection locked="0"/>
    </xf>
    <xf numFmtId="0" fontId="11" fillId="0" borderId="13" xfId="4378" applyNumberFormat="1" applyFont="1" applyFill="1" applyBorder="1" applyAlignment="1" applyProtection="1">
      <alignment horizontal="center" vertical="center" wrapText="1"/>
      <protection locked="0"/>
    </xf>
    <xf numFmtId="0" fontId="11" fillId="23" borderId="15" xfId="70" applyFont="1" applyFill="1" applyBorder="1" applyAlignment="1" applyProtection="1">
      <alignment vertical="center"/>
    </xf>
    <xf numFmtId="0" fontId="14" fillId="19" borderId="13" xfId="4378" applyFont="1" applyFill="1" applyBorder="1" applyAlignment="1" applyProtection="1">
      <alignment horizontal="center" vertical="center" wrapText="1"/>
    </xf>
    <xf numFmtId="0" fontId="14" fillId="19" borderId="13" xfId="4378" applyNumberFormat="1" applyFont="1" applyFill="1" applyBorder="1" applyAlignment="1" applyProtection="1">
      <alignment horizontal="center" vertical="center" wrapText="1"/>
    </xf>
    <xf numFmtId="0" fontId="232" fillId="0" borderId="109" xfId="81" applyFont="1" applyBorder="1" applyAlignment="1"/>
    <xf numFmtId="0" fontId="233" fillId="0" borderId="54" xfId="81" applyFont="1" applyBorder="1" applyAlignment="1">
      <alignment horizontal="center"/>
    </xf>
    <xf numFmtId="0" fontId="233" fillId="0" borderId="57" xfId="81" applyFont="1" applyBorder="1" applyAlignment="1">
      <alignment horizontal="center"/>
    </xf>
    <xf numFmtId="0" fontId="232" fillId="0" borderId="54" xfId="81" applyFont="1" applyBorder="1" applyAlignment="1"/>
    <xf numFmtId="0" fontId="233" fillId="0" borderId="59" xfId="81" applyFont="1" applyBorder="1" applyAlignment="1">
      <alignment horizontal="center"/>
    </xf>
    <xf numFmtId="0" fontId="232" fillId="0" borderId="54" xfId="69" applyFont="1" applyBorder="1" applyAlignment="1">
      <alignment horizontal="left" vertical="center"/>
    </xf>
    <xf numFmtId="0" fontId="232" fillId="0" borderId="57" xfId="69" applyFont="1" applyBorder="1" applyAlignment="1">
      <alignment horizontal="left" vertical="center"/>
    </xf>
    <xf numFmtId="0" fontId="7" fillId="0" borderId="0" xfId="0" applyFont="1" applyBorder="1"/>
    <xf numFmtId="0" fontId="7" fillId="29" borderId="13" xfId="67" applyFont="1" applyFill="1" applyBorder="1" applyAlignment="1" applyProtection="1">
      <alignment vertical="center"/>
      <protection hidden="1"/>
    </xf>
    <xf numFmtId="0" fontId="7" fillId="16" borderId="0" xfId="50" applyFont="1" applyFill="1" applyAlignment="1" applyProtection="1">
      <alignment wrapText="1"/>
    </xf>
    <xf numFmtId="0" fontId="83" fillId="0" borderId="0" xfId="0" applyFont="1" applyAlignment="1">
      <alignment vertical="center" wrapText="1"/>
    </xf>
    <xf numFmtId="0" fontId="0" fillId="0" borderId="0" xfId="0" applyFill="1"/>
    <xf numFmtId="0" fontId="7" fillId="0" borderId="0" xfId="50" applyFont="1" applyFill="1" applyAlignment="1" applyProtection="1"/>
    <xf numFmtId="0" fontId="68" fillId="0" borderId="0" xfId="83" applyNumberFormat="1" applyFont="1" applyFill="1" applyBorder="1" applyAlignment="1" applyProtection="1">
      <alignment vertical="top"/>
    </xf>
    <xf numFmtId="0" fontId="100" fillId="0" borderId="0" xfId="50" applyFont="1" applyFill="1" applyAlignment="1" applyProtection="1">
      <alignment horizontal="left" vertical="center"/>
    </xf>
    <xf numFmtId="0" fontId="32" fillId="22" borderId="103" xfId="0" applyFont="1" applyFill="1" applyBorder="1" applyAlignment="1">
      <alignment horizontal="center" wrapText="1"/>
    </xf>
    <xf numFmtId="0" fontId="14" fillId="92" borderId="0" xfId="49" applyFont="1" applyFill="1" applyBorder="1" applyAlignment="1" applyProtection="1">
      <alignment horizontal="left" vertical="center" wrapText="1"/>
    </xf>
    <xf numFmtId="0" fontId="13" fillId="91" borderId="99" xfId="0" applyFont="1" applyFill="1" applyBorder="1" applyProtection="1"/>
    <xf numFmtId="0" fontId="0" fillId="91" borderId="99" xfId="0" applyFill="1" applyBorder="1"/>
    <xf numFmtId="0" fontId="68" fillId="16" borderId="0" xfId="0" applyFont="1" applyFill="1" applyBorder="1" applyAlignment="1">
      <alignment vertical="center" wrapText="1"/>
    </xf>
    <xf numFmtId="0" fontId="7" fillId="0" borderId="99" xfId="53" applyFont="1" applyBorder="1" applyProtection="1"/>
    <xf numFmtId="6" fontId="68" fillId="16" borderId="0" xfId="0" applyNumberFormat="1" applyFont="1" applyFill="1" applyBorder="1" applyAlignment="1">
      <alignment horizontal="center" vertical="center" wrapText="1"/>
    </xf>
    <xf numFmtId="6" fontId="68" fillId="16" borderId="0" xfId="0" applyNumberFormat="1" applyFont="1" applyFill="1" applyBorder="1" applyAlignment="1" applyProtection="1">
      <alignment horizontal="center" vertical="center" wrapText="1"/>
      <protection locked="0"/>
    </xf>
    <xf numFmtId="0" fontId="68" fillId="19" borderId="13" xfId="50" applyFont="1" applyFill="1" applyBorder="1" applyAlignment="1" applyProtection="1">
      <alignment vertical="center" wrapText="1"/>
    </xf>
    <xf numFmtId="0" fontId="100" fillId="16" borderId="0" xfId="50" applyFont="1" applyFill="1" applyProtection="1"/>
    <xf numFmtId="0" fontId="101" fillId="0" borderId="0" xfId="70" applyFont="1" applyFill="1" applyAlignment="1" applyProtection="1">
      <alignment wrapText="1"/>
    </xf>
    <xf numFmtId="0" fontId="7" fillId="0" borderId="20" xfId="50" applyFont="1" applyFill="1" applyBorder="1" applyAlignment="1" applyProtection="1"/>
    <xf numFmtId="0" fontId="7" fillId="0" borderId="20" xfId="50" applyFont="1" applyFill="1" applyBorder="1" applyAlignment="1" applyProtection="1">
      <alignment vertical="center" wrapText="1"/>
    </xf>
    <xf numFmtId="0" fontId="7" fillId="0" borderId="20" xfId="50" applyFont="1" applyFill="1" applyBorder="1" applyAlignment="1" applyProtection="1">
      <alignment vertical="center"/>
    </xf>
    <xf numFmtId="0" fontId="15" fillId="0" borderId="0" xfId="50" applyFont="1" applyFill="1" applyAlignment="1" applyProtection="1">
      <alignment vertical="center"/>
    </xf>
    <xf numFmtId="0" fontId="7" fillId="0" borderId="0" xfId="50" applyFont="1" applyFill="1" applyAlignment="1" applyProtection="1">
      <alignment wrapText="1"/>
    </xf>
    <xf numFmtId="0" fontId="15" fillId="0" borderId="0" xfId="50" applyFont="1" applyFill="1" applyAlignment="1" applyProtection="1">
      <alignment vertical="top"/>
    </xf>
    <xf numFmtId="0" fontId="7" fillId="0" borderId="0" xfId="50" applyFont="1" applyFill="1" applyAlignment="1" applyProtection="1">
      <alignment horizontal="left" wrapText="1"/>
    </xf>
    <xf numFmtId="0" fontId="15" fillId="0" borderId="0" xfId="50" applyFont="1" applyFill="1" applyAlignment="1" applyProtection="1">
      <alignment wrapText="1"/>
    </xf>
    <xf numFmtId="0" fontId="101" fillId="0" borderId="0" xfId="50" applyFont="1" applyFill="1" applyAlignment="1" applyProtection="1">
      <alignment vertical="center" wrapText="1"/>
    </xf>
    <xf numFmtId="0" fontId="101" fillId="0" borderId="0" xfId="50" applyFont="1" applyFill="1" applyAlignment="1" applyProtection="1">
      <alignment horizontal="left" vertical="center" wrapText="1" indent="2"/>
    </xf>
    <xf numFmtId="0" fontId="68" fillId="0" borderId="0" xfId="83" applyNumberFormat="1" applyFont="1" applyFill="1" applyBorder="1" applyProtection="1"/>
    <xf numFmtId="0" fontId="7" fillId="0" borderId="0" xfId="83" applyNumberFormat="1" applyFont="1" applyFill="1" applyBorder="1" applyAlignment="1" applyProtection="1">
      <alignment vertical="top"/>
    </xf>
    <xf numFmtId="0" fontId="100" fillId="0" borderId="0" xfId="83" applyNumberFormat="1" applyFont="1" applyFill="1" applyBorder="1" applyProtection="1"/>
    <xf numFmtId="0" fontId="85" fillId="0" borderId="0" xfId="83" applyNumberFormat="1" applyFont="1" applyFill="1" applyBorder="1" applyProtection="1"/>
    <xf numFmtId="0" fontId="30" fillId="25" borderId="0" xfId="49" applyFont="1" applyFill="1" applyBorder="1" applyAlignment="1" applyProtection="1">
      <alignment horizontal="left" vertical="center"/>
    </xf>
    <xf numFmtId="0" fontId="81" fillId="0" borderId="99" xfId="0" applyFont="1" applyBorder="1" applyAlignment="1">
      <alignment horizontal="center" vertical="center"/>
    </xf>
    <xf numFmtId="0" fontId="10" fillId="94" borderId="99" xfId="0" applyFont="1" applyFill="1" applyBorder="1" applyAlignment="1">
      <alignment horizontal="center" vertical="center"/>
    </xf>
    <xf numFmtId="0" fontId="68" fillId="16" borderId="0" xfId="47" quotePrefix="1" applyFont="1" applyFill="1" applyBorder="1" applyAlignment="1">
      <alignment horizontal="left" vertical="top" wrapText="1"/>
    </xf>
    <xf numFmtId="0" fontId="66" fillId="0" borderId="58" xfId="69" applyFont="1" applyBorder="1" applyAlignment="1">
      <alignment horizontal="center"/>
    </xf>
    <xf numFmtId="49" fontId="231" fillId="22" borderId="0" xfId="50" applyNumberFormat="1" applyFont="1" applyFill="1" applyBorder="1" applyAlignment="1" applyProtection="1">
      <alignment horizontal="left" vertical="center" wrapText="1"/>
    </xf>
    <xf numFmtId="49" fontId="31" fillId="22" borderId="0" xfId="50" applyNumberFormat="1" applyFont="1" applyFill="1" applyBorder="1" applyAlignment="1" applyProtection="1">
      <alignment horizontal="left" vertical="center" wrapText="1"/>
    </xf>
    <xf numFmtId="0" fontId="7" fillId="16" borderId="0" xfId="50" applyFont="1" applyFill="1" applyAlignment="1" applyProtection="1">
      <alignment horizontal="center" wrapText="1"/>
    </xf>
    <xf numFmtId="0" fontId="231" fillId="22" borderId="0" xfId="0" quotePrefix="1" applyFont="1" applyFill="1" applyBorder="1" applyAlignment="1" applyProtection="1">
      <alignment horizontal="left" vertical="center" wrapText="1"/>
    </xf>
    <xf numFmtId="0" fontId="21" fillId="16" borderId="0" xfId="50" applyFont="1" applyFill="1" applyBorder="1" applyAlignment="1" applyProtection="1">
      <alignment horizontal="left" vertical="center" wrapText="1"/>
    </xf>
    <xf numFmtId="0" fontId="14" fillId="0" borderId="0" xfId="49" applyFont="1" applyFill="1" applyBorder="1" applyAlignment="1" applyProtection="1">
      <alignment horizontal="left" vertical="center" wrapText="1"/>
    </xf>
    <xf numFmtId="0" fontId="32" fillId="22" borderId="27" xfId="0" applyFont="1" applyFill="1" applyBorder="1" applyAlignment="1">
      <alignment horizontal="center" wrapText="1"/>
    </xf>
    <xf numFmtId="0" fontId="32" fillId="22" borderId="40" xfId="0" applyFont="1" applyFill="1" applyBorder="1" applyAlignment="1">
      <alignment horizontal="center" wrapText="1"/>
    </xf>
    <xf numFmtId="0" fontId="32" fillId="22" borderId="44" xfId="0" applyFont="1" applyFill="1" applyBorder="1" applyAlignment="1">
      <alignment horizontal="center" wrapText="1"/>
    </xf>
    <xf numFmtId="0" fontId="68" fillId="16" borderId="0" xfId="0" applyFont="1" applyFill="1" applyBorder="1" applyAlignment="1">
      <alignment horizontal="left" vertical="center" wrapText="1"/>
    </xf>
    <xf numFmtId="0" fontId="69" fillId="25" borderId="0" xfId="76" applyFont="1" applyFill="1" applyAlignment="1" applyProtection="1">
      <alignment horizontal="left" vertical="top" wrapText="1"/>
    </xf>
    <xf numFmtId="0" fontId="68" fillId="16" borderId="74" xfId="0" applyFont="1" applyFill="1" applyBorder="1" applyAlignment="1" applyProtection="1">
      <alignment horizontal="center" vertical="center" wrapText="1"/>
      <protection locked="0"/>
    </xf>
    <xf numFmtId="0" fontId="228" fillId="16" borderId="128" xfId="0" applyFont="1" applyFill="1" applyBorder="1" applyAlignment="1" applyProtection="1">
      <alignment horizontal="center" vertical="center" wrapText="1"/>
      <protection locked="0"/>
    </xf>
    <xf numFmtId="0" fontId="68" fillId="16" borderId="131" xfId="0" applyFont="1" applyFill="1" applyBorder="1" applyAlignment="1" applyProtection="1">
      <alignment horizontal="center" vertical="center" wrapText="1"/>
      <protection locked="0"/>
    </xf>
    <xf numFmtId="0" fontId="0" fillId="30" borderId="0" xfId="0" applyFill="1"/>
    <xf numFmtId="0" fontId="14" fillId="16" borderId="132" xfId="0" applyFont="1" applyFill="1" applyBorder="1" applyAlignment="1" applyProtection="1">
      <alignment vertical="top" wrapText="1"/>
    </xf>
    <xf numFmtId="0" fontId="14" fillId="16" borderId="133" xfId="0" applyFont="1" applyFill="1" applyBorder="1" applyAlignment="1" applyProtection="1">
      <alignment horizontal="center" vertical="top" wrapText="1"/>
    </xf>
    <xf numFmtId="0" fontId="14" fillId="16" borderId="130" xfId="0" applyFont="1" applyFill="1" applyBorder="1" applyAlignment="1" applyProtection="1">
      <alignment vertical="top" wrapText="1"/>
    </xf>
    <xf numFmtId="0" fontId="14" fillId="16" borderId="132" xfId="0" applyFont="1" applyFill="1" applyBorder="1" applyAlignment="1" applyProtection="1">
      <alignment horizontal="left" vertical="top" wrapText="1"/>
    </xf>
    <xf numFmtId="0" fontId="14" fillId="16" borderId="133" xfId="0" applyFont="1" applyFill="1" applyBorder="1" applyAlignment="1" applyProtection="1">
      <alignment horizontal="left" vertical="top" wrapText="1"/>
    </xf>
    <xf numFmtId="0" fontId="14" fillId="16" borderId="133" xfId="0" applyFont="1" applyFill="1" applyBorder="1" applyAlignment="1" applyProtection="1">
      <alignment vertical="top" wrapText="1"/>
    </xf>
    <xf numFmtId="0" fontId="14" fillId="0" borderId="133" xfId="0" applyFont="1" applyFill="1" applyBorder="1" applyAlignment="1">
      <alignment horizontal="center" vertical="top" wrapText="1"/>
    </xf>
    <xf numFmtId="0" fontId="14" fillId="0" borderId="132" xfId="0" applyFont="1" applyFill="1" applyBorder="1" applyAlignment="1" applyProtection="1">
      <alignment vertical="top" wrapText="1"/>
    </xf>
    <xf numFmtId="0" fontId="163" fillId="30" borderId="133" xfId="0" applyFont="1" applyFill="1" applyBorder="1" applyAlignment="1">
      <alignment horizontal="center" vertical="top" wrapText="1"/>
    </xf>
    <xf numFmtId="0" fontId="14" fillId="0" borderId="133" xfId="0" applyFont="1" applyFill="1" applyBorder="1" applyAlignment="1">
      <alignment horizontal="left" vertical="top" wrapText="1"/>
    </xf>
    <xf numFmtId="0" fontId="14" fillId="16" borderId="130" xfId="0" applyFont="1" applyFill="1" applyBorder="1" applyAlignment="1" applyProtection="1">
      <alignment vertical="top"/>
    </xf>
    <xf numFmtId="0" fontId="14" fillId="16" borderId="133" xfId="0" applyFont="1" applyFill="1" applyBorder="1" applyAlignment="1" applyProtection="1">
      <alignment vertical="top"/>
    </xf>
    <xf numFmtId="0" fontId="92" fillId="33" borderId="134" xfId="83" applyFont="1" applyFill="1" applyBorder="1" applyAlignment="1">
      <alignment vertical="center" wrapText="1"/>
    </xf>
    <xf numFmtId="0" fontId="87" fillId="33" borderId="137" xfId="83" applyNumberFormat="1" applyFont="1" applyFill="1" applyBorder="1" applyAlignment="1" applyProtection="1">
      <alignment horizontal="left" vertical="center" wrapText="1"/>
    </xf>
    <xf numFmtId="0" fontId="11" fillId="0" borderId="138" xfId="69" applyFont="1" applyBorder="1" applyAlignment="1" applyProtection="1">
      <alignment vertical="top" wrapText="1"/>
      <protection locked="0"/>
    </xf>
    <xf numFmtId="0" fontId="11" fillId="0" borderId="138" xfId="0" applyFont="1" applyBorder="1" applyAlignment="1" applyProtection="1">
      <alignment vertical="top" wrapText="1"/>
      <protection locked="0"/>
    </xf>
    <xf numFmtId="0" fontId="11" fillId="16" borderId="138" xfId="0" applyFont="1" applyFill="1" applyBorder="1" applyAlignment="1" applyProtection="1">
      <alignment vertical="top" wrapText="1"/>
      <protection locked="0"/>
    </xf>
    <xf numFmtId="0" fontId="68" fillId="16" borderId="139" xfId="0" applyFont="1" applyFill="1" applyBorder="1" applyAlignment="1">
      <alignment vertical="center" wrapText="1"/>
    </xf>
    <xf numFmtId="0" fontId="68" fillId="16" borderId="140" xfId="0" applyFont="1" applyFill="1" applyBorder="1" applyAlignment="1">
      <alignment horizontal="center" vertical="center" wrapText="1"/>
    </xf>
    <xf numFmtId="0" fontId="68" fillId="16" borderId="141" xfId="0" applyFont="1" applyFill="1" applyBorder="1" applyAlignment="1" applyProtection="1">
      <alignment horizontal="center" vertical="center" wrapText="1"/>
      <protection locked="0"/>
    </xf>
    <xf numFmtId="0" fontId="68" fillId="16" borderId="136" xfId="0" applyFont="1" applyFill="1" applyBorder="1" applyAlignment="1" applyProtection="1">
      <alignment horizontal="center" vertical="center" wrapText="1"/>
      <protection locked="0"/>
    </xf>
    <xf numFmtId="0" fontId="68" fillId="16" borderId="142" xfId="0" applyFont="1" applyFill="1" applyBorder="1" applyAlignment="1" applyProtection="1">
      <alignment horizontal="center" vertical="center" wrapText="1"/>
      <protection locked="0"/>
    </xf>
    <xf numFmtId="0" fontId="68" fillId="16" borderId="134" xfId="0" applyFont="1" applyFill="1" applyBorder="1" applyAlignment="1" applyProtection="1">
      <alignment horizontal="center" vertical="center" wrapText="1"/>
      <protection locked="0"/>
    </xf>
    <xf numFmtId="6" fontId="68" fillId="16" borderId="136" xfId="0" applyNumberFormat="1" applyFont="1" applyFill="1" applyBorder="1" applyAlignment="1" applyProtection="1">
      <alignment horizontal="center" vertical="center" wrapText="1"/>
      <protection locked="0"/>
    </xf>
    <xf numFmtId="6" fontId="68" fillId="16" borderId="142" xfId="0" applyNumberFormat="1" applyFont="1" applyFill="1" applyBorder="1" applyAlignment="1" applyProtection="1">
      <alignment horizontal="center" vertical="center" wrapText="1"/>
      <protection locked="0"/>
    </xf>
    <xf numFmtId="6" fontId="68" fillId="16" borderId="134" xfId="0" applyNumberFormat="1" applyFont="1" applyFill="1" applyBorder="1" applyAlignment="1" applyProtection="1">
      <alignment horizontal="center" vertical="center" wrapText="1"/>
      <protection locked="0"/>
    </xf>
    <xf numFmtId="6" fontId="68" fillId="0" borderId="136" xfId="0" applyNumberFormat="1" applyFont="1" applyFill="1" applyBorder="1" applyAlignment="1" applyProtection="1">
      <alignment horizontal="center" vertical="center" wrapText="1"/>
      <protection locked="0"/>
    </xf>
    <xf numFmtId="0" fontId="68" fillId="0" borderId="136" xfId="0" applyFont="1" applyFill="1" applyBorder="1" applyAlignment="1" applyProtection="1">
      <alignment horizontal="center" vertical="center" wrapText="1"/>
      <protection locked="0"/>
    </xf>
    <xf numFmtId="0" fontId="68" fillId="16" borderId="137" xfId="0" applyFont="1" applyFill="1" applyBorder="1" applyAlignment="1" applyProtection="1">
      <alignment horizontal="center" vertical="center" wrapText="1"/>
      <protection locked="0"/>
    </xf>
    <xf numFmtId="0" fontId="68" fillId="0" borderId="143" xfId="0" applyFont="1" applyFill="1" applyBorder="1" applyAlignment="1" applyProtection="1">
      <alignment horizontal="center" vertical="center" wrapText="1"/>
      <protection locked="0"/>
    </xf>
    <xf numFmtId="0" fontId="68" fillId="0" borderId="141" xfId="0" applyFont="1" applyFill="1" applyBorder="1" applyAlignment="1" applyProtection="1">
      <alignment horizontal="center" vertical="center" wrapText="1"/>
      <protection locked="0"/>
    </xf>
    <xf numFmtId="6" fontId="68" fillId="0" borderId="144" xfId="0" applyNumberFormat="1" applyFont="1" applyFill="1" applyBorder="1" applyAlignment="1">
      <alignment horizontal="center" vertical="center" wrapText="1"/>
    </xf>
    <xf numFmtId="6" fontId="68" fillId="0" borderId="145" xfId="0" applyNumberFormat="1" applyFont="1" applyFill="1" applyBorder="1" applyAlignment="1">
      <alignment horizontal="center" vertical="center" wrapText="1"/>
    </xf>
    <xf numFmtId="0" fontId="68" fillId="16" borderId="146" xfId="0" applyFont="1" applyFill="1" applyBorder="1" applyAlignment="1">
      <alignment vertical="center" wrapText="1"/>
    </xf>
    <xf numFmtId="6" fontId="68" fillId="16" borderId="144" xfId="0" applyNumberFormat="1" applyFont="1" applyFill="1" applyBorder="1" applyAlignment="1">
      <alignment horizontal="center" vertical="center" wrapText="1"/>
    </xf>
    <xf numFmtId="6" fontId="68" fillId="16" borderId="145" xfId="0" applyNumberFormat="1" applyFont="1" applyFill="1" applyBorder="1" applyAlignment="1">
      <alignment horizontal="center" vertical="center" wrapText="1"/>
    </xf>
    <xf numFmtId="0" fontId="163" fillId="30" borderId="132" xfId="0" applyFont="1" applyFill="1" applyBorder="1" applyAlignment="1" applyProtection="1">
      <alignment horizontal="center" vertical="top" wrapText="1"/>
    </xf>
    <xf numFmtId="0" fontId="163" fillId="30" borderId="133" xfId="0" applyFont="1" applyFill="1" applyBorder="1" applyAlignment="1" applyProtection="1">
      <alignment horizontal="center" vertical="top" wrapText="1"/>
    </xf>
    <xf numFmtId="0" fontId="22" fillId="0" borderId="0" xfId="0" applyFont="1" applyFill="1" applyBorder="1" applyAlignment="1" applyProtection="1">
      <alignment horizontal="left" vertical="top" wrapText="1"/>
    </xf>
    <xf numFmtId="0" fontId="20" fillId="0" borderId="0" xfId="52" applyFont="1" applyAlignment="1" applyProtection="1">
      <alignment horizontal="left" vertical="top" wrapText="1"/>
    </xf>
    <xf numFmtId="0" fontId="14" fillId="16" borderId="132" xfId="0" applyFont="1" applyFill="1" applyBorder="1" applyAlignment="1" applyProtection="1">
      <alignment horizontal="left" vertical="top" wrapText="1"/>
    </xf>
    <xf numFmtId="0" fontId="14" fillId="16" borderId="133" xfId="0" applyFont="1" applyFill="1" applyBorder="1" applyAlignment="1" applyProtection="1">
      <alignment horizontal="left" vertical="top" wrapText="1"/>
    </xf>
    <xf numFmtId="0" fontId="227" fillId="16" borderId="0" xfId="764" applyFont="1" applyFill="1" applyBorder="1" applyAlignment="1">
      <alignment horizontal="left" vertical="top" wrapText="1"/>
    </xf>
    <xf numFmtId="0" fontId="68" fillId="16" borderId="0" xfId="47" quotePrefix="1" applyFont="1" applyFill="1" applyBorder="1" applyAlignment="1">
      <alignment horizontal="left" vertical="top" wrapText="1"/>
    </xf>
    <xf numFmtId="0" fontId="68" fillId="0" borderId="0" xfId="0" applyFont="1" applyFill="1" applyAlignment="1" applyProtection="1">
      <alignment horizontal="left" vertical="top" wrapText="1"/>
    </xf>
    <xf numFmtId="0" fontId="66" fillId="92" borderId="0" xfId="47" quotePrefix="1" applyFont="1" applyFill="1" applyBorder="1" applyAlignment="1">
      <alignment horizontal="left" vertical="top" wrapText="1"/>
    </xf>
    <xf numFmtId="0" fontId="10" fillId="94" borderId="134" xfId="0" applyFont="1" applyFill="1" applyBorder="1" applyAlignment="1">
      <alignment horizontal="left" vertical="center"/>
    </xf>
    <xf numFmtId="0" fontId="10" fillId="94" borderId="135" xfId="0" applyFont="1" applyFill="1" applyBorder="1" applyAlignment="1">
      <alignment horizontal="left" vertical="center"/>
    </xf>
    <xf numFmtId="0" fontId="10" fillId="94" borderId="136" xfId="0" applyFont="1" applyFill="1" applyBorder="1" applyAlignment="1">
      <alignment horizontal="left" vertical="center"/>
    </xf>
    <xf numFmtId="0" fontId="81" fillId="0" borderId="99" xfId="0" applyFont="1" applyBorder="1" applyAlignment="1">
      <alignment horizontal="left" vertical="center"/>
    </xf>
    <xf numFmtId="0" fontId="232" fillId="0" borderId="56" xfId="69" quotePrefix="1" applyFont="1" applyBorder="1" applyAlignment="1">
      <alignment horizontal="left" vertical="center" wrapText="1"/>
    </xf>
    <xf numFmtId="0" fontId="232" fillId="0" borderId="0" xfId="69" quotePrefix="1" applyFont="1" applyBorder="1" applyAlignment="1">
      <alignment horizontal="left" vertical="center" wrapText="1"/>
    </xf>
    <xf numFmtId="0" fontId="8" fillId="31" borderId="74" xfId="69" applyFont="1" applyFill="1" applyBorder="1" applyAlignment="1">
      <alignment horizontal="left"/>
    </xf>
    <xf numFmtId="0" fontId="8" fillId="31" borderId="0" xfId="69" applyFont="1" applyFill="1" applyBorder="1" applyAlignment="1">
      <alignment horizontal="left"/>
    </xf>
    <xf numFmtId="0" fontId="8" fillId="31" borderId="56" xfId="69" quotePrefix="1" applyFont="1" applyFill="1" applyBorder="1" applyAlignment="1">
      <alignment horizontal="left"/>
    </xf>
    <xf numFmtId="0" fontId="8" fillId="31" borderId="0" xfId="69" quotePrefix="1" applyFont="1" applyFill="1" applyBorder="1" applyAlignment="1">
      <alignment horizontal="left"/>
    </xf>
    <xf numFmtId="0" fontId="232" fillId="0" borderId="0" xfId="81" applyFont="1" applyBorder="1" applyAlignment="1">
      <alignment horizontal="left" vertical="center" wrapText="1"/>
    </xf>
    <xf numFmtId="0" fontId="245" fillId="30" borderId="99" xfId="0" applyFont="1" applyFill="1" applyBorder="1" applyAlignment="1">
      <alignment horizontal="center" vertical="center"/>
    </xf>
    <xf numFmtId="0" fontId="8" fillId="32" borderId="0" xfId="69" quotePrefix="1" applyFont="1" applyFill="1" applyBorder="1" applyAlignment="1">
      <alignment horizontal="left"/>
    </xf>
    <xf numFmtId="0" fontId="66" fillId="0" borderId="56" xfId="69" applyFont="1" applyBorder="1" applyAlignment="1">
      <alignment horizontal="left"/>
    </xf>
    <xf numFmtId="0" fontId="66" fillId="0" borderId="0" xfId="69" applyFont="1" applyBorder="1" applyAlignment="1">
      <alignment horizontal="left"/>
    </xf>
    <xf numFmtId="0" fontId="233" fillId="0" borderId="58" xfId="69" applyFont="1" applyBorder="1" applyAlignment="1">
      <alignment horizontal="left"/>
    </xf>
    <xf numFmtId="0" fontId="233" fillId="0" borderId="59" xfId="69" applyFont="1" applyBorder="1" applyAlignment="1">
      <alignment horizontal="left"/>
    </xf>
    <xf numFmtId="0" fontId="233" fillId="0" borderId="109" xfId="69" applyFont="1" applyBorder="1" applyAlignment="1">
      <alignment horizontal="left"/>
    </xf>
    <xf numFmtId="0" fontId="66" fillId="0" borderId="58" xfId="69" applyFont="1" applyBorder="1" applyAlignment="1">
      <alignment horizontal="center"/>
    </xf>
    <xf numFmtId="0" fontId="66" fillId="0" borderId="109" xfId="69" applyFont="1" applyBorder="1" applyAlignment="1">
      <alignment horizontal="center"/>
    </xf>
    <xf numFmtId="0" fontId="81" fillId="0" borderId="32" xfId="0" applyFont="1" applyBorder="1" applyAlignment="1">
      <alignment horizontal="left" vertical="center"/>
    </xf>
    <xf numFmtId="0" fontId="81" fillId="0" borderId="99" xfId="0" applyFont="1" applyBorder="1" applyAlignment="1">
      <alignment horizontal="center"/>
    </xf>
    <xf numFmtId="0" fontId="81" fillId="0" borderId="137" xfId="0" applyFont="1" applyBorder="1" applyAlignment="1">
      <alignment horizontal="left" vertical="center"/>
    </xf>
    <xf numFmtId="0" fontId="68" fillId="0" borderId="0" xfId="83" applyNumberFormat="1" applyFont="1" applyFill="1" applyBorder="1" applyAlignment="1" applyProtection="1">
      <alignment horizontal="left" wrapText="1"/>
    </xf>
    <xf numFmtId="0" fontId="101" fillId="25" borderId="74" xfId="83" applyNumberFormat="1" applyFont="1" applyFill="1" applyBorder="1" applyAlignment="1" applyProtection="1">
      <alignment horizontal="left" vertical="center"/>
    </xf>
    <xf numFmtId="0" fontId="10" fillId="87" borderId="0" xfId="0" applyFont="1" applyFill="1" applyAlignment="1" applyProtection="1">
      <alignment horizontal="left" vertical="center" wrapText="1"/>
      <protection locked="0"/>
    </xf>
    <xf numFmtId="49" fontId="31" fillId="22" borderId="0" xfId="50" applyNumberFormat="1" applyFont="1" applyFill="1" applyBorder="1" applyAlignment="1" applyProtection="1">
      <alignment horizontal="left" vertical="center" wrapText="1"/>
    </xf>
    <xf numFmtId="0" fontId="96" fillId="87" borderId="0" xfId="69" applyFont="1" applyFill="1" applyAlignment="1" applyProtection="1">
      <alignment horizontal="left" vertical="top" wrapText="1"/>
    </xf>
    <xf numFmtId="0" fontId="229" fillId="0" borderId="0" xfId="50" applyFont="1" applyFill="1" applyBorder="1" applyAlignment="1" applyProtection="1">
      <alignment horizontal="left" vertical="center" wrapText="1"/>
    </xf>
    <xf numFmtId="0" fontId="44" fillId="87" borderId="0" xfId="0" applyFont="1" applyFill="1" applyAlignment="1" applyProtection="1">
      <alignment horizontal="left" vertical="center" wrapText="1"/>
      <protection locked="0"/>
    </xf>
    <xf numFmtId="49" fontId="231" fillId="22" borderId="0" xfId="50" applyNumberFormat="1" applyFont="1" applyFill="1" applyBorder="1" applyAlignment="1" applyProtection="1">
      <alignment horizontal="left" vertical="center" wrapText="1"/>
    </xf>
    <xf numFmtId="0" fontId="7" fillId="87" borderId="0" xfId="0" applyFont="1" applyFill="1" applyAlignment="1" applyProtection="1">
      <alignment horizontal="left"/>
    </xf>
    <xf numFmtId="0" fontId="7" fillId="16" borderId="0" xfId="50" applyFont="1" applyFill="1" applyAlignment="1" applyProtection="1">
      <alignment horizontal="center" wrapText="1"/>
    </xf>
    <xf numFmtId="0" fontId="231" fillId="22" borderId="0" xfId="0" quotePrefix="1" applyFont="1" applyFill="1" applyBorder="1" applyAlignment="1" applyProtection="1">
      <alignment horizontal="left" vertical="center" wrapText="1"/>
    </xf>
    <xf numFmtId="0" fontId="21" fillId="16" borderId="0" xfId="50" applyFont="1" applyFill="1" applyBorder="1" applyAlignment="1" applyProtection="1">
      <alignment horizontal="left" vertical="center" wrapText="1"/>
    </xf>
    <xf numFmtId="0" fontId="21" fillId="16" borderId="0" xfId="51" applyFont="1" applyFill="1" applyBorder="1" applyAlignment="1" applyProtection="1">
      <alignment horizontal="left" vertical="center" wrapText="1"/>
    </xf>
    <xf numFmtId="0" fontId="7" fillId="87" borderId="0" xfId="0" applyFont="1" applyFill="1" applyAlignment="1" applyProtection="1">
      <alignment horizontal="center" wrapText="1"/>
    </xf>
    <xf numFmtId="0" fontId="14" fillId="0" borderId="0" xfId="49" applyFont="1" applyFill="1" applyBorder="1" applyAlignment="1" applyProtection="1">
      <alignment horizontal="left" vertical="center" wrapText="1"/>
    </xf>
    <xf numFmtId="0" fontId="32" fillId="22" borderId="82" xfId="0" applyFont="1" applyFill="1" applyBorder="1" applyAlignment="1">
      <alignment horizontal="left" wrapText="1"/>
    </xf>
    <xf numFmtId="0" fontId="32" fillId="22" borderId="46" xfId="0" applyFont="1" applyFill="1" applyBorder="1" applyAlignment="1">
      <alignment horizontal="left" wrapText="1"/>
    </xf>
    <xf numFmtId="0" fontId="32" fillId="22" borderId="38" xfId="0" applyFont="1" applyFill="1" applyBorder="1" applyAlignment="1">
      <alignment horizontal="left" wrapText="1"/>
    </xf>
    <xf numFmtId="0" fontId="244" fillId="93" borderId="129" xfId="0" applyFont="1" applyFill="1" applyBorder="1" applyAlignment="1">
      <alignment horizontal="center" vertical="center" wrapText="1"/>
    </xf>
    <xf numFmtId="0" fontId="68" fillId="16" borderId="139" xfId="0" applyFont="1" applyFill="1" applyBorder="1" applyAlignment="1">
      <alignment horizontal="left" vertical="center" wrapText="1"/>
    </xf>
    <xf numFmtId="0" fontId="68" fillId="16" borderId="38" xfId="0" applyFont="1" applyFill="1" applyBorder="1" applyAlignment="1">
      <alignment horizontal="left" vertical="center" wrapText="1"/>
    </xf>
    <xf numFmtId="0" fontId="68" fillId="0" borderId="112" xfId="0" applyFont="1" applyFill="1" applyBorder="1" applyAlignment="1" applyProtection="1">
      <alignment horizontal="center" vertical="center" wrapText="1"/>
      <protection locked="0"/>
    </xf>
    <xf numFmtId="0" fontId="68" fillId="0" borderId="51" xfId="0" applyFont="1" applyFill="1" applyBorder="1" applyAlignment="1" applyProtection="1">
      <alignment horizontal="center" vertical="center" wrapText="1"/>
      <protection locked="0"/>
    </xf>
    <xf numFmtId="0" fontId="11" fillId="0" borderId="45" xfId="49" applyFont="1" applyFill="1" applyBorder="1" applyAlignment="1" applyProtection="1">
      <alignment horizontal="center" vertical="top"/>
    </xf>
    <xf numFmtId="0" fontId="32" fillId="22" borderId="27" xfId="0" applyFont="1" applyFill="1" applyBorder="1" applyAlignment="1">
      <alignment horizontal="center" wrapText="1"/>
    </xf>
    <xf numFmtId="0" fontId="32" fillId="22" borderId="37" xfId="0" applyFont="1" applyFill="1" applyBorder="1" applyAlignment="1">
      <alignment horizontal="center" wrapText="1"/>
    </xf>
    <xf numFmtId="0" fontId="32" fillId="22" borderId="40" xfId="0" applyFont="1" applyFill="1" applyBorder="1" applyAlignment="1">
      <alignment horizontal="center" wrapText="1"/>
    </xf>
    <xf numFmtId="0" fontId="32" fillId="22" borderId="44" xfId="0" applyFont="1" applyFill="1" applyBorder="1" applyAlignment="1">
      <alignment horizontal="center" wrapText="1"/>
    </xf>
    <xf numFmtId="0" fontId="68" fillId="0" borderId="140"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41"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228" fillId="0" borderId="43" xfId="0" applyFont="1" applyFill="1" applyBorder="1" applyAlignment="1" applyProtection="1">
      <alignment horizontal="center" vertical="center" wrapText="1"/>
      <protection locked="0"/>
    </xf>
    <xf numFmtId="0" fontId="228" fillId="0" borderId="50" xfId="0" applyFont="1" applyFill="1" applyBorder="1" applyAlignment="1" applyProtection="1">
      <alignment horizontal="center" vertical="center" wrapText="1"/>
      <protection locked="0"/>
    </xf>
    <xf numFmtId="0" fontId="32" fillId="22" borderId="0" xfId="0" applyFont="1" applyFill="1" applyBorder="1" applyAlignment="1">
      <alignment horizontal="center" wrapText="1"/>
    </xf>
    <xf numFmtId="0" fontId="14" fillId="92" borderId="45" xfId="49" applyFont="1" applyFill="1" applyBorder="1" applyAlignment="1" applyProtection="1">
      <alignment horizontal="center" vertical="center" wrapText="1"/>
    </xf>
    <xf numFmtId="0" fontId="68" fillId="16" borderId="0" xfId="0" applyFont="1" applyFill="1" applyBorder="1" applyAlignment="1">
      <alignment horizontal="left" vertical="center" wrapText="1"/>
    </xf>
    <xf numFmtId="0" fontId="244" fillId="93" borderId="37" xfId="0" applyFont="1" applyFill="1" applyBorder="1" applyAlignment="1">
      <alignment horizontal="center" vertical="center" wrapText="1"/>
    </xf>
    <xf numFmtId="0" fontId="14" fillId="87" borderId="45" xfId="49" applyFont="1" applyFill="1" applyBorder="1" applyAlignment="1" applyProtection="1">
      <alignment horizontal="center" vertical="center" wrapText="1"/>
    </xf>
    <xf numFmtId="0" fontId="21" fillId="0" borderId="0" xfId="49" applyFont="1" applyFill="1" applyBorder="1" applyAlignment="1" applyProtection="1">
      <alignment horizontal="left" vertical="center" wrapText="1"/>
    </xf>
    <xf numFmtId="0" fontId="78" fillId="0" borderId="147" xfId="0" applyFont="1" applyFill="1" applyBorder="1" applyAlignment="1">
      <alignment horizontal="left" vertical="top" wrapText="1"/>
    </xf>
    <xf numFmtId="0" fontId="78" fillId="0" borderId="145" xfId="0" applyFont="1" applyFill="1" applyBorder="1" applyAlignment="1">
      <alignment horizontal="left" vertical="top" wrapText="1"/>
    </xf>
    <xf numFmtId="0" fontId="78" fillId="0" borderId="144" xfId="0" applyFont="1" applyFill="1" applyBorder="1" applyAlignment="1">
      <alignment horizontal="left" vertical="top" wrapText="1"/>
    </xf>
    <xf numFmtId="0" fontId="69" fillId="25" borderId="0" xfId="76" applyFont="1" applyFill="1" applyAlignment="1" applyProtection="1">
      <alignment horizontal="left" vertical="top" wrapText="1"/>
    </xf>
  </cellXfs>
  <cellStyles count="4379">
    <cellStyle name=" 1" xfId="201" xr:uid="{00000000-0005-0000-0000-000000000000}"/>
    <cellStyle name=" 1 2" xfId="655" xr:uid="{00000000-0005-0000-0000-000001000000}"/>
    <cellStyle name=" 1 2 2" xfId="656" xr:uid="{00000000-0005-0000-0000-000002000000}"/>
    <cellStyle name=" 1 3" xfId="657" xr:uid="{00000000-0005-0000-0000-000003000000}"/>
    <cellStyle name="$" xfId="1371" xr:uid="{00000000-0005-0000-0000-000001000000}"/>
    <cellStyle name="$m" xfId="1367" xr:uid="{00000000-0005-0000-0000-000002000000}"/>
    <cellStyle name="$q" xfId="1366" xr:uid="{00000000-0005-0000-0000-000003000000}"/>
    <cellStyle name="$q*" xfId="1365" xr:uid="{00000000-0005-0000-0000-000004000000}"/>
    <cellStyle name="$q_LP Chart" xfId="1364" xr:uid="{00000000-0005-0000-0000-000005000000}"/>
    <cellStyle name="$qA" xfId="1363" xr:uid="{00000000-0005-0000-0000-000006000000}"/>
    <cellStyle name="$qRange" xfId="1362" xr:uid="{00000000-0005-0000-0000-000007000000}"/>
    <cellStyle name="=C:\WINNT\SYSTEM32\COMMAND.COM_39047" xfId="202" xr:uid="{00000000-0005-0000-0000-000004000000}"/>
    <cellStyle name="10-pt Em Dash DS" xfId="84" xr:uid="{00000000-0005-0000-0000-000005000000}"/>
    <cellStyle name="10-pt Em Dash DS 2" xfId="203" xr:uid="{00000000-0005-0000-0000-000006000000}"/>
    <cellStyle name="10-pt Em Dash DS 2 2" xfId="204" xr:uid="{00000000-0005-0000-0000-000007000000}"/>
    <cellStyle name="10-pt Em Dash DS 3" xfId="205" xr:uid="{00000000-0005-0000-0000-000008000000}"/>
    <cellStyle name="10-pt Em Dash DS 3 2" xfId="829" xr:uid="{00000000-0005-0000-0000-000009000000}"/>
    <cellStyle name="10-pt Em Dash DS 3 3" xfId="894" xr:uid="{00000000-0005-0000-0000-00000A000000}"/>
    <cellStyle name="10-pt Em Dash DS 4" xfId="879" xr:uid="{00000000-0005-0000-0000-00000B000000}"/>
    <cellStyle name="10-pt Em Dash DS 4 2" xfId="982" xr:uid="{00000000-0005-0000-0000-00000B000000}"/>
    <cellStyle name="10-pt Em Dash DS 5" xfId="893" xr:uid="{00000000-0005-0000-0000-00000C000000}"/>
    <cellStyle name="10-pt En Dash DS" xfId="85" xr:uid="{00000000-0005-0000-0000-00000D000000}"/>
    <cellStyle name="10-pt En Dash DS 2" xfId="206" xr:uid="{00000000-0005-0000-0000-00000E000000}"/>
    <cellStyle name="10-pt En Dash DS 2 2" xfId="207" xr:uid="{00000000-0005-0000-0000-00000F000000}"/>
    <cellStyle name="10-pt En Dash DS 3" xfId="208" xr:uid="{00000000-0005-0000-0000-000010000000}"/>
    <cellStyle name="10-pt En Dash DS_Aon Hewitt Rx Pricing Model v1.0" xfId="209" xr:uid="{00000000-0005-0000-0000-000011000000}"/>
    <cellStyle name="10-pt Table Text" xfId="86" xr:uid="{00000000-0005-0000-0000-000012000000}"/>
    <cellStyle name="10-pt Table Text 2" xfId="210" xr:uid="{00000000-0005-0000-0000-000013000000}"/>
    <cellStyle name="10-pt Table Text 2 2" xfId="211" xr:uid="{00000000-0005-0000-0000-000014000000}"/>
    <cellStyle name="10-pt Table Text 3" xfId="212" xr:uid="{00000000-0005-0000-0000-000015000000}"/>
    <cellStyle name="10-pt Table Text_Aon Hewitt Rx Pricing Model v1.0" xfId="213" xr:uid="{00000000-0005-0000-0000-000016000000}"/>
    <cellStyle name="20% - Accent1" xfId="1" builtinId="30" customBuiltin="1"/>
    <cellStyle name="20% - Accent1 2" xfId="87" xr:uid="{00000000-0005-0000-0000-000017000000}"/>
    <cellStyle name="20% - Accent1 2 2" xfId="214" xr:uid="{00000000-0005-0000-0000-000018000000}"/>
    <cellStyle name="20% - Accent1 2 2 2" xfId="1607" xr:uid="{00000000-0005-0000-0000-00000B000000}"/>
    <cellStyle name="20% - Accent1 2 2 2 2" xfId="2252" xr:uid="{00000000-0005-0000-0000-00000B000000}"/>
    <cellStyle name="20% - Accent1 2 2 2 2 2" xfId="3880" xr:uid="{00000000-0005-0000-0000-00000B000000}"/>
    <cellStyle name="20% - Accent1 2 2 2 3" xfId="3352" xr:uid="{00000000-0005-0000-0000-00000B000000}"/>
    <cellStyle name="20% - Accent1 2 3" xfId="658" xr:uid="{00000000-0005-0000-0000-000019000000}"/>
    <cellStyle name="20% - Accent1 2 4" xfId="1317" xr:uid="{00000000-0005-0000-0000-00000A000000}"/>
    <cellStyle name="20% - Accent1 3" xfId="215" xr:uid="{00000000-0005-0000-0000-00001A000000}"/>
    <cellStyle name="20% - Accent1 3 2" xfId="1608" xr:uid="{00000000-0005-0000-0000-00000D000000}"/>
    <cellStyle name="20% - Accent1 3 2 2" xfId="2253" xr:uid="{00000000-0005-0000-0000-00000D000000}"/>
    <cellStyle name="20% - Accent1 3 2 2 2" xfId="3881" xr:uid="{00000000-0005-0000-0000-00000D000000}"/>
    <cellStyle name="20% - Accent1 3 2 3" xfId="3353" xr:uid="{00000000-0005-0000-0000-00000D000000}"/>
    <cellStyle name="20% - Accent1 3 3" xfId="1729" xr:uid="{00000000-0005-0000-0000-00000E000000}"/>
    <cellStyle name="20% - Accent1 4" xfId="216" xr:uid="{00000000-0005-0000-0000-00001B000000}"/>
    <cellStyle name="20% - Accent2" xfId="2" builtinId="34" customBuiltin="1"/>
    <cellStyle name="20% - Accent2 2" xfId="88" xr:uid="{00000000-0005-0000-0000-00001C000000}"/>
    <cellStyle name="20% - Accent2 2 2" xfId="217" xr:uid="{00000000-0005-0000-0000-00001D000000}"/>
    <cellStyle name="20% - Accent2 2 2 2" xfId="1609" xr:uid="{00000000-0005-0000-0000-000011000000}"/>
    <cellStyle name="20% - Accent2 2 2 2 2" xfId="2254" xr:uid="{00000000-0005-0000-0000-000011000000}"/>
    <cellStyle name="20% - Accent2 2 2 2 2 2" xfId="3882" xr:uid="{00000000-0005-0000-0000-000011000000}"/>
    <cellStyle name="20% - Accent2 2 2 2 3" xfId="3354" xr:uid="{00000000-0005-0000-0000-000011000000}"/>
    <cellStyle name="20% - Accent2 2 3" xfId="659" xr:uid="{00000000-0005-0000-0000-00001E000000}"/>
    <cellStyle name="20% - Accent2 2 4" xfId="1318" xr:uid="{00000000-0005-0000-0000-000010000000}"/>
    <cellStyle name="20% - Accent2 3" xfId="218" xr:uid="{00000000-0005-0000-0000-00001F000000}"/>
    <cellStyle name="20% - Accent2 3 2" xfId="1610" xr:uid="{00000000-0005-0000-0000-000013000000}"/>
    <cellStyle name="20% - Accent2 3 2 2" xfId="2255" xr:uid="{00000000-0005-0000-0000-000013000000}"/>
    <cellStyle name="20% - Accent2 3 2 2 2" xfId="3883" xr:uid="{00000000-0005-0000-0000-000013000000}"/>
    <cellStyle name="20% - Accent2 3 2 3" xfId="3355" xr:uid="{00000000-0005-0000-0000-000013000000}"/>
    <cellStyle name="20% - Accent2 3 3" xfId="1704" xr:uid="{00000000-0005-0000-0000-000014000000}"/>
    <cellStyle name="20% - Accent2 4" xfId="219" xr:uid="{00000000-0005-0000-0000-000020000000}"/>
    <cellStyle name="20% - Accent3" xfId="3" builtinId="38" customBuiltin="1"/>
    <cellStyle name="20% - Accent3 2" xfId="89" xr:uid="{00000000-0005-0000-0000-000021000000}"/>
    <cellStyle name="20% - Accent3 2 2" xfId="220" xr:uid="{00000000-0005-0000-0000-000022000000}"/>
    <cellStyle name="20% - Accent3 2 2 2" xfId="1611" xr:uid="{00000000-0005-0000-0000-000017000000}"/>
    <cellStyle name="20% - Accent3 2 2 2 2" xfId="2256" xr:uid="{00000000-0005-0000-0000-000017000000}"/>
    <cellStyle name="20% - Accent3 2 2 2 2 2" xfId="3884" xr:uid="{00000000-0005-0000-0000-000017000000}"/>
    <cellStyle name="20% - Accent3 2 2 2 3" xfId="3356" xr:uid="{00000000-0005-0000-0000-000017000000}"/>
    <cellStyle name="20% - Accent3 2 3" xfId="660" xr:uid="{00000000-0005-0000-0000-000023000000}"/>
    <cellStyle name="20% - Accent3 2 4" xfId="1319" xr:uid="{00000000-0005-0000-0000-000016000000}"/>
    <cellStyle name="20% - Accent3 3" xfId="221" xr:uid="{00000000-0005-0000-0000-000024000000}"/>
    <cellStyle name="20% - Accent3 3 2" xfId="1612" xr:uid="{00000000-0005-0000-0000-000019000000}"/>
    <cellStyle name="20% - Accent3 3 2 2" xfId="2257" xr:uid="{00000000-0005-0000-0000-000019000000}"/>
    <cellStyle name="20% - Accent3 3 2 2 2" xfId="3885" xr:uid="{00000000-0005-0000-0000-000019000000}"/>
    <cellStyle name="20% - Accent3 3 2 3" xfId="3357" xr:uid="{00000000-0005-0000-0000-000019000000}"/>
    <cellStyle name="20% - Accent3 3 3" xfId="1703" xr:uid="{00000000-0005-0000-0000-00001A000000}"/>
    <cellStyle name="20% - Accent3 4" xfId="222" xr:uid="{00000000-0005-0000-0000-000025000000}"/>
    <cellStyle name="20% - Accent4" xfId="4" builtinId="42" customBuiltin="1"/>
    <cellStyle name="20% - Accent4 2" xfId="90" xr:uid="{00000000-0005-0000-0000-000026000000}"/>
    <cellStyle name="20% - Accent4 2 2" xfId="223" xr:uid="{00000000-0005-0000-0000-000027000000}"/>
    <cellStyle name="20% - Accent4 2 2 2" xfId="1613" xr:uid="{00000000-0005-0000-0000-00001D000000}"/>
    <cellStyle name="20% - Accent4 2 2 2 2" xfId="2258" xr:uid="{00000000-0005-0000-0000-00001D000000}"/>
    <cellStyle name="20% - Accent4 2 2 2 2 2" xfId="3886" xr:uid="{00000000-0005-0000-0000-00001D000000}"/>
    <cellStyle name="20% - Accent4 2 2 2 3" xfId="3358" xr:uid="{00000000-0005-0000-0000-00001D000000}"/>
    <cellStyle name="20% - Accent4 2 3" xfId="661" xr:uid="{00000000-0005-0000-0000-000028000000}"/>
    <cellStyle name="20% - Accent4 2 4" xfId="1320" xr:uid="{00000000-0005-0000-0000-00001C000000}"/>
    <cellStyle name="20% - Accent4 3" xfId="224" xr:uid="{00000000-0005-0000-0000-000029000000}"/>
    <cellStyle name="20% - Accent4 3 2" xfId="1614" xr:uid="{00000000-0005-0000-0000-00001F000000}"/>
    <cellStyle name="20% - Accent4 3 2 2" xfId="2259" xr:uid="{00000000-0005-0000-0000-00001F000000}"/>
    <cellStyle name="20% - Accent4 3 2 2 2" xfId="3887" xr:uid="{00000000-0005-0000-0000-00001F000000}"/>
    <cellStyle name="20% - Accent4 3 2 3" xfId="3359" xr:uid="{00000000-0005-0000-0000-00001F000000}"/>
    <cellStyle name="20% - Accent4 3 3" xfId="1734" xr:uid="{00000000-0005-0000-0000-000020000000}"/>
    <cellStyle name="20% - Accent4 4" xfId="225" xr:uid="{00000000-0005-0000-0000-00002A000000}"/>
    <cellStyle name="20% - Accent5" xfId="5" builtinId="46" customBuiltin="1"/>
    <cellStyle name="20% - Accent5 2" xfId="91" xr:uid="{00000000-0005-0000-0000-00002B000000}"/>
    <cellStyle name="20% - Accent5 2 2" xfId="226" xr:uid="{00000000-0005-0000-0000-00002C000000}"/>
    <cellStyle name="20% - Accent5 2 2 2" xfId="1615" xr:uid="{00000000-0005-0000-0000-000023000000}"/>
    <cellStyle name="20% - Accent5 2 2 2 2" xfId="2260" xr:uid="{00000000-0005-0000-0000-000023000000}"/>
    <cellStyle name="20% - Accent5 2 2 2 2 2" xfId="3888" xr:uid="{00000000-0005-0000-0000-000023000000}"/>
    <cellStyle name="20% - Accent5 2 2 2 3" xfId="3360" xr:uid="{00000000-0005-0000-0000-000023000000}"/>
    <cellStyle name="20% - Accent5 2 3" xfId="662" xr:uid="{00000000-0005-0000-0000-00002D000000}"/>
    <cellStyle name="20% - Accent5 2 4" xfId="1321" xr:uid="{00000000-0005-0000-0000-000022000000}"/>
    <cellStyle name="20% - Accent5 3" xfId="227" xr:uid="{00000000-0005-0000-0000-00002E000000}"/>
    <cellStyle name="20% - Accent5 3 2" xfId="1616" xr:uid="{00000000-0005-0000-0000-000025000000}"/>
    <cellStyle name="20% - Accent5 3 2 2" xfId="2261" xr:uid="{00000000-0005-0000-0000-000025000000}"/>
    <cellStyle name="20% - Accent5 3 2 2 2" xfId="3889" xr:uid="{00000000-0005-0000-0000-000025000000}"/>
    <cellStyle name="20% - Accent5 3 2 3" xfId="3361" xr:uid="{00000000-0005-0000-0000-000025000000}"/>
    <cellStyle name="20% - Accent5 3 3" xfId="1702" xr:uid="{00000000-0005-0000-0000-000026000000}"/>
    <cellStyle name="20% - Accent5 4" xfId="228" xr:uid="{00000000-0005-0000-0000-00002F000000}"/>
    <cellStyle name="20% - Accent6" xfId="6" builtinId="50" customBuiltin="1"/>
    <cellStyle name="20% - Accent6 2" xfId="92" xr:uid="{00000000-0005-0000-0000-000030000000}"/>
    <cellStyle name="20% - Accent6 2 2" xfId="229" xr:uid="{00000000-0005-0000-0000-000031000000}"/>
    <cellStyle name="20% - Accent6 2 2 2" xfId="1617" xr:uid="{00000000-0005-0000-0000-000029000000}"/>
    <cellStyle name="20% - Accent6 2 2 2 2" xfId="2262" xr:uid="{00000000-0005-0000-0000-000029000000}"/>
    <cellStyle name="20% - Accent6 2 2 2 2 2" xfId="3890" xr:uid="{00000000-0005-0000-0000-000029000000}"/>
    <cellStyle name="20% - Accent6 2 2 2 3" xfId="3362" xr:uid="{00000000-0005-0000-0000-000029000000}"/>
    <cellStyle name="20% - Accent6 2 3" xfId="663" xr:uid="{00000000-0005-0000-0000-000032000000}"/>
    <cellStyle name="20% - Accent6 2 4" xfId="1322" xr:uid="{00000000-0005-0000-0000-000028000000}"/>
    <cellStyle name="20% - Accent6 3" xfId="230" xr:uid="{00000000-0005-0000-0000-000033000000}"/>
    <cellStyle name="20% - Accent6 3 2" xfId="1618" xr:uid="{00000000-0005-0000-0000-00002B000000}"/>
    <cellStyle name="20% - Accent6 3 2 2" xfId="2263" xr:uid="{00000000-0005-0000-0000-00002B000000}"/>
    <cellStyle name="20% - Accent6 3 2 2 2" xfId="3891" xr:uid="{00000000-0005-0000-0000-00002B000000}"/>
    <cellStyle name="20% - Accent6 3 2 3" xfId="3363" xr:uid="{00000000-0005-0000-0000-00002B000000}"/>
    <cellStyle name="20% - Accent6 3 3" xfId="1701" xr:uid="{00000000-0005-0000-0000-00002C000000}"/>
    <cellStyle name="20% - Accent6 4" xfId="231" xr:uid="{00000000-0005-0000-0000-000034000000}"/>
    <cellStyle name="40% - Accent1" xfId="7" builtinId="31" customBuiltin="1"/>
    <cellStyle name="40% - Accent1 2" xfId="93" xr:uid="{00000000-0005-0000-0000-000035000000}"/>
    <cellStyle name="40% - Accent1 2 2" xfId="232" xr:uid="{00000000-0005-0000-0000-000036000000}"/>
    <cellStyle name="40% - Accent1 2 2 2" xfId="1619" xr:uid="{00000000-0005-0000-0000-00002F000000}"/>
    <cellStyle name="40% - Accent1 2 2 2 2" xfId="2264" xr:uid="{00000000-0005-0000-0000-00002F000000}"/>
    <cellStyle name="40% - Accent1 2 2 2 2 2" xfId="3892" xr:uid="{00000000-0005-0000-0000-00002F000000}"/>
    <cellStyle name="40% - Accent1 2 2 2 3" xfId="3364" xr:uid="{00000000-0005-0000-0000-00002F000000}"/>
    <cellStyle name="40% - Accent1 2 3" xfId="664" xr:uid="{00000000-0005-0000-0000-000037000000}"/>
    <cellStyle name="40% - Accent1 2 4" xfId="1323" xr:uid="{00000000-0005-0000-0000-00002E000000}"/>
    <cellStyle name="40% - Accent1 3" xfId="233" xr:uid="{00000000-0005-0000-0000-000038000000}"/>
    <cellStyle name="40% - Accent1 3 2" xfId="1620" xr:uid="{00000000-0005-0000-0000-000031000000}"/>
    <cellStyle name="40% - Accent1 3 2 2" xfId="2265" xr:uid="{00000000-0005-0000-0000-000031000000}"/>
    <cellStyle name="40% - Accent1 3 2 2 2" xfId="3893" xr:uid="{00000000-0005-0000-0000-000031000000}"/>
    <cellStyle name="40% - Accent1 3 2 3" xfId="3365" xr:uid="{00000000-0005-0000-0000-000031000000}"/>
    <cellStyle name="40% - Accent1 3 3" xfId="1700" xr:uid="{00000000-0005-0000-0000-000032000000}"/>
    <cellStyle name="40% - Accent1 4" xfId="234" xr:uid="{00000000-0005-0000-0000-000039000000}"/>
    <cellStyle name="40% - Accent2" xfId="8" builtinId="35" customBuiltin="1"/>
    <cellStyle name="40% - Accent2 2" xfId="94" xr:uid="{00000000-0005-0000-0000-00003A000000}"/>
    <cellStyle name="40% - Accent2 2 2" xfId="235" xr:uid="{00000000-0005-0000-0000-00003B000000}"/>
    <cellStyle name="40% - Accent2 2 2 2" xfId="1621" xr:uid="{00000000-0005-0000-0000-000035000000}"/>
    <cellStyle name="40% - Accent2 2 2 2 2" xfId="2266" xr:uid="{00000000-0005-0000-0000-000035000000}"/>
    <cellStyle name="40% - Accent2 2 2 2 2 2" xfId="3894" xr:uid="{00000000-0005-0000-0000-000035000000}"/>
    <cellStyle name="40% - Accent2 2 2 2 3" xfId="3366" xr:uid="{00000000-0005-0000-0000-000035000000}"/>
    <cellStyle name="40% - Accent2 2 3" xfId="665" xr:uid="{00000000-0005-0000-0000-00003C000000}"/>
    <cellStyle name="40% - Accent2 2 4" xfId="1324" xr:uid="{00000000-0005-0000-0000-000034000000}"/>
    <cellStyle name="40% - Accent2 3" xfId="236" xr:uid="{00000000-0005-0000-0000-00003D000000}"/>
    <cellStyle name="40% - Accent2 3 2" xfId="1622" xr:uid="{00000000-0005-0000-0000-000037000000}"/>
    <cellStyle name="40% - Accent2 3 2 2" xfId="2267" xr:uid="{00000000-0005-0000-0000-000037000000}"/>
    <cellStyle name="40% - Accent2 3 2 2 2" xfId="3895" xr:uid="{00000000-0005-0000-0000-000037000000}"/>
    <cellStyle name="40% - Accent2 3 2 3" xfId="3367" xr:uid="{00000000-0005-0000-0000-000037000000}"/>
    <cellStyle name="40% - Accent2 3 3" xfId="1699" xr:uid="{00000000-0005-0000-0000-000038000000}"/>
    <cellStyle name="40% - Accent2 4" xfId="237" xr:uid="{00000000-0005-0000-0000-00003E000000}"/>
    <cellStyle name="40% - Accent3" xfId="9" builtinId="39" customBuiltin="1"/>
    <cellStyle name="40% - Accent3 2" xfId="95" xr:uid="{00000000-0005-0000-0000-00003F000000}"/>
    <cellStyle name="40% - Accent3 2 2" xfId="238" xr:uid="{00000000-0005-0000-0000-000040000000}"/>
    <cellStyle name="40% - Accent3 2 2 2" xfId="1623" xr:uid="{00000000-0005-0000-0000-00003B000000}"/>
    <cellStyle name="40% - Accent3 2 2 2 2" xfId="2268" xr:uid="{00000000-0005-0000-0000-00003B000000}"/>
    <cellStyle name="40% - Accent3 2 2 2 2 2" xfId="3896" xr:uid="{00000000-0005-0000-0000-00003B000000}"/>
    <cellStyle name="40% - Accent3 2 2 2 3" xfId="3368" xr:uid="{00000000-0005-0000-0000-00003B000000}"/>
    <cellStyle name="40% - Accent3 2 3" xfId="666" xr:uid="{00000000-0005-0000-0000-000041000000}"/>
    <cellStyle name="40% - Accent3 2 4" xfId="1325" xr:uid="{00000000-0005-0000-0000-00003A000000}"/>
    <cellStyle name="40% - Accent3 3" xfId="239" xr:uid="{00000000-0005-0000-0000-000042000000}"/>
    <cellStyle name="40% - Accent3 3 2" xfId="1624" xr:uid="{00000000-0005-0000-0000-00003D000000}"/>
    <cellStyle name="40% - Accent3 3 2 2" xfId="2269" xr:uid="{00000000-0005-0000-0000-00003D000000}"/>
    <cellStyle name="40% - Accent3 3 2 2 2" xfId="3897" xr:uid="{00000000-0005-0000-0000-00003D000000}"/>
    <cellStyle name="40% - Accent3 3 2 3" xfId="3369" xr:uid="{00000000-0005-0000-0000-00003D000000}"/>
    <cellStyle name="40% - Accent3 3 3" xfId="1697" xr:uid="{00000000-0005-0000-0000-00003E000000}"/>
    <cellStyle name="40% - Accent3 4" xfId="240" xr:uid="{00000000-0005-0000-0000-000043000000}"/>
    <cellStyle name="40% - Accent4" xfId="10" builtinId="43" customBuiltin="1"/>
    <cellStyle name="40% - Accent4 2" xfId="96" xr:uid="{00000000-0005-0000-0000-000044000000}"/>
    <cellStyle name="40% - Accent4 2 2" xfId="241" xr:uid="{00000000-0005-0000-0000-000045000000}"/>
    <cellStyle name="40% - Accent4 2 2 2" xfId="1625" xr:uid="{00000000-0005-0000-0000-000041000000}"/>
    <cellStyle name="40% - Accent4 2 2 2 2" xfId="2270" xr:uid="{00000000-0005-0000-0000-000041000000}"/>
    <cellStyle name="40% - Accent4 2 2 2 2 2" xfId="3898" xr:uid="{00000000-0005-0000-0000-000041000000}"/>
    <cellStyle name="40% - Accent4 2 2 2 3" xfId="3370" xr:uid="{00000000-0005-0000-0000-000041000000}"/>
    <cellStyle name="40% - Accent4 2 3" xfId="667" xr:uid="{00000000-0005-0000-0000-000046000000}"/>
    <cellStyle name="40% - Accent4 2 4" xfId="1326" xr:uid="{00000000-0005-0000-0000-000040000000}"/>
    <cellStyle name="40% - Accent4 3" xfId="242" xr:uid="{00000000-0005-0000-0000-000047000000}"/>
    <cellStyle name="40% - Accent4 3 2" xfId="1626" xr:uid="{00000000-0005-0000-0000-000043000000}"/>
    <cellStyle name="40% - Accent4 3 2 2" xfId="2271" xr:uid="{00000000-0005-0000-0000-000043000000}"/>
    <cellStyle name="40% - Accent4 3 2 2 2" xfId="3899" xr:uid="{00000000-0005-0000-0000-000043000000}"/>
    <cellStyle name="40% - Accent4 3 2 3" xfId="3371" xr:uid="{00000000-0005-0000-0000-000043000000}"/>
    <cellStyle name="40% - Accent4 3 3" xfId="1695" xr:uid="{00000000-0005-0000-0000-000044000000}"/>
    <cellStyle name="40% - Accent4 4" xfId="243" xr:uid="{00000000-0005-0000-0000-000048000000}"/>
    <cellStyle name="40% - Accent5" xfId="11" builtinId="47" customBuiltin="1"/>
    <cellStyle name="40% - Accent5 2" xfId="97" xr:uid="{00000000-0005-0000-0000-000049000000}"/>
    <cellStyle name="40% - Accent5 2 2" xfId="244" xr:uid="{00000000-0005-0000-0000-00004A000000}"/>
    <cellStyle name="40% - Accent5 2 2 2" xfId="1627" xr:uid="{00000000-0005-0000-0000-000047000000}"/>
    <cellStyle name="40% - Accent5 2 2 2 2" xfId="2272" xr:uid="{00000000-0005-0000-0000-000047000000}"/>
    <cellStyle name="40% - Accent5 2 2 2 2 2" xfId="3900" xr:uid="{00000000-0005-0000-0000-000047000000}"/>
    <cellStyle name="40% - Accent5 2 2 2 3" xfId="3372" xr:uid="{00000000-0005-0000-0000-000047000000}"/>
    <cellStyle name="40% - Accent5 2 3" xfId="668" xr:uid="{00000000-0005-0000-0000-00004B000000}"/>
    <cellStyle name="40% - Accent5 2 4" xfId="1327" xr:uid="{00000000-0005-0000-0000-000046000000}"/>
    <cellStyle name="40% - Accent5 3" xfId="245" xr:uid="{00000000-0005-0000-0000-00004C000000}"/>
    <cellStyle name="40% - Accent5 3 2" xfId="1628" xr:uid="{00000000-0005-0000-0000-000049000000}"/>
    <cellStyle name="40% - Accent5 3 2 2" xfId="2273" xr:uid="{00000000-0005-0000-0000-000049000000}"/>
    <cellStyle name="40% - Accent5 3 2 2 2" xfId="3901" xr:uid="{00000000-0005-0000-0000-000049000000}"/>
    <cellStyle name="40% - Accent5 3 2 3" xfId="3373" xr:uid="{00000000-0005-0000-0000-000049000000}"/>
    <cellStyle name="40% - Accent5 3 3" xfId="1694" xr:uid="{00000000-0005-0000-0000-00004A000000}"/>
    <cellStyle name="40% - Accent5 4" xfId="246" xr:uid="{00000000-0005-0000-0000-00004D000000}"/>
    <cellStyle name="40% - Accent6" xfId="12" builtinId="51" customBuiltin="1"/>
    <cellStyle name="40% - Accent6 2" xfId="98" xr:uid="{00000000-0005-0000-0000-00004E000000}"/>
    <cellStyle name="40% - Accent6 2 2" xfId="247" xr:uid="{00000000-0005-0000-0000-00004F000000}"/>
    <cellStyle name="40% - Accent6 2 2 2" xfId="1629" xr:uid="{00000000-0005-0000-0000-00004D000000}"/>
    <cellStyle name="40% - Accent6 2 2 2 2" xfId="2274" xr:uid="{00000000-0005-0000-0000-00004D000000}"/>
    <cellStyle name="40% - Accent6 2 2 2 2 2" xfId="3902" xr:uid="{00000000-0005-0000-0000-00004D000000}"/>
    <cellStyle name="40% - Accent6 2 2 2 3" xfId="3374" xr:uid="{00000000-0005-0000-0000-00004D000000}"/>
    <cellStyle name="40% - Accent6 2 3" xfId="669" xr:uid="{00000000-0005-0000-0000-000050000000}"/>
    <cellStyle name="40% - Accent6 2 4" xfId="1328" xr:uid="{00000000-0005-0000-0000-00004C000000}"/>
    <cellStyle name="40% - Accent6 3" xfId="248" xr:uid="{00000000-0005-0000-0000-000051000000}"/>
    <cellStyle name="40% - Accent6 3 2" xfId="1630" xr:uid="{00000000-0005-0000-0000-00004F000000}"/>
    <cellStyle name="40% - Accent6 3 2 2" xfId="2275" xr:uid="{00000000-0005-0000-0000-00004F000000}"/>
    <cellStyle name="40% - Accent6 3 2 2 2" xfId="3903" xr:uid="{00000000-0005-0000-0000-00004F000000}"/>
    <cellStyle name="40% - Accent6 3 2 3" xfId="3375" xr:uid="{00000000-0005-0000-0000-00004F000000}"/>
    <cellStyle name="40% - Accent6 3 3" xfId="1706" xr:uid="{00000000-0005-0000-0000-000050000000}"/>
    <cellStyle name="40% - Accent6 4" xfId="249" xr:uid="{00000000-0005-0000-0000-000052000000}"/>
    <cellStyle name="60% - Accent1" xfId="13" builtinId="32" customBuiltin="1"/>
    <cellStyle name="60% - Accent1 2" xfId="99" xr:uid="{00000000-0005-0000-0000-000053000000}"/>
    <cellStyle name="60% - Accent1 2 2" xfId="250" xr:uid="{00000000-0005-0000-0000-000054000000}"/>
    <cellStyle name="60% - Accent1 2 2 2" xfId="1631" xr:uid="{00000000-0005-0000-0000-000053000000}"/>
    <cellStyle name="60% - Accent1 2 3" xfId="670" xr:uid="{00000000-0005-0000-0000-000055000000}"/>
    <cellStyle name="60% - Accent1 2 4" xfId="1329" xr:uid="{00000000-0005-0000-0000-000052000000}"/>
    <cellStyle name="60% - Accent1 3" xfId="251" xr:uid="{00000000-0005-0000-0000-000056000000}"/>
    <cellStyle name="60% - Accent1 3 2" xfId="1713" xr:uid="{00000000-0005-0000-0000-000055000000}"/>
    <cellStyle name="60% - Accent1 4" xfId="1744" xr:uid="{00000000-0005-0000-0000-000056000000}"/>
    <cellStyle name="60% - Accent2" xfId="14" builtinId="36" customBuiltin="1"/>
    <cellStyle name="60% - Accent2 2" xfId="100" xr:uid="{00000000-0005-0000-0000-000057000000}"/>
    <cellStyle name="60% - Accent2 2 2" xfId="252" xr:uid="{00000000-0005-0000-0000-000058000000}"/>
    <cellStyle name="60% - Accent2 2 2 2" xfId="1632" xr:uid="{00000000-0005-0000-0000-000058000000}"/>
    <cellStyle name="60% - Accent2 2 3" xfId="671" xr:uid="{00000000-0005-0000-0000-000059000000}"/>
    <cellStyle name="60% - Accent2 2 4" xfId="1330" xr:uid="{00000000-0005-0000-0000-000057000000}"/>
    <cellStyle name="60% - Accent2 3" xfId="253" xr:uid="{00000000-0005-0000-0000-00005A000000}"/>
    <cellStyle name="60% - Accent2 3 2" xfId="1727" xr:uid="{00000000-0005-0000-0000-00005A000000}"/>
    <cellStyle name="60% - Accent2 4" xfId="1745" xr:uid="{00000000-0005-0000-0000-00005B000000}"/>
    <cellStyle name="60% - Accent3" xfId="15" builtinId="40" customBuiltin="1"/>
    <cellStyle name="60% - Accent3 2" xfId="101" xr:uid="{00000000-0005-0000-0000-00005B000000}"/>
    <cellStyle name="60% - Accent3 2 2" xfId="254" xr:uid="{00000000-0005-0000-0000-00005C000000}"/>
    <cellStyle name="60% - Accent3 2 2 2" xfId="1633" xr:uid="{00000000-0005-0000-0000-00005D000000}"/>
    <cellStyle name="60% - Accent3 2 3" xfId="672" xr:uid="{00000000-0005-0000-0000-00005D000000}"/>
    <cellStyle name="60% - Accent3 2 4" xfId="1331" xr:uid="{00000000-0005-0000-0000-00005C000000}"/>
    <cellStyle name="60% - Accent3 3" xfId="255" xr:uid="{00000000-0005-0000-0000-00005E000000}"/>
    <cellStyle name="60% - Accent3 3 2" xfId="1724" xr:uid="{00000000-0005-0000-0000-00005F000000}"/>
    <cellStyle name="60% - Accent3 4" xfId="1746" xr:uid="{00000000-0005-0000-0000-000060000000}"/>
    <cellStyle name="60% - Accent4" xfId="16" builtinId="44" customBuiltin="1"/>
    <cellStyle name="60% - Accent4 2" xfId="102" xr:uid="{00000000-0005-0000-0000-00005F000000}"/>
    <cellStyle name="60% - Accent4 2 2" xfId="256" xr:uid="{00000000-0005-0000-0000-000060000000}"/>
    <cellStyle name="60% - Accent4 2 2 2" xfId="1634" xr:uid="{00000000-0005-0000-0000-000062000000}"/>
    <cellStyle name="60% - Accent4 2 3" xfId="673" xr:uid="{00000000-0005-0000-0000-000061000000}"/>
    <cellStyle name="60% - Accent4 2 4" xfId="1332" xr:uid="{00000000-0005-0000-0000-000061000000}"/>
    <cellStyle name="60% - Accent4 3" xfId="257" xr:uid="{00000000-0005-0000-0000-000062000000}"/>
    <cellStyle name="60% - Accent4 3 2" xfId="1710" xr:uid="{00000000-0005-0000-0000-000064000000}"/>
    <cellStyle name="60% - Accent4 4" xfId="1747" xr:uid="{00000000-0005-0000-0000-000065000000}"/>
    <cellStyle name="60% - Accent5" xfId="17" builtinId="48" customBuiltin="1"/>
    <cellStyle name="60% - Accent5 2" xfId="103" xr:uid="{00000000-0005-0000-0000-000063000000}"/>
    <cellStyle name="60% - Accent5 2 2" xfId="258" xr:uid="{00000000-0005-0000-0000-000064000000}"/>
    <cellStyle name="60% - Accent5 2 2 2" xfId="1635" xr:uid="{00000000-0005-0000-0000-000067000000}"/>
    <cellStyle name="60% - Accent5 2 3" xfId="674" xr:uid="{00000000-0005-0000-0000-000065000000}"/>
    <cellStyle name="60% - Accent5 2 4" xfId="1333" xr:uid="{00000000-0005-0000-0000-000066000000}"/>
    <cellStyle name="60% - Accent5 3" xfId="259" xr:uid="{00000000-0005-0000-0000-000066000000}"/>
    <cellStyle name="60% - Accent5 3 2" xfId="1709" xr:uid="{00000000-0005-0000-0000-000069000000}"/>
    <cellStyle name="60% - Accent5 4" xfId="1748" xr:uid="{00000000-0005-0000-0000-00006A000000}"/>
    <cellStyle name="60% - Accent6" xfId="18" builtinId="52" customBuiltin="1"/>
    <cellStyle name="60% - Accent6 2" xfId="104" xr:uid="{00000000-0005-0000-0000-000067000000}"/>
    <cellStyle name="60% - Accent6 2 2" xfId="260" xr:uid="{00000000-0005-0000-0000-000068000000}"/>
    <cellStyle name="60% - Accent6 2 2 2" xfId="1636" xr:uid="{00000000-0005-0000-0000-00006C000000}"/>
    <cellStyle name="60% - Accent6 2 3" xfId="675" xr:uid="{00000000-0005-0000-0000-000069000000}"/>
    <cellStyle name="60% - Accent6 2 4" xfId="1334" xr:uid="{00000000-0005-0000-0000-00006B000000}"/>
    <cellStyle name="60% - Accent6 3" xfId="261" xr:uid="{00000000-0005-0000-0000-00006A000000}"/>
    <cellStyle name="60% - Accent6 3 2" xfId="1711" xr:uid="{00000000-0005-0000-0000-00006E000000}"/>
    <cellStyle name="60% - Accent6 4" xfId="1749" xr:uid="{00000000-0005-0000-0000-00006F000000}"/>
    <cellStyle name="Accent1" xfId="19" builtinId="29" customBuiltin="1"/>
    <cellStyle name="Accent1 2" xfId="105" xr:uid="{00000000-0005-0000-0000-00006B000000}"/>
    <cellStyle name="Accent1 2 2" xfId="262" xr:uid="{00000000-0005-0000-0000-00006C000000}"/>
    <cellStyle name="Accent1 2 2 2" xfId="1637" xr:uid="{00000000-0005-0000-0000-000071000000}"/>
    <cellStyle name="Accent1 2 3" xfId="676" xr:uid="{00000000-0005-0000-0000-00006D000000}"/>
    <cellStyle name="Accent1 2 4" xfId="1335" xr:uid="{00000000-0005-0000-0000-000070000000}"/>
    <cellStyle name="Accent1 3" xfId="263" xr:uid="{00000000-0005-0000-0000-00006E000000}"/>
    <cellStyle name="Accent1 3 2" xfId="1693" xr:uid="{00000000-0005-0000-0000-000073000000}"/>
    <cellStyle name="Accent1 4" xfId="1750" xr:uid="{00000000-0005-0000-0000-000074000000}"/>
    <cellStyle name="Accent2" xfId="20" builtinId="33" customBuiltin="1"/>
    <cellStyle name="Accent2 2" xfId="106" xr:uid="{00000000-0005-0000-0000-00006F000000}"/>
    <cellStyle name="Accent2 2 2" xfId="264" xr:uid="{00000000-0005-0000-0000-000070000000}"/>
    <cellStyle name="Accent2 2 2 2" xfId="1638" xr:uid="{00000000-0005-0000-0000-000076000000}"/>
    <cellStyle name="Accent2 2 3" xfId="677" xr:uid="{00000000-0005-0000-0000-000071000000}"/>
    <cellStyle name="Accent2 2 4" xfId="1336" xr:uid="{00000000-0005-0000-0000-000075000000}"/>
    <cellStyle name="Accent2 3" xfId="265" xr:uid="{00000000-0005-0000-0000-000072000000}"/>
    <cellStyle name="Accent2 3 2" xfId="1708" xr:uid="{00000000-0005-0000-0000-000078000000}"/>
    <cellStyle name="Accent2 4" xfId="1751" xr:uid="{00000000-0005-0000-0000-000079000000}"/>
    <cellStyle name="Accent3" xfId="21" builtinId="37" customBuiltin="1"/>
    <cellStyle name="Accent3 2" xfId="107" xr:uid="{00000000-0005-0000-0000-000073000000}"/>
    <cellStyle name="Accent3 2 2" xfId="266" xr:uid="{00000000-0005-0000-0000-000074000000}"/>
    <cellStyle name="Accent3 2 2 2" xfId="1639" xr:uid="{00000000-0005-0000-0000-00007B000000}"/>
    <cellStyle name="Accent3 2 3" xfId="678" xr:uid="{00000000-0005-0000-0000-000075000000}"/>
    <cellStyle name="Accent3 2 4" xfId="1337" xr:uid="{00000000-0005-0000-0000-00007A000000}"/>
    <cellStyle name="Accent3 3" xfId="267" xr:uid="{00000000-0005-0000-0000-000076000000}"/>
    <cellStyle name="Accent3 3 2" xfId="1712" xr:uid="{00000000-0005-0000-0000-00007D000000}"/>
    <cellStyle name="Accent3 4" xfId="1752" xr:uid="{00000000-0005-0000-0000-00007E000000}"/>
    <cellStyle name="Accent4" xfId="22" builtinId="41" customBuiltin="1"/>
    <cellStyle name="Accent4 2" xfId="108" xr:uid="{00000000-0005-0000-0000-000077000000}"/>
    <cellStyle name="Accent4 2 2" xfId="268" xr:uid="{00000000-0005-0000-0000-000078000000}"/>
    <cellStyle name="Accent4 2 2 2" xfId="1640" xr:uid="{00000000-0005-0000-0000-000080000000}"/>
    <cellStyle name="Accent4 2 3" xfId="679" xr:uid="{00000000-0005-0000-0000-000079000000}"/>
    <cellStyle name="Accent4 2 4" xfId="1338" xr:uid="{00000000-0005-0000-0000-00007F000000}"/>
    <cellStyle name="Accent4 3" xfId="269" xr:uid="{00000000-0005-0000-0000-00007A000000}"/>
    <cellStyle name="Accent4 3 2" xfId="1707" xr:uid="{00000000-0005-0000-0000-000082000000}"/>
    <cellStyle name="Accent4 4" xfId="1753" xr:uid="{00000000-0005-0000-0000-000083000000}"/>
    <cellStyle name="Accent5" xfId="23" builtinId="45" customBuiltin="1"/>
    <cellStyle name="Accent5 2" xfId="109" xr:uid="{00000000-0005-0000-0000-00007B000000}"/>
    <cellStyle name="Accent5 2 2" xfId="270" xr:uid="{00000000-0005-0000-0000-00007C000000}"/>
    <cellStyle name="Accent5 2 2 2" xfId="1641" xr:uid="{00000000-0005-0000-0000-000085000000}"/>
    <cellStyle name="Accent5 2 3" xfId="680" xr:uid="{00000000-0005-0000-0000-00007D000000}"/>
    <cellStyle name="Accent5 2 4" xfId="1339" xr:uid="{00000000-0005-0000-0000-000084000000}"/>
    <cellStyle name="Accent5 3" xfId="271" xr:uid="{00000000-0005-0000-0000-00007E000000}"/>
    <cellStyle name="Accent5 3 2" xfId="1692" xr:uid="{00000000-0005-0000-0000-000087000000}"/>
    <cellStyle name="Accent5 4" xfId="1754" xr:uid="{00000000-0005-0000-0000-000088000000}"/>
    <cellStyle name="Accent6" xfId="24" builtinId="49" customBuiltin="1"/>
    <cellStyle name="Accent6 2" xfId="110" xr:uid="{00000000-0005-0000-0000-00007F000000}"/>
    <cellStyle name="Accent6 2 2" xfId="272" xr:uid="{00000000-0005-0000-0000-000080000000}"/>
    <cellStyle name="Accent6 2 2 2" xfId="1642" xr:uid="{00000000-0005-0000-0000-00008A000000}"/>
    <cellStyle name="Accent6 2 3" xfId="681" xr:uid="{00000000-0005-0000-0000-000081000000}"/>
    <cellStyle name="Accent6 2 4" xfId="1340" xr:uid="{00000000-0005-0000-0000-000089000000}"/>
    <cellStyle name="Accent6 3" xfId="273" xr:uid="{00000000-0005-0000-0000-000082000000}"/>
    <cellStyle name="Accent6 3 2" xfId="1691" xr:uid="{00000000-0005-0000-0000-00008C000000}"/>
    <cellStyle name="Accent6 4" xfId="1755" xr:uid="{00000000-0005-0000-0000-00008D000000}"/>
    <cellStyle name="args.style" xfId="111" xr:uid="{00000000-0005-0000-0000-000083000000}"/>
    <cellStyle name="args.style 2" xfId="682" xr:uid="{00000000-0005-0000-0000-000084000000}"/>
    <cellStyle name="Bad" xfId="25" builtinId="27" customBuiltin="1"/>
    <cellStyle name="Bad 2" xfId="112" xr:uid="{00000000-0005-0000-0000-000085000000}"/>
    <cellStyle name="Bad 2 2" xfId="274" xr:uid="{00000000-0005-0000-0000-000086000000}"/>
    <cellStyle name="Bad 2 2 2" xfId="1643" xr:uid="{00000000-0005-0000-0000-00008F000000}"/>
    <cellStyle name="Bad 2 3" xfId="683" xr:uid="{00000000-0005-0000-0000-000087000000}"/>
    <cellStyle name="Bad 2 4" xfId="1341" xr:uid="{00000000-0005-0000-0000-00008E000000}"/>
    <cellStyle name="Bad 3" xfId="275" xr:uid="{00000000-0005-0000-0000-000088000000}"/>
    <cellStyle name="Bad 3 2" xfId="1733" xr:uid="{00000000-0005-0000-0000-000091000000}"/>
    <cellStyle name="Bad 4" xfId="1756" xr:uid="{00000000-0005-0000-0000-000092000000}"/>
    <cellStyle name="BadEntry" xfId="871" xr:uid="{00000000-0005-0000-0000-000089000000}"/>
    <cellStyle name="Body" xfId="1361" xr:uid="{00000000-0005-0000-0000-000093000000}"/>
    <cellStyle name="Calc Currency (0)" xfId="26" xr:uid="{00000000-0005-0000-0000-000019000000}"/>
    <cellStyle name="Calc Currency (0) 2" xfId="276" xr:uid="{00000000-0005-0000-0000-00008B000000}"/>
    <cellStyle name="Calc Currency (0) 2 2" xfId="1314" xr:uid="{00000000-0005-0000-0000-000095000000}"/>
    <cellStyle name="Calc Currency (0) 3" xfId="827" xr:uid="{00000000-0005-0000-0000-00008C000000}"/>
    <cellStyle name="Calc Currency (0) 3 2" xfId="1360" xr:uid="{00000000-0005-0000-0000-000096000000}"/>
    <cellStyle name="Calc Currency (0) 4" xfId="113" xr:uid="{00000000-0005-0000-0000-00008A000000}"/>
    <cellStyle name="Calc Currency (0)_PGCPS RFP Vision v3" xfId="1315" xr:uid="{00000000-0005-0000-0000-000097000000}"/>
    <cellStyle name="Calc Currency (2)" xfId="114" xr:uid="{00000000-0005-0000-0000-00008D000000}"/>
    <cellStyle name="Calc Currency (2) 2" xfId="613" xr:uid="{00000000-0005-0000-0000-00008E000000}"/>
    <cellStyle name="Calc Percent (0)" xfId="115" xr:uid="{00000000-0005-0000-0000-00008F000000}"/>
    <cellStyle name="Calc Percent (0) 2" xfId="614" xr:uid="{00000000-0005-0000-0000-000090000000}"/>
    <cellStyle name="Calc Percent (1)" xfId="116" xr:uid="{00000000-0005-0000-0000-000091000000}"/>
    <cellStyle name="Calc Percent (1) 2" xfId="684" xr:uid="{00000000-0005-0000-0000-000092000000}"/>
    <cellStyle name="Calc Percent (2)" xfId="117" xr:uid="{00000000-0005-0000-0000-000093000000}"/>
    <cellStyle name="Calc Percent (2) 2" xfId="615" xr:uid="{00000000-0005-0000-0000-000094000000}"/>
    <cellStyle name="Calc Units (0)" xfId="118" xr:uid="{00000000-0005-0000-0000-000095000000}"/>
    <cellStyle name="Calc Units (0) 2" xfId="616" xr:uid="{00000000-0005-0000-0000-000096000000}"/>
    <cellStyle name="Calc Units (1)" xfId="119" xr:uid="{00000000-0005-0000-0000-000097000000}"/>
    <cellStyle name="Calc Units (1) 2" xfId="617" xr:uid="{00000000-0005-0000-0000-000098000000}"/>
    <cellStyle name="Calc Units (2)" xfId="120" xr:uid="{00000000-0005-0000-0000-000099000000}"/>
    <cellStyle name="Calc Units (2) 2" xfId="618" xr:uid="{00000000-0005-0000-0000-00009A000000}"/>
    <cellStyle name="Calcs" xfId="872" xr:uid="{00000000-0005-0000-0000-00009B000000}"/>
    <cellStyle name="Calculation" xfId="27" builtinId="22" customBuiltin="1"/>
    <cellStyle name="Calculation 2" xfId="121" xr:uid="{00000000-0005-0000-0000-00009C000000}"/>
    <cellStyle name="Calculation 2 2" xfId="277" xr:uid="{00000000-0005-0000-0000-00009D000000}"/>
    <cellStyle name="Calculation 2 2 2" xfId="1644" xr:uid="{00000000-0005-0000-0000-0000A0000000}"/>
    <cellStyle name="Calculation 2 2 3" xfId="2758" xr:uid="{00000000-0005-0000-0000-00009D000000}"/>
    <cellStyle name="Calculation 2 2 4" xfId="2856" xr:uid="{00000000-0005-0000-0000-00009D000000}"/>
    <cellStyle name="Calculation 2 3" xfId="685" xr:uid="{00000000-0005-0000-0000-00009E000000}"/>
    <cellStyle name="Calculation 2 3 2" xfId="2771" xr:uid="{00000000-0005-0000-0000-00009E000000}"/>
    <cellStyle name="Calculation 2 3 3" xfId="2876" xr:uid="{00000000-0005-0000-0000-00009E000000}"/>
    <cellStyle name="Calculation 2 4" xfId="1342" xr:uid="{00000000-0005-0000-0000-00009F000000}"/>
    <cellStyle name="Calculation 2 5" xfId="2746" xr:uid="{00000000-0005-0000-0000-00009C000000}"/>
    <cellStyle name="Calculation 2 6" xfId="2847" xr:uid="{00000000-0005-0000-0000-00009C000000}"/>
    <cellStyle name="Calculation 3" xfId="278" xr:uid="{00000000-0005-0000-0000-00009F000000}"/>
    <cellStyle name="Calculation 3 2" xfId="1690" xr:uid="{00000000-0005-0000-0000-0000A2000000}"/>
    <cellStyle name="Calculation 3 2 2" xfId="2792" xr:uid="{00000000-0005-0000-0000-0000A2000000}"/>
    <cellStyle name="Calculation 3 2 3" xfId="3400" xr:uid="{00000000-0005-0000-0000-0000A2000000}"/>
    <cellStyle name="Calculation 3 3" xfId="1698" xr:uid="{00000000-0005-0000-0000-0000A3000000}"/>
    <cellStyle name="Calculation 3 3 2" xfId="2794" xr:uid="{00000000-0005-0000-0000-0000A3000000}"/>
    <cellStyle name="Calculation 3 3 3" xfId="3403" xr:uid="{00000000-0005-0000-0000-0000A3000000}"/>
    <cellStyle name="Calculation 3 4" xfId="2759" xr:uid="{00000000-0005-0000-0000-00009F000000}"/>
    <cellStyle name="Calculation 3 5" xfId="2857" xr:uid="{00000000-0005-0000-0000-00009F000000}"/>
    <cellStyle name="Calculation 4" xfId="1715" xr:uid="{00000000-0005-0000-0000-0000A4000000}"/>
    <cellStyle name="Calculation 4 2" xfId="2796" xr:uid="{00000000-0005-0000-0000-0000A4000000}"/>
    <cellStyle name="Calculation 4 3" xfId="3405" xr:uid="{00000000-0005-0000-0000-0000A4000000}"/>
    <cellStyle name="Calculation 5" xfId="1696" xr:uid="{00000000-0005-0000-0000-0000A5000000}"/>
    <cellStyle name="Calculation 5 2" xfId="2793" xr:uid="{00000000-0005-0000-0000-0000A5000000}"/>
    <cellStyle name="Calculation 5 3" xfId="3402" xr:uid="{00000000-0005-0000-0000-0000A5000000}"/>
    <cellStyle name="Calculation 6" xfId="2820" xr:uid="{00000000-0005-0000-0000-0000050B0000}"/>
    <cellStyle name="Calculation 7" xfId="2826" xr:uid="{00000000-0005-0000-0000-0000140B0000}"/>
    <cellStyle name="CarrierName" xfId="1379" xr:uid="{00000000-0005-0000-0000-0000A6000000}"/>
    <cellStyle name="Check Cell" xfId="28" builtinId="23" customBuiltin="1"/>
    <cellStyle name="Check Cell 2" xfId="122" xr:uid="{00000000-0005-0000-0000-0000A0000000}"/>
    <cellStyle name="Check Cell 2 2" xfId="279" xr:uid="{00000000-0005-0000-0000-0000A1000000}"/>
    <cellStyle name="Check Cell 2 2 2" xfId="1645" xr:uid="{00000000-0005-0000-0000-0000A8000000}"/>
    <cellStyle name="Check Cell 2 3" xfId="686" xr:uid="{00000000-0005-0000-0000-0000A2000000}"/>
    <cellStyle name="Check Cell 2 4" xfId="1343" xr:uid="{00000000-0005-0000-0000-0000A7000000}"/>
    <cellStyle name="Check Cell 3" xfId="280" xr:uid="{00000000-0005-0000-0000-0000A3000000}"/>
    <cellStyle name="Check Cell 3 2" xfId="1714" xr:uid="{00000000-0005-0000-0000-0000AA000000}"/>
    <cellStyle name="Check Cell 4" xfId="1757" xr:uid="{00000000-0005-0000-0000-0000AB000000}"/>
    <cellStyle name="Comma [00]" xfId="123" xr:uid="{00000000-0005-0000-0000-0000A4000000}"/>
    <cellStyle name="Comma [00] 2" xfId="619" xr:uid="{00000000-0005-0000-0000-0000A5000000}"/>
    <cellStyle name="Comma 10" xfId="281" xr:uid="{00000000-0005-0000-0000-0000A6000000}"/>
    <cellStyle name="Comma 10 2" xfId="282" xr:uid="{00000000-0005-0000-0000-0000A7000000}"/>
    <cellStyle name="Comma 11" xfId="283" xr:uid="{00000000-0005-0000-0000-0000A8000000}"/>
    <cellStyle name="Comma 11 2" xfId="284" xr:uid="{00000000-0005-0000-0000-0000A9000000}"/>
    <cellStyle name="Comma 12" xfId="285" xr:uid="{00000000-0005-0000-0000-0000AA000000}"/>
    <cellStyle name="Comma 12 2" xfId="286" xr:uid="{00000000-0005-0000-0000-0000AB000000}"/>
    <cellStyle name="Comma 13" xfId="287" xr:uid="{00000000-0005-0000-0000-0000AC000000}"/>
    <cellStyle name="Comma 13 2" xfId="288" xr:uid="{00000000-0005-0000-0000-0000AD000000}"/>
    <cellStyle name="Comma 14" xfId="289" xr:uid="{00000000-0005-0000-0000-0000AE000000}"/>
    <cellStyle name="Comma 14 2" xfId="290" xr:uid="{00000000-0005-0000-0000-0000AF000000}"/>
    <cellStyle name="Comma 15" xfId="291" xr:uid="{00000000-0005-0000-0000-0000B0000000}"/>
    <cellStyle name="Comma 15 2" xfId="292" xr:uid="{00000000-0005-0000-0000-0000B1000000}"/>
    <cellStyle name="Comma 16" xfId="293" xr:uid="{00000000-0005-0000-0000-0000B2000000}"/>
    <cellStyle name="Comma 16 2" xfId="294" xr:uid="{00000000-0005-0000-0000-0000B3000000}"/>
    <cellStyle name="Comma 17" xfId="295" xr:uid="{00000000-0005-0000-0000-0000B4000000}"/>
    <cellStyle name="Comma 17 2" xfId="296" xr:uid="{00000000-0005-0000-0000-0000B5000000}"/>
    <cellStyle name="Comma 18" xfId="297" xr:uid="{00000000-0005-0000-0000-0000B6000000}"/>
    <cellStyle name="Comma 18 2" xfId="298" xr:uid="{00000000-0005-0000-0000-0000B7000000}"/>
    <cellStyle name="Comma 19" xfId="299" xr:uid="{00000000-0005-0000-0000-0000B8000000}"/>
    <cellStyle name="Comma 2" xfId="82" xr:uid="{D51D7DA3-0D71-40BB-A5B3-57D3D232E820}"/>
    <cellStyle name="Comma 2 2" xfId="300" xr:uid="{00000000-0005-0000-0000-0000BA000000}"/>
    <cellStyle name="Comma 2 2 2" xfId="1604" xr:uid="{00000000-0005-0000-0000-0000AE000000}"/>
    <cellStyle name="Comma 2 2 2 2" xfId="2250" xr:uid="{00000000-0005-0000-0000-0000AE000000}"/>
    <cellStyle name="Comma 2 2 2 2 2" xfId="3878" xr:uid="{00000000-0005-0000-0000-0000AE000000}"/>
    <cellStyle name="Comma 2 2 2 3" xfId="3350" xr:uid="{00000000-0005-0000-0000-0000AE000000}"/>
    <cellStyle name="Comma 2 3" xfId="887" xr:uid="{00000000-0005-0000-0000-0000BB000000}"/>
    <cellStyle name="Comma 2 3 2" xfId="1586" xr:uid="{00000000-0005-0000-0000-0000AF000000}"/>
    <cellStyle name="Comma 2 3 2 2" xfId="2241" xr:uid="{00000000-0005-0000-0000-0000AF000000}"/>
    <cellStyle name="Comma 2 3 2 2 2" xfId="3869" xr:uid="{00000000-0005-0000-0000-0000AF000000}"/>
    <cellStyle name="Comma 2 3 2 3" xfId="3340" xr:uid="{00000000-0005-0000-0000-0000AF000000}"/>
    <cellStyle name="Comma 20" xfId="301" xr:uid="{00000000-0005-0000-0000-0000BC000000}"/>
    <cellStyle name="Comma 21" xfId="302" xr:uid="{00000000-0005-0000-0000-0000BD000000}"/>
    <cellStyle name="Comma 22" xfId="303" xr:uid="{00000000-0005-0000-0000-0000BE000000}"/>
    <cellStyle name="Comma 23" xfId="304" xr:uid="{00000000-0005-0000-0000-0000BF000000}"/>
    <cellStyle name="Comma 24" xfId="305" xr:uid="{00000000-0005-0000-0000-0000C0000000}"/>
    <cellStyle name="Comma 25" xfId="306" xr:uid="{00000000-0005-0000-0000-0000C1000000}"/>
    <cellStyle name="Comma 26" xfId="307" xr:uid="{00000000-0005-0000-0000-0000C2000000}"/>
    <cellStyle name="Comma 27" xfId="308" xr:uid="{00000000-0005-0000-0000-0000C3000000}"/>
    <cellStyle name="Comma 28" xfId="309" xr:uid="{00000000-0005-0000-0000-0000C4000000}"/>
    <cellStyle name="Comma 28 2" xfId="310" xr:uid="{00000000-0005-0000-0000-0000C5000000}"/>
    <cellStyle name="Comma 29" xfId="311" xr:uid="{00000000-0005-0000-0000-0000C6000000}"/>
    <cellStyle name="Comma 3" xfId="124" xr:uid="{00000000-0005-0000-0000-0000C7000000}"/>
    <cellStyle name="Comma 3 2" xfId="312" xr:uid="{00000000-0005-0000-0000-0000C8000000}"/>
    <cellStyle name="Comma 3 3" xfId="313" xr:uid="{00000000-0005-0000-0000-0000C9000000}"/>
    <cellStyle name="Comma 3 4" xfId="314" xr:uid="{00000000-0005-0000-0000-0000CA000000}"/>
    <cellStyle name="Comma 3 5" xfId="687" xr:uid="{00000000-0005-0000-0000-0000CB000000}"/>
    <cellStyle name="Comma 3 5 2" xfId="840" xr:uid="{00000000-0005-0000-0000-0000CC000000}"/>
    <cellStyle name="Comma 3 5 2 2" xfId="950" xr:uid="{00000000-0005-0000-0000-0000CC000000}"/>
    <cellStyle name="Comma 3 5 2 2 2" xfId="1191" xr:uid="{00000000-0005-0000-0000-0000CC000000}"/>
    <cellStyle name="Comma 3 5 2 2 2 2" xfId="2626" xr:uid="{00000000-0005-0000-0000-0000CC000000}"/>
    <cellStyle name="Comma 3 5 2 2 2 2 2" xfId="4253" xr:uid="{00000000-0005-0000-0000-0000CC000000}"/>
    <cellStyle name="Comma 3 5 2 2 2 3" xfId="3215" xr:uid="{00000000-0005-0000-0000-0000CC000000}"/>
    <cellStyle name="Comma 3 5 2 2 3" xfId="1887" xr:uid="{00000000-0005-0000-0000-0000CC000000}"/>
    <cellStyle name="Comma 3 5 2 2 3 2" xfId="2403" xr:uid="{00000000-0005-0000-0000-0000CC000000}"/>
    <cellStyle name="Comma 3 5 2 2 3 2 2" xfId="4030" xr:uid="{00000000-0005-0000-0000-0000CC000000}"/>
    <cellStyle name="Comma 3 5 2 2 3 3" xfId="3526" xr:uid="{00000000-0005-0000-0000-0000CC000000}"/>
    <cellStyle name="Comma 3 5 2 2 4" xfId="2121" xr:uid="{00000000-0005-0000-0000-0000CC000000}"/>
    <cellStyle name="Comma 3 5 2 2 4 2" xfId="3749" xr:uid="{00000000-0005-0000-0000-0000CC000000}"/>
    <cellStyle name="Comma 3 5 2 2 5" xfId="2992" xr:uid="{00000000-0005-0000-0000-0000CC000000}"/>
    <cellStyle name="Comma 3 5 2 3" xfId="991" xr:uid="{00000000-0005-0000-0000-0000C9000000}"/>
    <cellStyle name="Comma 3 5 2 3 2" xfId="1229" xr:uid="{00000000-0005-0000-0000-0000C9000000}"/>
    <cellStyle name="Comma 3 5 2 3 2 2" xfId="2664" xr:uid="{00000000-0005-0000-0000-0000C9000000}"/>
    <cellStyle name="Comma 3 5 2 3 2 2 2" xfId="4291" xr:uid="{00000000-0005-0000-0000-0000C9000000}"/>
    <cellStyle name="Comma 3 5 2 3 2 3" xfId="3253" xr:uid="{00000000-0005-0000-0000-0000C9000000}"/>
    <cellStyle name="Comma 3 5 2 3 3" xfId="1925" xr:uid="{00000000-0005-0000-0000-0000C9000000}"/>
    <cellStyle name="Comma 3 5 2 3 3 2" xfId="2441" xr:uid="{00000000-0005-0000-0000-0000C9000000}"/>
    <cellStyle name="Comma 3 5 2 3 3 2 2" xfId="4068" xr:uid="{00000000-0005-0000-0000-0000C9000000}"/>
    <cellStyle name="Comma 3 5 2 3 3 3" xfId="3564" xr:uid="{00000000-0005-0000-0000-0000C9000000}"/>
    <cellStyle name="Comma 3 5 2 3 4" xfId="2159" xr:uid="{00000000-0005-0000-0000-0000C9000000}"/>
    <cellStyle name="Comma 3 5 2 3 4 2" xfId="3787" xr:uid="{00000000-0005-0000-0000-0000C9000000}"/>
    <cellStyle name="Comma 3 5 2 3 5" xfId="3030" xr:uid="{00000000-0005-0000-0000-0000C9000000}"/>
    <cellStyle name="Comma 3 5 2 4" xfId="1119" xr:uid="{00000000-0005-0000-0000-0000CC000000}"/>
    <cellStyle name="Comma 3 5 2 4 2" xfId="2554" xr:uid="{00000000-0005-0000-0000-0000CC000000}"/>
    <cellStyle name="Comma 3 5 2 4 2 2" xfId="4181" xr:uid="{00000000-0005-0000-0000-0000CC000000}"/>
    <cellStyle name="Comma 3 5 2 4 3" xfId="3143" xr:uid="{00000000-0005-0000-0000-0000CC000000}"/>
    <cellStyle name="Comma 3 5 2 5" xfId="1816" xr:uid="{00000000-0005-0000-0000-0000CC000000}"/>
    <cellStyle name="Comma 3 5 2 5 2" xfId="2332" xr:uid="{00000000-0005-0000-0000-0000CC000000}"/>
    <cellStyle name="Comma 3 5 2 5 2 2" xfId="3959" xr:uid="{00000000-0005-0000-0000-0000CC000000}"/>
    <cellStyle name="Comma 3 5 2 5 3" xfId="3455" xr:uid="{00000000-0005-0000-0000-0000CC000000}"/>
    <cellStyle name="Comma 3 5 2 6" xfId="2049" xr:uid="{00000000-0005-0000-0000-0000CC000000}"/>
    <cellStyle name="Comma 3 5 2 6 2" xfId="3677" xr:uid="{00000000-0005-0000-0000-0000CC000000}"/>
    <cellStyle name="Comma 3 5 2 7" xfId="2919" xr:uid="{00000000-0005-0000-0000-0000CC000000}"/>
    <cellStyle name="Comma 3 5 3" xfId="917" xr:uid="{00000000-0005-0000-0000-0000CB000000}"/>
    <cellStyle name="Comma 3 5 3 2" xfId="1158" xr:uid="{00000000-0005-0000-0000-0000CB000000}"/>
    <cellStyle name="Comma 3 5 3 2 2" xfId="2593" xr:uid="{00000000-0005-0000-0000-0000CB000000}"/>
    <cellStyle name="Comma 3 5 3 2 2 2" xfId="4220" xr:uid="{00000000-0005-0000-0000-0000CB000000}"/>
    <cellStyle name="Comma 3 5 3 2 3" xfId="3182" xr:uid="{00000000-0005-0000-0000-0000CB000000}"/>
    <cellStyle name="Comma 3 5 3 3" xfId="1854" xr:uid="{00000000-0005-0000-0000-0000CB000000}"/>
    <cellStyle name="Comma 3 5 3 3 2" xfId="2370" xr:uid="{00000000-0005-0000-0000-0000CB000000}"/>
    <cellStyle name="Comma 3 5 3 3 2 2" xfId="3997" xr:uid="{00000000-0005-0000-0000-0000CB000000}"/>
    <cellStyle name="Comma 3 5 3 3 3" xfId="3493" xr:uid="{00000000-0005-0000-0000-0000CB000000}"/>
    <cellStyle name="Comma 3 5 3 4" xfId="2088" xr:uid="{00000000-0005-0000-0000-0000CB000000}"/>
    <cellStyle name="Comma 3 5 3 4 2" xfId="3716" xr:uid="{00000000-0005-0000-0000-0000CB000000}"/>
    <cellStyle name="Comma 3 5 3 5" xfId="2959" xr:uid="{00000000-0005-0000-0000-0000CB000000}"/>
    <cellStyle name="Comma 3 5 4" xfId="990" xr:uid="{00000000-0005-0000-0000-0000C8000000}"/>
    <cellStyle name="Comma 3 5 4 2" xfId="1228" xr:uid="{00000000-0005-0000-0000-0000C8000000}"/>
    <cellStyle name="Comma 3 5 4 2 2" xfId="2663" xr:uid="{00000000-0005-0000-0000-0000C8000000}"/>
    <cellStyle name="Comma 3 5 4 2 2 2" xfId="4290" xr:uid="{00000000-0005-0000-0000-0000C8000000}"/>
    <cellStyle name="Comma 3 5 4 2 3" xfId="3252" xr:uid="{00000000-0005-0000-0000-0000C8000000}"/>
    <cellStyle name="Comma 3 5 4 3" xfId="1924" xr:uid="{00000000-0005-0000-0000-0000C8000000}"/>
    <cellStyle name="Comma 3 5 4 3 2" xfId="2440" xr:uid="{00000000-0005-0000-0000-0000C8000000}"/>
    <cellStyle name="Comma 3 5 4 3 2 2" xfId="4067" xr:uid="{00000000-0005-0000-0000-0000C8000000}"/>
    <cellStyle name="Comma 3 5 4 3 3" xfId="3563" xr:uid="{00000000-0005-0000-0000-0000C8000000}"/>
    <cellStyle name="Comma 3 5 4 4" xfId="2158" xr:uid="{00000000-0005-0000-0000-0000C8000000}"/>
    <cellStyle name="Comma 3 5 4 4 2" xfId="3786" xr:uid="{00000000-0005-0000-0000-0000C8000000}"/>
    <cellStyle name="Comma 3 5 4 5" xfId="3029" xr:uid="{00000000-0005-0000-0000-0000C8000000}"/>
    <cellStyle name="Comma 3 5 5" xfId="1085" xr:uid="{00000000-0005-0000-0000-0000CB000000}"/>
    <cellStyle name="Comma 3 5 5 2" xfId="2521" xr:uid="{00000000-0005-0000-0000-0000CB000000}"/>
    <cellStyle name="Comma 3 5 5 2 2" xfId="4148" xr:uid="{00000000-0005-0000-0000-0000CB000000}"/>
    <cellStyle name="Comma 3 5 5 3" xfId="3110" xr:uid="{00000000-0005-0000-0000-0000CB000000}"/>
    <cellStyle name="Comma 3 5 6" xfId="1785" xr:uid="{00000000-0005-0000-0000-0000CB000000}"/>
    <cellStyle name="Comma 3 5 6 2" xfId="2300" xr:uid="{00000000-0005-0000-0000-0000CB000000}"/>
    <cellStyle name="Comma 3 5 6 2 2" xfId="3928" xr:uid="{00000000-0005-0000-0000-0000CB000000}"/>
    <cellStyle name="Comma 3 5 6 3" xfId="3424" xr:uid="{00000000-0005-0000-0000-0000CB000000}"/>
    <cellStyle name="Comma 3 5 7" xfId="2015" xr:uid="{00000000-0005-0000-0000-0000CB000000}"/>
    <cellStyle name="Comma 3 5 7 2" xfId="3644" xr:uid="{00000000-0005-0000-0000-0000CB000000}"/>
    <cellStyle name="Comma 3 5 8" xfId="2877" xr:uid="{00000000-0005-0000-0000-0000CB000000}"/>
    <cellStyle name="Comma 30" xfId="315" xr:uid="{00000000-0005-0000-0000-0000CD000000}"/>
    <cellStyle name="Comma 30 2" xfId="316" xr:uid="{00000000-0005-0000-0000-0000CE000000}"/>
    <cellStyle name="Comma 30 3" xfId="899" xr:uid="{00000000-0005-0000-0000-0000CF000000}"/>
    <cellStyle name="Comma 31" xfId="317" xr:uid="{00000000-0005-0000-0000-0000D0000000}"/>
    <cellStyle name="Comma 32" xfId="318" xr:uid="{00000000-0005-0000-0000-0000D1000000}"/>
    <cellStyle name="Comma 33" xfId="319" xr:uid="{00000000-0005-0000-0000-0000D2000000}"/>
    <cellStyle name="Comma 33 2" xfId="830" xr:uid="{00000000-0005-0000-0000-0000D3000000}"/>
    <cellStyle name="Comma 34" xfId="320" xr:uid="{00000000-0005-0000-0000-0000D4000000}"/>
    <cellStyle name="Comma 34 2" xfId="831" xr:uid="{00000000-0005-0000-0000-0000D5000000}"/>
    <cellStyle name="Comma 35" xfId="885" xr:uid="{00000000-0005-0000-0000-0000D6000000}"/>
    <cellStyle name="Comma 35 2" xfId="984" xr:uid="{00000000-0005-0000-0000-0000D6000000}"/>
    <cellStyle name="Comma 35 2 2" xfId="1224" xr:uid="{00000000-0005-0000-0000-0000D6000000}"/>
    <cellStyle name="Comma 35 2 2 2" xfId="2659" xr:uid="{00000000-0005-0000-0000-0000D6000000}"/>
    <cellStyle name="Comma 35 2 2 2 2" xfId="4286" xr:uid="{00000000-0005-0000-0000-0000D6000000}"/>
    <cellStyle name="Comma 35 2 2 3" xfId="3248" xr:uid="{00000000-0005-0000-0000-0000D6000000}"/>
    <cellStyle name="Comma 35 2 3" xfId="1920" xr:uid="{00000000-0005-0000-0000-0000D6000000}"/>
    <cellStyle name="Comma 35 2 3 2" xfId="2436" xr:uid="{00000000-0005-0000-0000-0000D6000000}"/>
    <cellStyle name="Comma 35 2 3 2 2" xfId="4063" xr:uid="{00000000-0005-0000-0000-0000D6000000}"/>
    <cellStyle name="Comma 35 2 3 3" xfId="3559" xr:uid="{00000000-0005-0000-0000-0000D6000000}"/>
    <cellStyle name="Comma 35 2 4" xfId="2154" xr:uid="{00000000-0005-0000-0000-0000D6000000}"/>
    <cellStyle name="Comma 35 2 4 2" xfId="3782" xr:uid="{00000000-0005-0000-0000-0000D6000000}"/>
    <cellStyle name="Comma 35 2 5" xfId="3025" xr:uid="{00000000-0005-0000-0000-0000D6000000}"/>
    <cellStyle name="Comma 35 3" xfId="1152" xr:uid="{00000000-0005-0000-0000-0000D6000000}"/>
    <cellStyle name="Comma 35 3 2" xfId="2587" xr:uid="{00000000-0005-0000-0000-0000D6000000}"/>
    <cellStyle name="Comma 35 3 2 2" xfId="4214" xr:uid="{00000000-0005-0000-0000-0000D6000000}"/>
    <cellStyle name="Comma 35 3 3" xfId="3176" xr:uid="{00000000-0005-0000-0000-0000D6000000}"/>
    <cellStyle name="Comma 35 4" xfId="1849" xr:uid="{00000000-0005-0000-0000-0000D6000000}"/>
    <cellStyle name="Comma 35 4 2" xfId="2365" xr:uid="{00000000-0005-0000-0000-0000D6000000}"/>
    <cellStyle name="Comma 35 4 2 2" xfId="3992" xr:uid="{00000000-0005-0000-0000-0000D6000000}"/>
    <cellStyle name="Comma 35 4 3" xfId="3488" xr:uid="{00000000-0005-0000-0000-0000D6000000}"/>
    <cellStyle name="Comma 35 5" xfId="2082" xr:uid="{00000000-0005-0000-0000-0000D6000000}"/>
    <cellStyle name="Comma 35 5 2" xfId="3710" xr:uid="{00000000-0005-0000-0000-0000D6000000}"/>
    <cellStyle name="Comma 35 6" xfId="2953" xr:uid="{00000000-0005-0000-0000-0000D6000000}"/>
    <cellStyle name="Comma 36" xfId="898" xr:uid="{00000000-0005-0000-0000-0000D7000000}"/>
    <cellStyle name="Comma 37" xfId="905" xr:uid="{00000000-0005-0000-0000-0000D8000000}"/>
    <cellStyle name="Comma 38" xfId="897" xr:uid="{00000000-0005-0000-0000-0000D9000000}"/>
    <cellStyle name="Comma 39" xfId="906" xr:uid="{00000000-0005-0000-0000-0000DA000000}"/>
    <cellStyle name="Comma 4" xfId="321" xr:uid="{00000000-0005-0000-0000-0000DB000000}"/>
    <cellStyle name="Comma 4 2" xfId="322" xr:uid="{00000000-0005-0000-0000-0000DC000000}"/>
    <cellStyle name="Comma 4 3" xfId="323" xr:uid="{00000000-0005-0000-0000-0000DD000000}"/>
    <cellStyle name="Comma 4 4" xfId="688" xr:uid="{00000000-0005-0000-0000-0000DE000000}"/>
    <cellStyle name="Comma 4 4 2" xfId="841" xr:uid="{00000000-0005-0000-0000-0000DF000000}"/>
    <cellStyle name="Comma 4 4 2 2" xfId="951" xr:uid="{00000000-0005-0000-0000-0000DF000000}"/>
    <cellStyle name="Comma 4 4 2 2 2" xfId="1192" xr:uid="{00000000-0005-0000-0000-0000DF000000}"/>
    <cellStyle name="Comma 4 4 2 2 2 2" xfId="2627" xr:uid="{00000000-0005-0000-0000-0000DF000000}"/>
    <cellStyle name="Comma 4 4 2 2 2 2 2" xfId="4254" xr:uid="{00000000-0005-0000-0000-0000DF000000}"/>
    <cellStyle name="Comma 4 4 2 2 2 3" xfId="3216" xr:uid="{00000000-0005-0000-0000-0000DF000000}"/>
    <cellStyle name="Comma 4 4 2 2 3" xfId="1888" xr:uid="{00000000-0005-0000-0000-0000DF000000}"/>
    <cellStyle name="Comma 4 4 2 2 3 2" xfId="2404" xr:uid="{00000000-0005-0000-0000-0000DF000000}"/>
    <cellStyle name="Comma 4 4 2 2 3 2 2" xfId="4031" xr:uid="{00000000-0005-0000-0000-0000DF000000}"/>
    <cellStyle name="Comma 4 4 2 2 3 3" xfId="3527" xr:uid="{00000000-0005-0000-0000-0000DF000000}"/>
    <cellStyle name="Comma 4 4 2 2 4" xfId="2122" xr:uid="{00000000-0005-0000-0000-0000DF000000}"/>
    <cellStyle name="Comma 4 4 2 2 4 2" xfId="3750" xr:uid="{00000000-0005-0000-0000-0000DF000000}"/>
    <cellStyle name="Comma 4 4 2 2 5" xfId="2993" xr:uid="{00000000-0005-0000-0000-0000DF000000}"/>
    <cellStyle name="Comma 4 4 2 3" xfId="993" xr:uid="{00000000-0005-0000-0000-0000D6000000}"/>
    <cellStyle name="Comma 4 4 2 3 2" xfId="1231" xr:uid="{00000000-0005-0000-0000-0000D6000000}"/>
    <cellStyle name="Comma 4 4 2 3 2 2" xfId="2666" xr:uid="{00000000-0005-0000-0000-0000D6000000}"/>
    <cellStyle name="Comma 4 4 2 3 2 2 2" xfId="4293" xr:uid="{00000000-0005-0000-0000-0000D6000000}"/>
    <cellStyle name="Comma 4 4 2 3 2 3" xfId="3255" xr:uid="{00000000-0005-0000-0000-0000D6000000}"/>
    <cellStyle name="Comma 4 4 2 3 3" xfId="1927" xr:uid="{00000000-0005-0000-0000-0000D6000000}"/>
    <cellStyle name="Comma 4 4 2 3 3 2" xfId="2443" xr:uid="{00000000-0005-0000-0000-0000D6000000}"/>
    <cellStyle name="Comma 4 4 2 3 3 2 2" xfId="4070" xr:uid="{00000000-0005-0000-0000-0000D6000000}"/>
    <cellStyle name="Comma 4 4 2 3 3 3" xfId="3566" xr:uid="{00000000-0005-0000-0000-0000D6000000}"/>
    <cellStyle name="Comma 4 4 2 3 4" xfId="2161" xr:uid="{00000000-0005-0000-0000-0000D6000000}"/>
    <cellStyle name="Comma 4 4 2 3 4 2" xfId="3789" xr:uid="{00000000-0005-0000-0000-0000D6000000}"/>
    <cellStyle name="Comma 4 4 2 3 5" xfId="3032" xr:uid="{00000000-0005-0000-0000-0000D6000000}"/>
    <cellStyle name="Comma 4 4 2 4" xfId="1120" xr:uid="{00000000-0005-0000-0000-0000DF000000}"/>
    <cellStyle name="Comma 4 4 2 4 2" xfId="2555" xr:uid="{00000000-0005-0000-0000-0000DF000000}"/>
    <cellStyle name="Comma 4 4 2 4 2 2" xfId="4182" xr:uid="{00000000-0005-0000-0000-0000DF000000}"/>
    <cellStyle name="Comma 4 4 2 4 3" xfId="3144" xr:uid="{00000000-0005-0000-0000-0000DF000000}"/>
    <cellStyle name="Comma 4 4 2 5" xfId="1817" xr:uid="{00000000-0005-0000-0000-0000DF000000}"/>
    <cellStyle name="Comma 4 4 2 5 2" xfId="2333" xr:uid="{00000000-0005-0000-0000-0000DF000000}"/>
    <cellStyle name="Comma 4 4 2 5 2 2" xfId="3960" xr:uid="{00000000-0005-0000-0000-0000DF000000}"/>
    <cellStyle name="Comma 4 4 2 5 3" xfId="3456" xr:uid="{00000000-0005-0000-0000-0000DF000000}"/>
    <cellStyle name="Comma 4 4 2 6" xfId="2050" xr:uid="{00000000-0005-0000-0000-0000DF000000}"/>
    <cellStyle name="Comma 4 4 2 6 2" xfId="3678" xr:uid="{00000000-0005-0000-0000-0000DF000000}"/>
    <cellStyle name="Comma 4 4 2 7" xfId="2920" xr:uid="{00000000-0005-0000-0000-0000DF000000}"/>
    <cellStyle name="Comma 4 4 3" xfId="918" xr:uid="{00000000-0005-0000-0000-0000DE000000}"/>
    <cellStyle name="Comma 4 4 3 2" xfId="1159" xr:uid="{00000000-0005-0000-0000-0000DE000000}"/>
    <cellStyle name="Comma 4 4 3 2 2" xfId="2594" xr:uid="{00000000-0005-0000-0000-0000DE000000}"/>
    <cellStyle name="Comma 4 4 3 2 2 2" xfId="4221" xr:uid="{00000000-0005-0000-0000-0000DE000000}"/>
    <cellStyle name="Comma 4 4 3 2 3" xfId="3183" xr:uid="{00000000-0005-0000-0000-0000DE000000}"/>
    <cellStyle name="Comma 4 4 3 3" xfId="1855" xr:uid="{00000000-0005-0000-0000-0000DE000000}"/>
    <cellStyle name="Comma 4 4 3 3 2" xfId="2371" xr:uid="{00000000-0005-0000-0000-0000DE000000}"/>
    <cellStyle name="Comma 4 4 3 3 2 2" xfId="3998" xr:uid="{00000000-0005-0000-0000-0000DE000000}"/>
    <cellStyle name="Comma 4 4 3 3 3" xfId="3494" xr:uid="{00000000-0005-0000-0000-0000DE000000}"/>
    <cellStyle name="Comma 4 4 3 4" xfId="2089" xr:uid="{00000000-0005-0000-0000-0000DE000000}"/>
    <cellStyle name="Comma 4 4 3 4 2" xfId="3717" xr:uid="{00000000-0005-0000-0000-0000DE000000}"/>
    <cellStyle name="Comma 4 4 3 5" xfId="2960" xr:uid="{00000000-0005-0000-0000-0000DE000000}"/>
    <cellStyle name="Comma 4 4 4" xfId="992" xr:uid="{00000000-0005-0000-0000-0000D5000000}"/>
    <cellStyle name="Comma 4 4 4 2" xfId="1230" xr:uid="{00000000-0005-0000-0000-0000D5000000}"/>
    <cellStyle name="Comma 4 4 4 2 2" xfId="2665" xr:uid="{00000000-0005-0000-0000-0000D5000000}"/>
    <cellStyle name="Comma 4 4 4 2 2 2" xfId="4292" xr:uid="{00000000-0005-0000-0000-0000D5000000}"/>
    <cellStyle name="Comma 4 4 4 2 3" xfId="3254" xr:uid="{00000000-0005-0000-0000-0000D5000000}"/>
    <cellStyle name="Comma 4 4 4 3" xfId="1926" xr:uid="{00000000-0005-0000-0000-0000D5000000}"/>
    <cellStyle name="Comma 4 4 4 3 2" xfId="2442" xr:uid="{00000000-0005-0000-0000-0000D5000000}"/>
    <cellStyle name="Comma 4 4 4 3 2 2" xfId="4069" xr:uid="{00000000-0005-0000-0000-0000D5000000}"/>
    <cellStyle name="Comma 4 4 4 3 3" xfId="3565" xr:uid="{00000000-0005-0000-0000-0000D5000000}"/>
    <cellStyle name="Comma 4 4 4 4" xfId="2160" xr:uid="{00000000-0005-0000-0000-0000D5000000}"/>
    <cellStyle name="Comma 4 4 4 4 2" xfId="3788" xr:uid="{00000000-0005-0000-0000-0000D5000000}"/>
    <cellStyle name="Comma 4 4 4 5" xfId="3031" xr:uid="{00000000-0005-0000-0000-0000D5000000}"/>
    <cellStyle name="Comma 4 4 5" xfId="1086" xr:uid="{00000000-0005-0000-0000-0000DE000000}"/>
    <cellStyle name="Comma 4 4 5 2" xfId="2522" xr:uid="{00000000-0005-0000-0000-0000DE000000}"/>
    <cellStyle name="Comma 4 4 5 2 2" xfId="4149" xr:uid="{00000000-0005-0000-0000-0000DE000000}"/>
    <cellStyle name="Comma 4 4 5 3" xfId="3111" xr:uid="{00000000-0005-0000-0000-0000DE000000}"/>
    <cellStyle name="Comma 4 4 6" xfId="1786" xr:uid="{00000000-0005-0000-0000-0000DE000000}"/>
    <cellStyle name="Comma 4 4 6 2" xfId="2301" xr:uid="{00000000-0005-0000-0000-0000DE000000}"/>
    <cellStyle name="Comma 4 4 6 2 2" xfId="3929" xr:uid="{00000000-0005-0000-0000-0000DE000000}"/>
    <cellStyle name="Comma 4 4 6 3" xfId="3425" xr:uid="{00000000-0005-0000-0000-0000DE000000}"/>
    <cellStyle name="Comma 4 4 7" xfId="2016" xr:uid="{00000000-0005-0000-0000-0000DE000000}"/>
    <cellStyle name="Comma 4 4 7 2" xfId="3645" xr:uid="{00000000-0005-0000-0000-0000DE000000}"/>
    <cellStyle name="Comma 4 4 8" xfId="2878" xr:uid="{00000000-0005-0000-0000-0000DE000000}"/>
    <cellStyle name="Comma 5" xfId="324" xr:uid="{00000000-0005-0000-0000-0000E0000000}"/>
    <cellStyle name="Comma 5 2" xfId="325" xr:uid="{00000000-0005-0000-0000-0000E1000000}"/>
    <cellStyle name="Comma 5 3" xfId="689" xr:uid="{00000000-0005-0000-0000-0000E2000000}"/>
    <cellStyle name="Comma 5 3 2" xfId="842" xr:uid="{00000000-0005-0000-0000-0000E3000000}"/>
    <cellStyle name="Comma 5 3 2 2" xfId="952" xr:uid="{00000000-0005-0000-0000-0000E3000000}"/>
    <cellStyle name="Comma 5 3 2 2 2" xfId="1193" xr:uid="{00000000-0005-0000-0000-0000E3000000}"/>
    <cellStyle name="Comma 5 3 2 2 2 2" xfId="2628" xr:uid="{00000000-0005-0000-0000-0000E3000000}"/>
    <cellStyle name="Comma 5 3 2 2 2 2 2" xfId="4255" xr:uid="{00000000-0005-0000-0000-0000E3000000}"/>
    <cellStyle name="Comma 5 3 2 2 2 3" xfId="3217" xr:uid="{00000000-0005-0000-0000-0000E3000000}"/>
    <cellStyle name="Comma 5 3 2 2 3" xfId="1889" xr:uid="{00000000-0005-0000-0000-0000E3000000}"/>
    <cellStyle name="Comma 5 3 2 2 3 2" xfId="2405" xr:uid="{00000000-0005-0000-0000-0000E3000000}"/>
    <cellStyle name="Comma 5 3 2 2 3 2 2" xfId="4032" xr:uid="{00000000-0005-0000-0000-0000E3000000}"/>
    <cellStyle name="Comma 5 3 2 2 3 3" xfId="3528" xr:uid="{00000000-0005-0000-0000-0000E3000000}"/>
    <cellStyle name="Comma 5 3 2 2 4" xfId="2123" xr:uid="{00000000-0005-0000-0000-0000E3000000}"/>
    <cellStyle name="Comma 5 3 2 2 4 2" xfId="3751" xr:uid="{00000000-0005-0000-0000-0000E3000000}"/>
    <cellStyle name="Comma 5 3 2 2 5" xfId="2994" xr:uid="{00000000-0005-0000-0000-0000E3000000}"/>
    <cellStyle name="Comma 5 3 2 3" xfId="995" xr:uid="{00000000-0005-0000-0000-0000DA000000}"/>
    <cellStyle name="Comma 5 3 2 3 2" xfId="1233" xr:uid="{00000000-0005-0000-0000-0000DA000000}"/>
    <cellStyle name="Comma 5 3 2 3 2 2" xfId="2668" xr:uid="{00000000-0005-0000-0000-0000DA000000}"/>
    <cellStyle name="Comma 5 3 2 3 2 2 2" xfId="4295" xr:uid="{00000000-0005-0000-0000-0000DA000000}"/>
    <cellStyle name="Comma 5 3 2 3 2 3" xfId="3257" xr:uid="{00000000-0005-0000-0000-0000DA000000}"/>
    <cellStyle name="Comma 5 3 2 3 3" xfId="1929" xr:uid="{00000000-0005-0000-0000-0000DA000000}"/>
    <cellStyle name="Comma 5 3 2 3 3 2" xfId="2445" xr:uid="{00000000-0005-0000-0000-0000DA000000}"/>
    <cellStyle name="Comma 5 3 2 3 3 2 2" xfId="4072" xr:uid="{00000000-0005-0000-0000-0000DA000000}"/>
    <cellStyle name="Comma 5 3 2 3 3 3" xfId="3568" xr:uid="{00000000-0005-0000-0000-0000DA000000}"/>
    <cellStyle name="Comma 5 3 2 3 4" xfId="2163" xr:uid="{00000000-0005-0000-0000-0000DA000000}"/>
    <cellStyle name="Comma 5 3 2 3 4 2" xfId="3791" xr:uid="{00000000-0005-0000-0000-0000DA000000}"/>
    <cellStyle name="Comma 5 3 2 3 5" xfId="3034" xr:uid="{00000000-0005-0000-0000-0000DA000000}"/>
    <cellStyle name="Comma 5 3 2 4" xfId="1121" xr:uid="{00000000-0005-0000-0000-0000E3000000}"/>
    <cellStyle name="Comma 5 3 2 4 2" xfId="2556" xr:uid="{00000000-0005-0000-0000-0000E3000000}"/>
    <cellStyle name="Comma 5 3 2 4 2 2" xfId="4183" xr:uid="{00000000-0005-0000-0000-0000E3000000}"/>
    <cellStyle name="Comma 5 3 2 4 3" xfId="3145" xr:uid="{00000000-0005-0000-0000-0000E3000000}"/>
    <cellStyle name="Comma 5 3 2 5" xfId="1818" xr:uid="{00000000-0005-0000-0000-0000E3000000}"/>
    <cellStyle name="Comma 5 3 2 5 2" xfId="2334" xr:uid="{00000000-0005-0000-0000-0000E3000000}"/>
    <cellStyle name="Comma 5 3 2 5 2 2" xfId="3961" xr:uid="{00000000-0005-0000-0000-0000E3000000}"/>
    <cellStyle name="Comma 5 3 2 5 3" xfId="3457" xr:uid="{00000000-0005-0000-0000-0000E3000000}"/>
    <cellStyle name="Comma 5 3 2 6" xfId="2051" xr:uid="{00000000-0005-0000-0000-0000E3000000}"/>
    <cellStyle name="Comma 5 3 2 6 2" xfId="3679" xr:uid="{00000000-0005-0000-0000-0000E3000000}"/>
    <cellStyle name="Comma 5 3 2 7" xfId="2921" xr:uid="{00000000-0005-0000-0000-0000E3000000}"/>
    <cellStyle name="Comma 5 3 3" xfId="919" xr:uid="{00000000-0005-0000-0000-0000E2000000}"/>
    <cellStyle name="Comma 5 3 3 2" xfId="1160" xr:uid="{00000000-0005-0000-0000-0000E2000000}"/>
    <cellStyle name="Comma 5 3 3 2 2" xfId="2595" xr:uid="{00000000-0005-0000-0000-0000E2000000}"/>
    <cellStyle name="Comma 5 3 3 2 2 2" xfId="4222" xr:uid="{00000000-0005-0000-0000-0000E2000000}"/>
    <cellStyle name="Comma 5 3 3 2 3" xfId="3184" xr:uid="{00000000-0005-0000-0000-0000E2000000}"/>
    <cellStyle name="Comma 5 3 3 3" xfId="1856" xr:uid="{00000000-0005-0000-0000-0000E2000000}"/>
    <cellStyle name="Comma 5 3 3 3 2" xfId="2372" xr:uid="{00000000-0005-0000-0000-0000E2000000}"/>
    <cellStyle name="Comma 5 3 3 3 2 2" xfId="3999" xr:uid="{00000000-0005-0000-0000-0000E2000000}"/>
    <cellStyle name="Comma 5 3 3 3 3" xfId="3495" xr:uid="{00000000-0005-0000-0000-0000E2000000}"/>
    <cellStyle name="Comma 5 3 3 4" xfId="2090" xr:uid="{00000000-0005-0000-0000-0000E2000000}"/>
    <cellStyle name="Comma 5 3 3 4 2" xfId="3718" xr:uid="{00000000-0005-0000-0000-0000E2000000}"/>
    <cellStyle name="Comma 5 3 3 5" xfId="2961" xr:uid="{00000000-0005-0000-0000-0000E2000000}"/>
    <cellStyle name="Comma 5 3 4" xfId="994" xr:uid="{00000000-0005-0000-0000-0000D9000000}"/>
    <cellStyle name="Comma 5 3 4 2" xfId="1232" xr:uid="{00000000-0005-0000-0000-0000D9000000}"/>
    <cellStyle name="Comma 5 3 4 2 2" xfId="2667" xr:uid="{00000000-0005-0000-0000-0000D9000000}"/>
    <cellStyle name="Comma 5 3 4 2 2 2" xfId="4294" xr:uid="{00000000-0005-0000-0000-0000D9000000}"/>
    <cellStyle name="Comma 5 3 4 2 3" xfId="3256" xr:uid="{00000000-0005-0000-0000-0000D9000000}"/>
    <cellStyle name="Comma 5 3 4 3" xfId="1928" xr:uid="{00000000-0005-0000-0000-0000D9000000}"/>
    <cellStyle name="Comma 5 3 4 3 2" xfId="2444" xr:uid="{00000000-0005-0000-0000-0000D9000000}"/>
    <cellStyle name="Comma 5 3 4 3 2 2" xfId="4071" xr:uid="{00000000-0005-0000-0000-0000D9000000}"/>
    <cellStyle name="Comma 5 3 4 3 3" xfId="3567" xr:uid="{00000000-0005-0000-0000-0000D9000000}"/>
    <cellStyle name="Comma 5 3 4 4" xfId="2162" xr:uid="{00000000-0005-0000-0000-0000D9000000}"/>
    <cellStyle name="Comma 5 3 4 4 2" xfId="3790" xr:uid="{00000000-0005-0000-0000-0000D9000000}"/>
    <cellStyle name="Comma 5 3 4 5" xfId="3033" xr:uid="{00000000-0005-0000-0000-0000D9000000}"/>
    <cellStyle name="Comma 5 3 5" xfId="1087" xr:uid="{00000000-0005-0000-0000-0000E2000000}"/>
    <cellStyle name="Comma 5 3 5 2" xfId="2523" xr:uid="{00000000-0005-0000-0000-0000E2000000}"/>
    <cellStyle name="Comma 5 3 5 2 2" xfId="4150" xr:uid="{00000000-0005-0000-0000-0000E2000000}"/>
    <cellStyle name="Comma 5 3 5 3" xfId="3112" xr:uid="{00000000-0005-0000-0000-0000E2000000}"/>
    <cellStyle name="Comma 5 3 6" xfId="1787" xr:uid="{00000000-0005-0000-0000-0000E2000000}"/>
    <cellStyle name="Comma 5 3 6 2" xfId="2302" xr:uid="{00000000-0005-0000-0000-0000E2000000}"/>
    <cellStyle name="Comma 5 3 6 2 2" xfId="3930" xr:uid="{00000000-0005-0000-0000-0000E2000000}"/>
    <cellStyle name="Comma 5 3 6 3" xfId="3426" xr:uid="{00000000-0005-0000-0000-0000E2000000}"/>
    <cellStyle name="Comma 5 3 7" xfId="2017" xr:uid="{00000000-0005-0000-0000-0000E2000000}"/>
    <cellStyle name="Comma 5 3 7 2" xfId="3646" xr:uid="{00000000-0005-0000-0000-0000E2000000}"/>
    <cellStyle name="Comma 5 3 8" xfId="2879" xr:uid="{00000000-0005-0000-0000-0000E2000000}"/>
    <cellStyle name="Comma 6" xfId="326" xr:uid="{00000000-0005-0000-0000-0000E4000000}"/>
    <cellStyle name="Comma 6 2" xfId="327" xr:uid="{00000000-0005-0000-0000-0000E5000000}"/>
    <cellStyle name="Comma 6 3" xfId="690" xr:uid="{00000000-0005-0000-0000-0000E6000000}"/>
    <cellStyle name="Comma 6 3 2" xfId="843" xr:uid="{00000000-0005-0000-0000-0000E7000000}"/>
    <cellStyle name="Comma 6 3 2 2" xfId="953" xr:uid="{00000000-0005-0000-0000-0000E7000000}"/>
    <cellStyle name="Comma 6 3 2 2 2" xfId="1194" xr:uid="{00000000-0005-0000-0000-0000E7000000}"/>
    <cellStyle name="Comma 6 3 2 2 2 2" xfId="2629" xr:uid="{00000000-0005-0000-0000-0000E7000000}"/>
    <cellStyle name="Comma 6 3 2 2 2 2 2" xfId="4256" xr:uid="{00000000-0005-0000-0000-0000E7000000}"/>
    <cellStyle name="Comma 6 3 2 2 2 3" xfId="3218" xr:uid="{00000000-0005-0000-0000-0000E7000000}"/>
    <cellStyle name="Comma 6 3 2 2 3" xfId="1890" xr:uid="{00000000-0005-0000-0000-0000E7000000}"/>
    <cellStyle name="Comma 6 3 2 2 3 2" xfId="2406" xr:uid="{00000000-0005-0000-0000-0000E7000000}"/>
    <cellStyle name="Comma 6 3 2 2 3 2 2" xfId="4033" xr:uid="{00000000-0005-0000-0000-0000E7000000}"/>
    <cellStyle name="Comma 6 3 2 2 3 3" xfId="3529" xr:uid="{00000000-0005-0000-0000-0000E7000000}"/>
    <cellStyle name="Comma 6 3 2 2 4" xfId="2124" xr:uid="{00000000-0005-0000-0000-0000E7000000}"/>
    <cellStyle name="Comma 6 3 2 2 4 2" xfId="3752" xr:uid="{00000000-0005-0000-0000-0000E7000000}"/>
    <cellStyle name="Comma 6 3 2 2 5" xfId="2995" xr:uid="{00000000-0005-0000-0000-0000E7000000}"/>
    <cellStyle name="Comma 6 3 2 3" xfId="997" xr:uid="{00000000-0005-0000-0000-0000DE000000}"/>
    <cellStyle name="Comma 6 3 2 3 2" xfId="1235" xr:uid="{00000000-0005-0000-0000-0000DE000000}"/>
    <cellStyle name="Comma 6 3 2 3 2 2" xfId="2670" xr:uid="{00000000-0005-0000-0000-0000DE000000}"/>
    <cellStyle name="Comma 6 3 2 3 2 2 2" xfId="4297" xr:uid="{00000000-0005-0000-0000-0000DE000000}"/>
    <cellStyle name="Comma 6 3 2 3 2 3" xfId="3259" xr:uid="{00000000-0005-0000-0000-0000DE000000}"/>
    <cellStyle name="Comma 6 3 2 3 3" xfId="1931" xr:uid="{00000000-0005-0000-0000-0000DE000000}"/>
    <cellStyle name="Comma 6 3 2 3 3 2" xfId="2447" xr:uid="{00000000-0005-0000-0000-0000DE000000}"/>
    <cellStyle name="Comma 6 3 2 3 3 2 2" xfId="4074" xr:uid="{00000000-0005-0000-0000-0000DE000000}"/>
    <cellStyle name="Comma 6 3 2 3 3 3" xfId="3570" xr:uid="{00000000-0005-0000-0000-0000DE000000}"/>
    <cellStyle name="Comma 6 3 2 3 4" xfId="2165" xr:uid="{00000000-0005-0000-0000-0000DE000000}"/>
    <cellStyle name="Comma 6 3 2 3 4 2" xfId="3793" xr:uid="{00000000-0005-0000-0000-0000DE000000}"/>
    <cellStyle name="Comma 6 3 2 3 5" xfId="3036" xr:uid="{00000000-0005-0000-0000-0000DE000000}"/>
    <cellStyle name="Comma 6 3 2 4" xfId="1122" xr:uid="{00000000-0005-0000-0000-0000E7000000}"/>
    <cellStyle name="Comma 6 3 2 4 2" xfId="2557" xr:uid="{00000000-0005-0000-0000-0000E7000000}"/>
    <cellStyle name="Comma 6 3 2 4 2 2" xfId="4184" xr:uid="{00000000-0005-0000-0000-0000E7000000}"/>
    <cellStyle name="Comma 6 3 2 4 3" xfId="3146" xr:uid="{00000000-0005-0000-0000-0000E7000000}"/>
    <cellStyle name="Comma 6 3 2 5" xfId="1819" xr:uid="{00000000-0005-0000-0000-0000E7000000}"/>
    <cellStyle name="Comma 6 3 2 5 2" xfId="2335" xr:uid="{00000000-0005-0000-0000-0000E7000000}"/>
    <cellStyle name="Comma 6 3 2 5 2 2" xfId="3962" xr:uid="{00000000-0005-0000-0000-0000E7000000}"/>
    <cellStyle name="Comma 6 3 2 5 3" xfId="3458" xr:uid="{00000000-0005-0000-0000-0000E7000000}"/>
    <cellStyle name="Comma 6 3 2 6" xfId="2052" xr:uid="{00000000-0005-0000-0000-0000E7000000}"/>
    <cellStyle name="Comma 6 3 2 6 2" xfId="3680" xr:uid="{00000000-0005-0000-0000-0000E7000000}"/>
    <cellStyle name="Comma 6 3 2 7" xfId="2922" xr:uid="{00000000-0005-0000-0000-0000E7000000}"/>
    <cellStyle name="Comma 6 3 3" xfId="920" xr:uid="{00000000-0005-0000-0000-0000E6000000}"/>
    <cellStyle name="Comma 6 3 3 2" xfId="1161" xr:uid="{00000000-0005-0000-0000-0000E6000000}"/>
    <cellStyle name="Comma 6 3 3 2 2" xfId="2596" xr:uid="{00000000-0005-0000-0000-0000E6000000}"/>
    <cellStyle name="Comma 6 3 3 2 2 2" xfId="4223" xr:uid="{00000000-0005-0000-0000-0000E6000000}"/>
    <cellStyle name="Comma 6 3 3 2 3" xfId="3185" xr:uid="{00000000-0005-0000-0000-0000E6000000}"/>
    <cellStyle name="Comma 6 3 3 3" xfId="1857" xr:uid="{00000000-0005-0000-0000-0000E6000000}"/>
    <cellStyle name="Comma 6 3 3 3 2" xfId="2373" xr:uid="{00000000-0005-0000-0000-0000E6000000}"/>
    <cellStyle name="Comma 6 3 3 3 2 2" xfId="4000" xr:uid="{00000000-0005-0000-0000-0000E6000000}"/>
    <cellStyle name="Comma 6 3 3 3 3" xfId="3496" xr:uid="{00000000-0005-0000-0000-0000E6000000}"/>
    <cellStyle name="Comma 6 3 3 4" xfId="2091" xr:uid="{00000000-0005-0000-0000-0000E6000000}"/>
    <cellStyle name="Comma 6 3 3 4 2" xfId="3719" xr:uid="{00000000-0005-0000-0000-0000E6000000}"/>
    <cellStyle name="Comma 6 3 3 5" xfId="2962" xr:uid="{00000000-0005-0000-0000-0000E6000000}"/>
    <cellStyle name="Comma 6 3 4" xfId="996" xr:uid="{00000000-0005-0000-0000-0000DD000000}"/>
    <cellStyle name="Comma 6 3 4 2" xfId="1234" xr:uid="{00000000-0005-0000-0000-0000DD000000}"/>
    <cellStyle name="Comma 6 3 4 2 2" xfId="2669" xr:uid="{00000000-0005-0000-0000-0000DD000000}"/>
    <cellStyle name="Comma 6 3 4 2 2 2" xfId="4296" xr:uid="{00000000-0005-0000-0000-0000DD000000}"/>
    <cellStyle name="Comma 6 3 4 2 3" xfId="3258" xr:uid="{00000000-0005-0000-0000-0000DD000000}"/>
    <cellStyle name="Comma 6 3 4 3" xfId="1930" xr:uid="{00000000-0005-0000-0000-0000DD000000}"/>
    <cellStyle name="Comma 6 3 4 3 2" xfId="2446" xr:uid="{00000000-0005-0000-0000-0000DD000000}"/>
    <cellStyle name="Comma 6 3 4 3 2 2" xfId="4073" xr:uid="{00000000-0005-0000-0000-0000DD000000}"/>
    <cellStyle name="Comma 6 3 4 3 3" xfId="3569" xr:uid="{00000000-0005-0000-0000-0000DD000000}"/>
    <cellStyle name="Comma 6 3 4 4" xfId="2164" xr:uid="{00000000-0005-0000-0000-0000DD000000}"/>
    <cellStyle name="Comma 6 3 4 4 2" xfId="3792" xr:uid="{00000000-0005-0000-0000-0000DD000000}"/>
    <cellStyle name="Comma 6 3 4 5" xfId="3035" xr:uid="{00000000-0005-0000-0000-0000DD000000}"/>
    <cellStyle name="Comma 6 3 5" xfId="1088" xr:uid="{00000000-0005-0000-0000-0000E6000000}"/>
    <cellStyle name="Comma 6 3 5 2" xfId="2524" xr:uid="{00000000-0005-0000-0000-0000E6000000}"/>
    <cellStyle name="Comma 6 3 5 2 2" xfId="4151" xr:uid="{00000000-0005-0000-0000-0000E6000000}"/>
    <cellStyle name="Comma 6 3 5 3" xfId="3113" xr:uid="{00000000-0005-0000-0000-0000E6000000}"/>
    <cellStyle name="Comma 6 3 6" xfId="1788" xr:uid="{00000000-0005-0000-0000-0000E6000000}"/>
    <cellStyle name="Comma 6 3 6 2" xfId="2303" xr:uid="{00000000-0005-0000-0000-0000E6000000}"/>
    <cellStyle name="Comma 6 3 6 2 2" xfId="3931" xr:uid="{00000000-0005-0000-0000-0000E6000000}"/>
    <cellStyle name="Comma 6 3 6 3" xfId="3427" xr:uid="{00000000-0005-0000-0000-0000E6000000}"/>
    <cellStyle name="Comma 6 3 7" xfId="2018" xr:uid="{00000000-0005-0000-0000-0000E6000000}"/>
    <cellStyle name="Comma 6 3 7 2" xfId="3647" xr:uid="{00000000-0005-0000-0000-0000E6000000}"/>
    <cellStyle name="Comma 6 3 8" xfId="2880" xr:uid="{00000000-0005-0000-0000-0000E6000000}"/>
    <cellStyle name="Comma 7" xfId="328" xr:uid="{00000000-0005-0000-0000-0000E8000000}"/>
    <cellStyle name="Comma 7 2" xfId="329" xr:uid="{00000000-0005-0000-0000-0000E9000000}"/>
    <cellStyle name="Comma 8" xfId="330" xr:uid="{00000000-0005-0000-0000-0000EA000000}"/>
    <cellStyle name="Comma 8 2" xfId="331" xr:uid="{00000000-0005-0000-0000-0000EB000000}"/>
    <cellStyle name="Comma 9" xfId="332" xr:uid="{00000000-0005-0000-0000-0000EC000000}"/>
    <cellStyle name="Comma 9 2" xfId="333" xr:uid="{00000000-0005-0000-0000-0000ED000000}"/>
    <cellStyle name="Comma0" xfId="691" xr:uid="{00000000-0005-0000-0000-0000EE000000}"/>
    <cellStyle name="Company Name" xfId="1380" xr:uid="{00000000-0005-0000-0000-0000B4000000}"/>
    <cellStyle name="ContentsHyperlink" xfId="873" xr:uid="{00000000-0005-0000-0000-0000EF000000}"/>
    <cellStyle name="Copied" xfId="29" xr:uid="{00000000-0005-0000-0000-00001C000000}"/>
    <cellStyle name="Currency [00]" xfId="125" xr:uid="{00000000-0005-0000-0000-0000F2000000}"/>
    <cellStyle name="Currency [00] 2" xfId="620" xr:uid="{00000000-0005-0000-0000-0000F3000000}"/>
    <cellStyle name="Currency [2]" xfId="1381" xr:uid="{00000000-0005-0000-0000-0000B7000000}"/>
    <cellStyle name="Currency [2] 2" xfId="2784" xr:uid="{00000000-0005-0000-0000-0000B7000000}"/>
    <cellStyle name="Currency [2] 3" xfId="3335" xr:uid="{00000000-0005-0000-0000-0000B7000000}"/>
    <cellStyle name="Currency 10" xfId="334" xr:uid="{00000000-0005-0000-0000-0000F4000000}"/>
    <cellStyle name="Currency 10 2" xfId="335" xr:uid="{00000000-0005-0000-0000-0000F5000000}"/>
    <cellStyle name="Currency 11" xfId="336" xr:uid="{00000000-0005-0000-0000-0000F6000000}"/>
    <cellStyle name="Currency 11 2" xfId="337" xr:uid="{00000000-0005-0000-0000-0000F7000000}"/>
    <cellStyle name="Currency 12" xfId="338" xr:uid="{00000000-0005-0000-0000-0000F8000000}"/>
    <cellStyle name="Currency 12 2" xfId="339" xr:uid="{00000000-0005-0000-0000-0000F9000000}"/>
    <cellStyle name="Currency 13" xfId="340" xr:uid="{00000000-0005-0000-0000-0000FA000000}"/>
    <cellStyle name="Currency 13 2" xfId="341" xr:uid="{00000000-0005-0000-0000-0000FB000000}"/>
    <cellStyle name="Currency 14" xfId="342" xr:uid="{00000000-0005-0000-0000-0000FC000000}"/>
    <cellStyle name="Currency 14 2" xfId="343" xr:uid="{00000000-0005-0000-0000-0000FD000000}"/>
    <cellStyle name="Currency 15" xfId="344" xr:uid="{00000000-0005-0000-0000-0000FE000000}"/>
    <cellStyle name="Currency 15 2" xfId="345" xr:uid="{00000000-0005-0000-0000-0000FF000000}"/>
    <cellStyle name="Currency 16" xfId="346" xr:uid="{00000000-0005-0000-0000-000000010000}"/>
    <cellStyle name="Currency 16 2" xfId="347" xr:uid="{00000000-0005-0000-0000-000001010000}"/>
    <cellStyle name="Currency 17" xfId="348" xr:uid="{00000000-0005-0000-0000-000002010000}"/>
    <cellStyle name="Currency 17 2" xfId="349" xr:uid="{00000000-0005-0000-0000-000003010000}"/>
    <cellStyle name="Currency 18" xfId="350" xr:uid="{00000000-0005-0000-0000-000004010000}"/>
    <cellStyle name="Currency 18 2" xfId="351" xr:uid="{00000000-0005-0000-0000-000005010000}"/>
    <cellStyle name="Currency 19" xfId="352" xr:uid="{00000000-0005-0000-0000-000006010000}"/>
    <cellStyle name="Currency 2" xfId="64" xr:uid="{261DAE9E-7C95-4038-96A5-9920EBF3ED01}"/>
    <cellStyle name="Currency 2 2" xfId="74" xr:uid="{180EE134-6116-46E6-9CB4-912D3ACBDBFC}"/>
    <cellStyle name="Currency 2 2 2" xfId="1647" xr:uid="{00000000-0005-0000-0000-0000BA000000}"/>
    <cellStyle name="Currency 2 2 2 2" xfId="2277" xr:uid="{00000000-0005-0000-0000-0000BA000000}"/>
    <cellStyle name="Currency 2 2 2 2 2" xfId="3905" xr:uid="{00000000-0005-0000-0000-0000BA000000}"/>
    <cellStyle name="Currency 2 2 2 3" xfId="3377" xr:uid="{00000000-0005-0000-0000-0000BA000000}"/>
    <cellStyle name="Currency 2 3" xfId="1589" xr:uid="{00000000-0005-0000-0000-0000BB000000}"/>
    <cellStyle name="Currency 2 3 2" xfId="1648" xr:uid="{00000000-0005-0000-0000-0000BC000000}"/>
    <cellStyle name="Currency 2 3 3" xfId="2244" xr:uid="{00000000-0005-0000-0000-0000BB000000}"/>
    <cellStyle name="Currency 2 3 3 2" xfId="3872" xr:uid="{00000000-0005-0000-0000-0000BB000000}"/>
    <cellStyle name="Currency 2 3 4" xfId="3343" xr:uid="{00000000-0005-0000-0000-0000BB000000}"/>
    <cellStyle name="Currency 2 4" xfId="1646" xr:uid="{00000000-0005-0000-0000-0000BD000000}"/>
    <cellStyle name="Currency 2 4 2" xfId="2276" xr:uid="{00000000-0005-0000-0000-0000BD000000}"/>
    <cellStyle name="Currency 2 4 2 2" xfId="3904" xr:uid="{00000000-0005-0000-0000-0000BD000000}"/>
    <cellStyle name="Currency 2 4 3" xfId="3376" xr:uid="{00000000-0005-0000-0000-0000BD000000}"/>
    <cellStyle name="Currency 2 5" xfId="1758" xr:uid="{00000000-0005-0000-0000-0000BE000000}"/>
    <cellStyle name="Currency 2 5 2" xfId="2294" xr:uid="{00000000-0005-0000-0000-0000BE000000}"/>
    <cellStyle name="Currency 2 5 2 2" xfId="3922" xr:uid="{00000000-0005-0000-0000-0000BE000000}"/>
    <cellStyle name="Currency 2 5 3" xfId="3414" xr:uid="{00000000-0005-0000-0000-0000BE000000}"/>
    <cellStyle name="Currency 20" xfId="353" xr:uid="{00000000-0005-0000-0000-000009010000}"/>
    <cellStyle name="Currency 21" xfId="354" xr:uid="{00000000-0005-0000-0000-00000A010000}"/>
    <cellStyle name="Currency 22" xfId="355" xr:uid="{00000000-0005-0000-0000-00000B010000}"/>
    <cellStyle name="Currency 23" xfId="356" xr:uid="{00000000-0005-0000-0000-00000C010000}"/>
    <cellStyle name="Currency 24" xfId="357" xr:uid="{00000000-0005-0000-0000-00000D010000}"/>
    <cellStyle name="Currency 25" xfId="358" xr:uid="{00000000-0005-0000-0000-00000E010000}"/>
    <cellStyle name="Currency 26" xfId="359" xr:uid="{00000000-0005-0000-0000-00000F010000}"/>
    <cellStyle name="Currency 27" xfId="360" xr:uid="{00000000-0005-0000-0000-000010010000}"/>
    <cellStyle name="Currency 28" xfId="361" xr:uid="{00000000-0005-0000-0000-000011010000}"/>
    <cellStyle name="Currency 28 2" xfId="362" xr:uid="{00000000-0005-0000-0000-000012010000}"/>
    <cellStyle name="Currency 29" xfId="363" xr:uid="{00000000-0005-0000-0000-000013010000}"/>
    <cellStyle name="Currency 29 2" xfId="692" xr:uid="{00000000-0005-0000-0000-000014010000}"/>
    <cellStyle name="Currency 29 2 2" xfId="844" xr:uid="{00000000-0005-0000-0000-000015010000}"/>
    <cellStyle name="Currency 29 2 2 2" xfId="954" xr:uid="{00000000-0005-0000-0000-000015010000}"/>
    <cellStyle name="Currency 29 2 2 2 2" xfId="1195" xr:uid="{00000000-0005-0000-0000-000015010000}"/>
    <cellStyle name="Currency 29 2 2 2 2 2" xfId="2630" xr:uid="{00000000-0005-0000-0000-000015010000}"/>
    <cellStyle name="Currency 29 2 2 2 2 2 2" xfId="4257" xr:uid="{00000000-0005-0000-0000-000015010000}"/>
    <cellStyle name="Currency 29 2 2 2 2 3" xfId="3219" xr:uid="{00000000-0005-0000-0000-000015010000}"/>
    <cellStyle name="Currency 29 2 2 2 3" xfId="1891" xr:uid="{00000000-0005-0000-0000-000015010000}"/>
    <cellStyle name="Currency 29 2 2 2 3 2" xfId="2407" xr:uid="{00000000-0005-0000-0000-000015010000}"/>
    <cellStyle name="Currency 29 2 2 2 3 2 2" xfId="4034" xr:uid="{00000000-0005-0000-0000-000015010000}"/>
    <cellStyle name="Currency 29 2 2 2 3 3" xfId="3530" xr:uid="{00000000-0005-0000-0000-000015010000}"/>
    <cellStyle name="Currency 29 2 2 2 4" xfId="2125" xr:uid="{00000000-0005-0000-0000-000015010000}"/>
    <cellStyle name="Currency 29 2 2 2 4 2" xfId="3753" xr:uid="{00000000-0005-0000-0000-000015010000}"/>
    <cellStyle name="Currency 29 2 2 2 5" xfId="2996" xr:uid="{00000000-0005-0000-0000-000015010000}"/>
    <cellStyle name="Currency 29 2 2 3" xfId="999" xr:uid="{00000000-0005-0000-0000-00000C010000}"/>
    <cellStyle name="Currency 29 2 2 3 2" xfId="1237" xr:uid="{00000000-0005-0000-0000-00000C010000}"/>
    <cellStyle name="Currency 29 2 2 3 2 2" xfId="2672" xr:uid="{00000000-0005-0000-0000-00000C010000}"/>
    <cellStyle name="Currency 29 2 2 3 2 2 2" xfId="4299" xr:uid="{00000000-0005-0000-0000-00000C010000}"/>
    <cellStyle name="Currency 29 2 2 3 2 3" xfId="3261" xr:uid="{00000000-0005-0000-0000-00000C010000}"/>
    <cellStyle name="Currency 29 2 2 3 3" xfId="1933" xr:uid="{00000000-0005-0000-0000-00000C010000}"/>
    <cellStyle name="Currency 29 2 2 3 3 2" xfId="2449" xr:uid="{00000000-0005-0000-0000-00000C010000}"/>
    <cellStyle name="Currency 29 2 2 3 3 2 2" xfId="4076" xr:uid="{00000000-0005-0000-0000-00000C010000}"/>
    <cellStyle name="Currency 29 2 2 3 3 3" xfId="3572" xr:uid="{00000000-0005-0000-0000-00000C010000}"/>
    <cellStyle name="Currency 29 2 2 3 4" xfId="2167" xr:uid="{00000000-0005-0000-0000-00000C010000}"/>
    <cellStyle name="Currency 29 2 2 3 4 2" xfId="3795" xr:uid="{00000000-0005-0000-0000-00000C010000}"/>
    <cellStyle name="Currency 29 2 2 3 5" xfId="3038" xr:uid="{00000000-0005-0000-0000-00000C010000}"/>
    <cellStyle name="Currency 29 2 2 4" xfId="1123" xr:uid="{00000000-0005-0000-0000-000015010000}"/>
    <cellStyle name="Currency 29 2 2 4 2" xfId="2558" xr:uid="{00000000-0005-0000-0000-000015010000}"/>
    <cellStyle name="Currency 29 2 2 4 2 2" xfId="4185" xr:uid="{00000000-0005-0000-0000-000015010000}"/>
    <cellStyle name="Currency 29 2 2 4 3" xfId="3147" xr:uid="{00000000-0005-0000-0000-000015010000}"/>
    <cellStyle name="Currency 29 2 2 5" xfId="1820" xr:uid="{00000000-0005-0000-0000-000015010000}"/>
    <cellStyle name="Currency 29 2 2 5 2" xfId="2336" xr:uid="{00000000-0005-0000-0000-000015010000}"/>
    <cellStyle name="Currency 29 2 2 5 2 2" xfId="3963" xr:uid="{00000000-0005-0000-0000-000015010000}"/>
    <cellStyle name="Currency 29 2 2 5 3" xfId="3459" xr:uid="{00000000-0005-0000-0000-000015010000}"/>
    <cellStyle name="Currency 29 2 2 6" xfId="2053" xr:uid="{00000000-0005-0000-0000-000015010000}"/>
    <cellStyle name="Currency 29 2 2 6 2" xfId="3681" xr:uid="{00000000-0005-0000-0000-000015010000}"/>
    <cellStyle name="Currency 29 2 2 7" xfId="2923" xr:uid="{00000000-0005-0000-0000-000015010000}"/>
    <cellStyle name="Currency 29 2 3" xfId="921" xr:uid="{00000000-0005-0000-0000-000014010000}"/>
    <cellStyle name="Currency 29 2 3 2" xfId="1162" xr:uid="{00000000-0005-0000-0000-000014010000}"/>
    <cellStyle name="Currency 29 2 3 2 2" xfId="2597" xr:uid="{00000000-0005-0000-0000-000014010000}"/>
    <cellStyle name="Currency 29 2 3 2 2 2" xfId="4224" xr:uid="{00000000-0005-0000-0000-000014010000}"/>
    <cellStyle name="Currency 29 2 3 2 3" xfId="3186" xr:uid="{00000000-0005-0000-0000-000014010000}"/>
    <cellStyle name="Currency 29 2 3 3" xfId="1858" xr:uid="{00000000-0005-0000-0000-000014010000}"/>
    <cellStyle name="Currency 29 2 3 3 2" xfId="2374" xr:uid="{00000000-0005-0000-0000-000014010000}"/>
    <cellStyle name="Currency 29 2 3 3 2 2" xfId="4001" xr:uid="{00000000-0005-0000-0000-000014010000}"/>
    <cellStyle name="Currency 29 2 3 3 3" xfId="3497" xr:uid="{00000000-0005-0000-0000-000014010000}"/>
    <cellStyle name="Currency 29 2 3 4" xfId="2092" xr:uid="{00000000-0005-0000-0000-000014010000}"/>
    <cellStyle name="Currency 29 2 3 4 2" xfId="3720" xr:uid="{00000000-0005-0000-0000-000014010000}"/>
    <cellStyle name="Currency 29 2 3 5" xfId="2963" xr:uid="{00000000-0005-0000-0000-000014010000}"/>
    <cellStyle name="Currency 29 2 4" xfId="998" xr:uid="{00000000-0005-0000-0000-00000B010000}"/>
    <cellStyle name="Currency 29 2 4 2" xfId="1236" xr:uid="{00000000-0005-0000-0000-00000B010000}"/>
    <cellStyle name="Currency 29 2 4 2 2" xfId="2671" xr:uid="{00000000-0005-0000-0000-00000B010000}"/>
    <cellStyle name="Currency 29 2 4 2 2 2" xfId="4298" xr:uid="{00000000-0005-0000-0000-00000B010000}"/>
    <cellStyle name="Currency 29 2 4 2 3" xfId="3260" xr:uid="{00000000-0005-0000-0000-00000B010000}"/>
    <cellStyle name="Currency 29 2 4 3" xfId="1932" xr:uid="{00000000-0005-0000-0000-00000B010000}"/>
    <cellStyle name="Currency 29 2 4 3 2" xfId="2448" xr:uid="{00000000-0005-0000-0000-00000B010000}"/>
    <cellStyle name="Currency 29 2 4 3 2 2" xfId="4075" xr:uid="{00000000-0005-0000-0000-00000B010000}"/>
    <cellStyle name="Currency 29 2 4 3 3" xfId="3571" xr:uid="{00000000-0005-0000-0000-00000B010000}"/>
    <cellStyle name="Currency 29 2 4 4" xfId="2166" xr:uid="{00000000-0005-0000-0000-00000B010000}"/>
    <cellStyle name="Currency 29 2 4 4 2" xfId="3794" xr:uid="{00000000-0005-0000-0000-00000B010000}"/>
    <cellStyle name="Currency 29 2 4 5" xfId="3037" xr:uid="{00000000-0005-0000-0000-00000B010000}"/>
    <cellStyle name="Currency 29 2 5" xfId="1089" xr:uid="{00000000-0005-0000-0000-000014010000}"/>
    <cellStyle name="Currency 29 2 5 2" xfId="2525" xr:uid="{00000000-0005-0000-0000-000014010000}"/>
    <cellStyle name="Currency 29 2 5 2 2" xfId="4152" xr:uid="{00000000-0005-0000-0000-000014010000}"/>
    <cellStyle name="Currency 29 2 5 3" xfId="3114" xr:uid="{00000000-0005-0000-0000-000014010000}"/>
    <cellStyle name="Currency 29 2 6" xfId="1789" xr:uid="{00000000-0005-0000-0000-000014010000}"/>
    <cellStyle name="Currency 29 2 6 2" xfId="2304" xr:uid="{00000000-0005-0000-0000-000014010000}"/>
    <cellStyle name="Currency 29 2 6 2 2" xfId="3932" xr:uid="{00000000-0005-0000-0000-000014010000}"/>
    <cellStyle name="Currency 29 2 6 3" xfId="3428" xr:uid="{00000000-0005-0000-0000-000014010000}"/>
    <cellStyle name="Currency 29 2 7" xfId="2019" xr:uid="{00000000-0005-0000-0000-000014010000}"/>
    <cellStyle name="Currency 29 2 7 2" xfId="3648" xr:uid="{00000000-0005-0000-0000-000014010000}"/>
    <cellStyle name="Currency 29 2 8" xfId="2881" xr:uid="{00000000-0005-0000-0000-000014010000}"/>
    <cellStyle name="Currency 3" xfId="126" xr:uid="{00000000-0005-0000-0000-000016010000}"/>
    <cellStyle name="Currency 3 2" xfId="364" xr:uid="{00000000-0005-0000-0000-000017010000}"/>
    <cellStyle name="Currency 3 3" xfId="693" xr:uid="{00000000-0005-0000-0000-000018010000}"/>
    <cellStyle name="Currency 3 3 2" xfId="845" xr:uid="{00000000-0005-0000-0000-000019010000}"/>
    <cellStyle name="Currency 3 3 2 2" xfId="955" xr:uid="{00000000-0005-0000-0000-000019010000}"/>
    <cellStyle name="Currency 3 3 2 2 2" xfId="1196" xr:uid="{00000000-0005-0000-0000-000019010000}"/>
    <cellStyle name="Currency 3 3 2 2 2 2" xfId="2631" xr:uid="{00000000-0005-0000-0000-000019010000}"/>
    <cellStyle name="Currency 3 3 2 2 2 2 2" xfId="4258" xr:uid="{00000000-0005-0000-0000-000019010000}"/>
    <cellStyle name="Currency 3 3 2 2 2 3" xfId="3220" xr:uid="{00000000-0005-0000-0000-000019010000}"/>
    <cellStyle name="Currency 3 3 2 2 3" xfId="1892" xr:uid="{00000000-0005-0000-0000-000019010000}"/>
    <cellStyle name="Currency 3 3 2 2 3 2" xfId="2408" xr:uid="{00000000-0005-0000-0000-000019010000}"/>
    <cellStyle name="Currency 3 3 2 2 3 2 2" xfId="4035" xr:uid="{00000000-0005-0000-0000-000019010000}"/>
    <cellStyle name="Currency 3 3 2 2 3 3" xfId="3531" xr:uid="{00000000-0005-0000-0000-000019010000}"/>
    <cellStyle name="Currency 3 3 2 2 4" xfId="2126" xr:uid="{00000000-0005-0000-0000-000019010000}"/>
    <cellStyle name="Currency 3 3 2 2 4 2" xfId="3754" xr:uid="{00000000-0005-0000-0000-000019010000}"/>
    <cellStyle name="Currency 3 3 2 2 5" xfId="2997" xr:uid="{00000000-0005-0000-0000-000019010000}"/>
    <cellStyle name="Currency 3 3 2 3" xfId="1001" xr:uid="{00000000-0005-0000-0000-000010010000}"/>
    <cellStyle name="Currency 3 3 2 3 2" xfId="1239" xr:uid="{00000000-0005-0000-0000-000010010000}"/>
    <cellStyle name="Currency 3 3 2 3 2 2" xfId="2674" xr:uid="{00000000-0005-0000-0000-000010010000}"/>
    <cellStyle name="Currency 3 3 2 3 2 2 2" xfId="4301" xr:uid="{00000000-0005-0000-0000-000010010000}"/>
    <cellStyle name="Currency 3 3 2 3 2 3" xfId="3263" xr:uid="{00000000-0005-0000-0000-000010010000}"/>
    <cellStyle name="Currency 3 3 2 3 3" xfId="1935" xr:uid="{00000000-0005-0000-0000-000010010000}"/>
    <cellStyle name="Currency 3 3 2 3 3 2" xfId="2451" xr:uid="{00000000-0005-0000-0000-000010010000}"/>
    <cellStyle name="Currency 3 3 2 3 3 2 2" xfId="4078" xr:uid="{00000000-0005-0000-0000-000010010000}"/>
    <cellStyle name="Currency 3 3 2 3 3 3" xfId="3574" xr:uid="{00000000-0005-0000-0000-000010010000}"/>
    <cellStyle name="Currency 3 3 2 3 4" xfId="2169" xr:uid="{00000000-0005-0000-0000-000010010000}"/>
    <cellStyle name="Currency 3 3 2 3 4 2" xfId="3797" xr:uid="{00000000-0005-0000-0000-000010010000}"/>
    <cellStyle name="Currency 3 3 2 3 5" xfId="3040" xr:uid="{00000000-0005-0000-0000-000010010000}"/>
    <cellStyle name="Currency 3 3 2 4" xfId="1124" xr:uid="{00000000-0005-0000-0000-000019010000}"/>
    <cellStyle name="Currency 3 3 2 4 2" xfId="2559" xr:uid="{00000000-0005-0000-0000-000019010000}"/>
    <cellStyle name="Currency 3 3 2 4 2 2" xfId="4186" xr:uid="{00000000-0005-0000-0000-000019010000}"/>
    <cellStyle name="Currency 3 3 2 4 3" xfId="3148" xr:uid="{00000000-0005-0000-0000-000019010000}"/>
    <cellStyle name="Currency 3 3 2 5" xfId="1821" xr:uid="{00000000-0005-0000-0000-000019010000}"/>
    <cellStyle name="Currency 3 3 2 5 2" xfId="2337" xr:uid="{00000000-0005-0000-0000-000019010000}"/>
    <cellStyle name="Currency 3 3 2 5 2 2" xfId="3964" xr:uid="{00000000-0005-0000-0000-000019010000}"/>
    <cellStyle name="Currency 3 3 2 5 3" xfId="3460" xr:uid="{00000000-0005-0000-0000-000019010000}"/>
    <cellStyle name="Currency 3 3 2 6" xfId="2054" xr:uid="{00000000-0005-0000-0000-000019010000}"/>
    <cellStyle name="Currency 3 3 2 6 2" xfId="3682" xr:uid="{00000000-0005-0000-0000-000019010000}"/>
    <cellStyle name="Currency 3 3 2 7" xfId="2924" xr:uid="{00000000-0005-0000-0000-000019010000}"/>
    <cellStyle name="Currency 3 3 3" xfId="922" xr:uid="{00000000-0005-0000-0000-000018010000}"/>
    <cellStyle name="Currency 3 3 3 2" xfId="1163" xr:uid="{00000000-0005-0000-0000-000018010000}"/>
    <cellStyle name="Currency 3 3 3 2 2" xfId="2598" xr:uid="{00000000-0005-0000-0000-000018010000}"/>
    <cellStyle name="Currency 3 3 3 2 2 2" xfId="4225" xr:uid="{00000000-0005-0000-0000-000018010000}"/>
    <cellStyle name="Currency 3 3 3 2 3" xfId="3187" xr:uid="{00000000-0005-0000-0000-000018010000}"/>
    <cellStyle name="Currency 3 3 3 3" xfId="1859" xr:uid="{00000000-0005-0000-0000-000018010000}"/>
    <cellStyle name="Currency 3 3 3 3 2" xfId="2375" xr:uid="{00000000-0005-0000-0000-000018010000}"/>
    <cellStyle name="Currency 3 3 3 3 2 2" xfId="4002" xr:uid="{00000000-0005-0000-0000-000018010000}"/>
    <cellStyle name="Currency 3 3 3 3 3" xfId="3498" xr:uid="{00000000-0005-0000-0000-000018010000}"/>
    <cellStyle name="Currency 3 3 3 4" xfId="2093" xr:uid="{00000000-0005-0000-0000-000018010000}"/>
    <cellStyle name="Currency 3 3 3 4 2" xfId="3721" xr:uid="{00000000-0005-0000-0000-000018010000}"/>
    <cellStyle name="Currency 3 3 3 5" xfId="2964" xr:uid="{00000000-0005-0000-0000-000018010000}"/>
    <cellStyle name="Currency 3 3 4" xfId="1000" xr:uid="{00000000-0005-0000-0000-00000F010000}"/>
    <cellStyle name="Currency 3 3 4 2" xfId="1238" xr:uid="{00000000-0005-0000-0000-00000F010000}"/>
    <cellStyle name="Currency 3 3 4 2 2" xfId="2673" xr:uid="{00000000-0005-0000-0000-00000F010000}"/>
    <cellStyle name="Currency 3 3 4 2 2 2" xfId="4300" xr:uid="{00000000-0005-0000-0000-00000F010000}"/>
    <cellStyle name="Currency 3 3 4 2 3" xfId="3262" xr:uid="{00000000-0005-0000-0000-00000F010000}"/>
    <cellStyle name="Currency 3 3 4 3" xfId="1934" xr:uid="{00000000-0005-0000-0000-00000F010000}"/>
    <cellStyle name="Currency 3 3 4 3 2" xfId="2450" xr:uid="{00000000-0005-0000-0000-00000F010000}"/>
    <cellStyle name="Currency 3 3 4 3 2 2" xfId="4077" xr:uid="{00000000-0005-0000-0000-00000F010000}"/>
    <cellStyle name="Currency 3 3 4 3 3" xfId="3573" xr:uid="{00000000-0005-0000-0000-00000F010000}"/>
    <cellStyle name="Currency 3 3 4 4" xfId="2168" xr:uid="{00000000-0005-0000-0000-00000F010000}"/>
    <cellStyle name="Currency 3 3 4 4 2" xfId="3796" xr:uid="{00000000-0005-0000-0000-00000F010000}"/>
    <cellStyle name="Currency 3 3 4 5" xfId="3039" xr:uid="{00000000-0005-0000-0000-00000F010000}"/>
    <cellStyle name="Currency 3 3 5" xfId="1090" xr:uid="{00000000-0005-0000-0000-000018010000}"/>
    <cellStyle name="Currency 3 3 5 2" xfId="2526" xr:uid="{00000000-0005-0000-0000-000018010000}"/>
    <cellStyle name="Currency 3 3 5 2 2" xfId="4153" xr:uid="{00000000-0005-0000-0000-000018010000}"/>
    <cellStyle name="Currency 3 3 5 3" xfId="3115" xr:uid="{00000000-0005-0000-0000-000018010000}"/>
    <cellStyle name="Currency 3 3 6" xfId="1790" xr:uid="{00000000-0005-0000-0000-000018010000}"/>
    <cellStyle name="Currency 3 3 6 2" xfId="2305" xr:uid="{00000000-0005-0000-0000-000018010000}"/>
    <cellStyle name="Currency 3 3 6 2 2" xfId="3933" xr:uid="{00000000-0005-0000-0000-000018010000}"/>
    <cellStyle name="Currency 3 3 6 3" xfId="3429" xr:uid="{00000000-0005-0000-0000-000018010000}"/>
    <cellStyle name="Currency 3 3 7" xfId="2020" xr:uid="{00000000-0005-0000-0000-000018010000}"/>
    <cellStyle name="Currency 3 3 7 2" xfId="3649" xr:uid="{00000000-0005-0000-0000-000018010000}"/>
    <cellStyle name="Currency 3 3 8" xfId="2882" xr:uid="{00000000-0005-0000-0000-000018010000}"/>
    <cellStyle name="Currency 30" xfId="365" xr:uid="{00000000-0005-0000-0000-00001A010000}"/>
    <cellStyle name="Currency 30 2" xfId="694" xr:uid="{00000000-0005-0000-0000-00001B010000}"/>
    <cellStyle name="Currency 30 3" xfId="902" xr:uid="{00000000-0005-0000-0000-00001C010000}"/>
    <cellStyle name="Currency 31" xfId="366" xr:uid="{00000000-0005-0000-0000-00001D010000}"/>
    <cellStyle name="Currency 31 2" xfId="695" xr:uid="{00000000-0005-0000-0000-00001E010000}"/>
    <cellStyle name="Currency 31 2 2" xfId="846" xr:uid="{00000000-0005-0000-0000-00001F010000}"/>
    <cellStyle name="Currency 31 2 2 2" xfId="956" xr:uid="{00000000-0005-0000-0000-00001F010000}"/>
    <cellStyle name="Currency 31 2 2 2 2" xfId="1197" xr:uid="{00000000-0005-0000-0000-00001F010000}"/>
    <cellStyle name="Currency 31 2 2 2 2 2" xfId="2632" xr:uid="{00000000-0005-0000-0000-00001F010000}"/>
    <cellStyle name="Currency 31 2 2 2 2 2 2" xfId="4259" xr:uid="{00000000-0005-0000-0000-00001F010000}"/>
    <cellStyle name="Currency 31 2 2 2 2 3" xfId="3221" xr:uid="{00000000-0005-0000-0000-00001F010000}"/>
    <cellStyle name="Currency 31 2 2 2 3" xfId="1893" xr:uid="{00000000-0005-0000-0000-00001F010000}"/>
    <cellStyle name="Currency 31 2 2 2 3 2" xfId="2409" xr:uid="{00000000-0005-0000-0000-00001F010000}"/>
    <cellStyle name="Currency 31 2 2 2 3 2 2" xfId="4036" xr:uid="{00000000-0005-0000-0000-00001F010000}"/>
    <cellStyle name="Currency 31 2 2 2 3 3" xfId="3532" xr:uid="{00000000-0005-0000-0000-00001F010000}"/>
    <cellStyle name="Currency 31 2 2 2 4" xfId="2127" xr:uid="{00000000-0005-0000-0000-00001F010000}"/>
    <cellStyle name="Currency 31 2 2 2 4 2" xfId="3755" xr:uid="{00000000-0005-0000-0000-00001F010000}"/>
    <cellStyle name="Currency 31 2 2 2 5" xfId="2998" xr:uid="{00000000-0005-0000-0000-00001F010000}"/>
    <cellStyle name="Currency 31 2 2 3" xfId="1003" xr:uid="{00000000-0005-0000-0000-000015010000}"/>
    <cellStyle name="Currency 31 2 2 3 2" xfId="1241" xr:uid="{00000000-0005-0000-0000-000015010000}"/>
    <cellStyle name="Currency 31 2 2 3 2 2" xfId="2676" xr:uid="{00000000-0005-0000-0000-000015010000}"/>
    <cellStyle name="Currency 31 2 2 3 2 2 2" xfId="4303" xr:uid="{00000000-0005-0000-0000-000015010000}"/>
    <cellStyle name="Currency 31 2 2 3 2 3" xfId="3265" xr:uid="{00000000-0005-0000-0000-000015010000}"/>
    <cellStyle name="Currency 31 2 2 3 3" xfId="1937" xr:uid="{00000000-0005-0000-0000-000015010000}"/>
    <cellStyle name="Currency 31 2 2 3 3 2" xfId="2453" xr:uid="{00000000-0005-0000-0000-000015010000}"/>
    <cellStyle name="Currency 31 2 2 3 3 2 2" xfId="4080" xr:uid="{00000000-0005-0000-0000-000015010000}"/>
    <cellStyle name="Currency 31 2 2 3 3 3" xfId="3576" xr:uid="{00000000-0005-0000-0000-000015010000}"/>
    <cellStyle name="Currency 31 2 2 3 4" xfId="2171" xr:uid="{00000000-0005-0000-0000-000015010000}"/>
    <cellStyle name="Currency 31 2 2 3 4 2" xfId="3799" xr:uid="{00000000-0005-0000-0000-000015010000}"/>
    <cellStyle name="Currency 31 2 2 3 5" xfId="3042" xr:uid="{00000000-0005-0000-0000-000015010000}"/>
    <cellStyle name="Currency 31 2 2 4" xfId="1125" xr:uid="{00000000-0005-0000-0000-00001F010000}"/>
    <cellStyle name="Currency 31 2 2 4 2" xfId="2560" xr:uid="{00000000-0005-0000-0000-00001F010000}"/>
    <cellStyle name="Currency 31 2 2 4 2 2" xfId="4187" xr:uid="{00000000-0005-0000-0000-00001F010000}"/>
    <cellStyle name="Currency 31 2 2 4 3" xfId="3149" xr:uid="{00000000-0005-0000-0000-00001F010000}"/>
    <cellStyle name="Currency 31 2 2 5" xfId="1822" xr:uid="{00000000-0005-0000-0000-00001F010000}"/>
    <cellStyle name="Currency 31 2 2 5 2" xfId="2338" xr:uid="{00000000-0005-0000-0000-00001F010000}"/>
    <cellStyle name="Currency 31 2 2 5 2 2" xfId="3965" xr:uid="{00000000-0005-0000-0000-00001F010000}"/>
    <cellStyle name="Currency 31 2 2 5 3" xfId="3461" xr:uid="{00000000-0005-0000-0000-00001F010000}"/>
    <cellStyle name="Currency 31 2 2 6" xfId="2055" xr:uid="{00000000-0005-0000-0000-00001F010000}"/>
    <cellStyle name="Currency 31 2 2 6 2" xfId="3683" xr:uid="{00000000-0005-0000-0000-00001F010000}"/>
    <cellStyle name="Currency 31 2 2 7" xfId="2925" xr:uid="{00000000-0005-0000-0000-00001F010000}"/>
    <cellStyle name="Currency 31 2 3" xfId="923" xr:uid="{00000000-0005-0000-0000-00001E010000}"/>
    <cellStyle name="Currency 31 2 3 2" xfId="1164" xr:uid="{00000000-0005-0000-0000-00001E010000}"/>
    <cellStyle name="Currency 31 2 3 2 2" xfId="2599" xr:uid="{00000000-0005-0000-0000-00001E010000}"/>
    <cellStyle name="Currency 31 2 3 2 2 2" xfId="4226" xr:uid="{00000000-0005-0000-0000-00001E010000}"/>
    <cellStyle name="Currency 31 2 3 2 3" xfId="3188" xr:uid="{00000000-0005-0000-0000-00001E010000}"/>
    <cellStyle name="Currency 31 2 3 3" xfId="1860" xr:uid="{00000000-0005-0000-0000-00001E010000}"/>
    <cellStyle name="Currency 31 2 3 3 2" xfId="2376" xr:uid="{00000000-0005-0000-0000-00001E010000}"/>
    <cellStyle name="Currency 31 2 3 3 2 2" xfId="4003" xr:uid="{00000000-0005-0000-0000-00001E010000}"/>
    <cellStyle name="Currency 31 2 3 3 3" xfId="3499" xr:uid="{00000000-0005-0000-0000-00001E010000}"/>
    <cellStyle name="Currency 31 2 3 4" xfId="2094" xr:uid="{00000000-0005-0000-0000-00001E010000}"/>
    <cellStyle name="Currency 31 2 3 4 2" xfId="3722" xr:uid="{00000000-0005-0000-0000-00001E010000}"/>
    <cellStyle name="Currency 31 2 3 5" xfId="2965" xr:uid="{00000000-0005-0000-0000-00001E010000}"/>
    <cellStyle name="Currency 31 2 4" xfId="1002" xr:uid="{00000000-0005-0000-0000-000014010000}"/>
    <cellStyle name="Currency 31 2 4 2" xfId="1240" xr:uid="{00000000-0005-0000-0000-000014010000}"/>
    <cellStyle name="Currency 31 2 4 2 2" xfId="2675" xr:uid="{00000000-0005-0000-0000-000014010000}"/>
    <cellStyle name="Currency 31 2 4 2 2 2" xfId="4302" xr:uid="{00000000-0005-0000-0000-000014010000}"/>
    <cellStyle name="Currency 31 2 4 2 3" xfId="3264" xr:uid="{00000000-0005-0000-0000-000014010000}"/>
    <cellStyle name="Currency 31 2 4 3" xfId="1936" xr:uid="{00000000-0005-0000-0000-000014010000}"/>
    <cellStyle name="Currency 31 2 4 3 2" xfId="2452" xr:uid="{00000000-0005-0000-0000-000014010000}"/>
    <cellStyle name="Currency 31 2 4 3 2 2" xfId="4079" xr:uid="{00000000-0005-0000-0000-000014010000}"/>
    <cellStyle name="Currency 31 2 4 3 3" xfId="3575" xr:uid="{00000000-0005-0000-0000-000014010000}"/>
    <cellStyle name="Currency 31 2 4 4" xfId="2170" xr:uid="{00000000-0005-0000-0000-000014010000}"/>
    <cellStyle name="Currency 31 2 4 4 2" xfId="3798" xr:uid="{00000000-0005-0000-0000-000014010000}"/>
    <cellStyle name="Currency 31 2 4 5" xfId="3041" xr:uid="{00000000-0005-0000-0000-000014010000}"/>
    <cellStyle name="Currency 31 2 5" xfId="1091" xr:uid="{00000000-0005-0000-0000-00001E010000}"/>
    <cellStyle name="Currency 31 2 5 2" xfId="2527" xr:uid="{00000000-0005-0000-0000-00001E010000}"/>
    <cellStyle name="Currency 31 2 5 2 2" xfId="4154" xr:uid="{00000000-0005-0000-0000-00001E010000}"/>
    <cellStyle name="Currency 31 2 5 3" xfId="3116" xr:uid="{00000000-0005-0000-0000-00001E010000}"/>
    <cellStyle name="Currency 31 2 6" xfId="1791" xr:uid="{00000000-0005-0000-0000-00001E010000}"/>
    <cellStyle name="Currency 31 2 6 2" xfId="2306" xr:uid="{00000000-0005-0000-0000-00001E010000}"/>
    <cellStyle name="Currency 31 2 6 2 2" xfId="3934" xr:uid="{00000000-0005-0000-0000-00001E010000}"/>
    <cellStyle name="Currency 31 2 6 3" xfId="3430" xr:uid="{00000000-0005-0000-0000-00001E010000}"/>
    <cellStyle name="Currency 31 2 7" xfId="2021" xr:uid="{00000000-0005-0000-0000-00001E010000}"/>
    <cellStyle name="Currency 31 2 7 2" xfId="3650" xr:uid="{00000000-0005-0000-0000-00001E010000}"/>
    <cellStyle name="Currency 31 2 8" xfId="2883" xr:uid="{00000000-0005-0000-0000-00001E010000}"/>
    <cellStyle name="Currency 31 3" xfId="832" xr:uid="{00000000-0005-0000-0000-000020010000}"/>
    <cellStyle name="Currency 32" xfId="367" xr:uid="{00000000-0005-0000-0000-000021010000}"/>
    <cellStyle name="Currency 32 2" xfId="833" xr:uid="{00000000-0005-0000-0000-000022010000}"/>
    <cellStyle name="Currency 33" xfId="696" xr:uid="{00000000-0005-0000-0000-000023010000}"/>
    <cellStyle name="Currency 34" xfId="697" xr:uid="{00000000-0005-0000-0000-000024010000}"/>
    <cellStyle name="Currency 35" xfId="698" xr:uid="{00000000-0005-0000-0000-000025010000}"/>
    <cellStyle name="Currency 36" xfId="699" xr:uid="{00000000-0005-0000-0000-000026010000}"/>
    <cellStyle name="Currency 37" xfId="700" xr:uid="{00000000-0005-0000-0000-000027010000}"/>
    <cellStyle name="Currency 38" xfId="701" xr:uid="{00000000-0005-0000-0000-000028010000}"/>
    <cellStyle name="Currency 39" xfId="702" xr:uid="{00000000-0005-0000-0000-000029010000}"/>
    <cellStyle name="Currency 4" xfId="368" xr:uid="{00000000-0005-0000-0000-00002A010000}"/>
    <cellStyle name="Currency 4 2" xfId="369" xr:uid="{00000000-0005-0000-0000-00002B010000}"/>
    <cellStyle name="Currency 4 3" xfId="370" xr:uid="{00000000-0005-0000-0000-00002C010000}"/>
    <cellStyle name="Currency 4 4" xfId="703" xr:uid="{00000000-0005-0000-0000-00002D010000}"/>
    <cellStyle name="Currency 4 4 2" xfId="847" xr:uid="{00000000-0005-0000-0000-00002E010000}"/>
    <cellStyle name="Currency 4 4 2 2" xfId="957" xr:uid="{00000000-0005-0000-0000-00002E010000}"/>
    <cellStyle name="Currency 4 4 2 2 2" xfId="1198" xr:uid="{00000000-0005-0000-0000-00002E010000}"/>
    <cellStyle name="Currency 4 4 2 2 2 2" xfId="2633" xr:uid="{00000000-0005-0000-0000-00002E010000}"/>
    <cellStyle name="Currency 4 4 2 2 2 2 2" xfId="4260" xr:uid="{00000000-0005-0000-0000-00002E010000}"/>
    <cellStyle name="Currency 4 4 2 2 2 3" xfId="3222" xr:uid="{00000000-0005-0000-0000-00002E010000}"/>
    <cellStyle name="Currency 4 4 2 2 3" xfId="1894" xr:uid="{00000000-0005-0000-0000-00002E010000}"/>
    <cellStyle name="Currency 4 4 2 2 3 2" xfId="2410" xr:uid="{00000000-0005-0000-0000-00002E010000}"/>
    <cellStyle name="Currency 4 4 2 2 3 2 2" xfId="4037" xr:uid="{00000000-0005-0000-0000-00002E010000}"/>
    <cellStyle name="Currency 4 4 2 2 3 3" xfId="3533" xr:uid="{00000000-0005-0000-0000-00002E010000}"/>
    <cellStyle name="Currency 4 4 2 2 4" xfId="2128" xr:uid="{00000000-0005-0000-0000-00002E010000}"/>
    <cellStyle name="Currency 4 4 2 2 4 2" xfId="3756" xr:uid="{00000000-0005-0000-0000-00002E010000}"/>
    <cellStyle name="Currency 4 4 2 2 5" xfId="2999" xr:uid="{00000000-0005-0000-0000-00002E010000}"/>
    <cellStyle name="Currency 4 4 2 3" xfId="1005" xr:uid="{00000000-0005-0000-0000-000024010000}"/>
    <cellStyle name="Currency 4 4 2 3 2" xfId="1243" xr:uid="{00000000-0005-0000-0000-000024010000}"/>
    <cellStyle name="Currency 4 4 2 3 2 2" xfId="2678" xr:uid="{00000000-0005-0000-0000-000024010000}"/>
    <cellStyle name="Currency 4 4 2 3 2 2 2" xfId="4305" xr:uid="{00000000-0005-0000-0000-000024010000}"/>
    <cellStyle name="Currency 4 4 2 3 2 3" xfId="3267" xr:uid="{00000000-0005-0000-0000-000024010000}"/>
    <cellStyle name="Currency 4 4 2 3 3" xfId="1939" xr:uid="{00000000-0005-0000-0000-000024010000}"/>
    <cellStyle name="Currency 4 4 2 3 3 2" xfId="2455" xr:uid="{00000000-0005-0000-0000-000024010000}"/>
    <cellStyle name="Currency 4 4 2 3 3 2 2" xfId="4082" xr:uid="{00000000-0005-0000-0000-000024010000}"/>
    <cellStyle name="Currency 4 4 2 3 3 3" xfId="3578" xr:uid="{00000000-0005-0000-0000-000024010000}"/>
    <cellStyle name="Currency 4 4 2 3 4" xfId="2173" xr:uid="{00000000-0005-0000-0000-000024010000}"/>
    <cellStyle name="Currency 4 4 2 3 4 2" xfId="3801" xr:uid="{00000000-0005-0000-0000-000024010000}"/>
    <cellStyle name="Currency 4 4 2 3 5" xfId="3044" xr:uid="{00000000-0005-0000-0000-000024010000}"/>
    <cellStyle name="Currency 4 4 2 4" xfId="1126" xr:uid="{00000000-0005-0000-0000-00002E010000}"/>
    <cellStyle name="Currency 4 4 2 4 2" xfId="2561" xr:uid="{00000000-0005-0000-0000-00002E010000}"/>
    <cellStyle name="Currency 4 4 2 4 2 2" xfId="4188" xr:uid="{00000000-0005-0000-0000-00002E010000}"/>
    <cellStyle name="Currency 4 4 2 4 3" xfId="3150" xr:uid="{00000000-0005-0000-0000-00002E010000}"/>
    <cellStyle name="Currency 4 4 2 5" xfId="1823" xr:uid="{00000000-0005-0000-0000-00002E010000}"/>
    <cellStyle name="Currency 4 4 2 5 2" xfId="2339" xr:uid="{00000000-0005-0000-0000-00002E010000}"/>
    <cellStyle name="Currency 4 4 2 5 2 2" xfId="3966" xr:uid="{00000000-0005-0000-0000-00002E010000}"/>
    <cellStyle name="Currency 4 4 2 5 3" xfId="3462" xr:uid="{00000000-0005-0000-0000-00002E010000}"/>
    <cellStyle name="Currency 4 4 2 6" xfId="2056" xr:uid="{00000000-0005-0000-0000-00002E010000}"/>
    <cellStyle name="Currency 4 4 2 6 2" xfId="3684" xr:uid="{00000000-0005-0000-0000-00002E010000}"/>
    <cellStyle name="Currency 4 4 2 7" xfId="2926" xr:uid="{00000000-0005-0000-0000-00002E010000}"/>
    <cellStyle name="Currency 4 4 3" xfId="924" xr:uid="{00000000-0005-0000-0000-00002D010000}"/>
    <cellStyle name="Currency 4 4 3 2" xfId="1165" xr:uid="{00000000-0005-0000-0000-00002D010000}"/>
    <cellStyle name="Currency 4 4 3 2 2" xfId="2600" xr:uid="{00000000-0005-0000-0000-00002D010000}"/>
    <cellStyle name="Currency 4 4 3 2 2 2" xfId="4227" xr:uid="{00000000-0005-0000-0000-00002D010000}"/>
    <cellStyle name="Currency 4 4 3 2 3" xfId="3189" xr:uid="{00000000-0005-0000-0000-00002D010000}"/>
    <cellStyle name="Currency 4 4 3 3" xfId="1861" xr:uid="{00000000-0005-0000-0000-00002D010000}"/>
    <cellStyle name="Currency 4 4 3 3 2" xfId="2377" xr:uid="{00000000-0005-0000-0000-00002D010000}"/>
    <cellStyle name="Currency 4 4 3 3 2 2" xfId="4004" xr:uid="{00000000-0005-0000-0000-00002D010000}"/>
    <cellStyle name="Currency 4 4 3 3 3" xfId="3500" xr:uid="{00000000-0005-0000-0000-00002D010000}"/>
    <cellStyle name="Currency 4 4 3 4" xfId="2095" xr:uid="{00000000-0005-0000-0000-00002D010000}"/>
    <cellStyle name="Currency 4 4 3 4 2" xfId="3723" xr:uid="{00000000-0005-0000-0000-00002D010000}"/>
    <cellStyle name="Currency 4 4 3 5" xfId="2966" xr:uid="{00000000-0005-0000-0000-00002D010000}"/>
    <cellStyle name="Currency 4 4 4" xfId="1004" xr:uid="{00000000-0005-0000-0000-000023010000}"/>
    <cellStyle name="Currency 4 4 4 2" xfId="1242" xr:uid="{00000000-0005-0000-0000-000023010000}"/>
    <cellStyle name="Currency 4 4 4 2 2" xfId="2677" xr:uid="{00000000-0005-0000-0000-000023010000}"/>
    <cellStyle name="Currency 4 4 4 2 2 2" xfId="4304" xr:uid="{00000000-0005-0000-0000-000023010000}"/>
    <cellStyle name="Currency 4 4 4 2 3" xfId="3266" xr:uid="{00000000-0005-0000-0000-000023010000}"/>
    <cellStyle name="Currency 4 4 4 3" xfId="1938" xr:uid="{00000000-0005-0000-0000-000023010000}"/>
    <cellStyle name="Currency 4 4 4 3 2" xfId="2454" xr:uid="{00000000-0005-0000-0000-000023010000}"/>
    <cellStyle name="Currency 4 4 4 3 2 2" xfId="4081" xr:uid="{00000000-0005-0000-0000-000023010000}"/>
    <cellStyle name="Currency 4 4 4 3 3" xfId="3577" xr:uid="{00000000-0005-0000-0000-000023010000}"/>
    <cellStyle name="Currency 4 4 4 4" xfId="2172" xr:uid="{00000000-0005-0000-0000-000023010000}"/>
    <cellStyle name="Currency 4 4 4 4 2" xfId="3800" xr:uid="{00000000-0005-0000-0000-000023010000}"/>
    <cellStyle name="Currency 4 4 4 5" xfId="3043" xr:uid="{00000000-0005-0000-0000-000023010000}"/>
    <cellStyle name="Currency 4 4 5" xfId="1092" xr:uid="{00000000-0005-0000-0000-00002D010000}"/>
    <cellStyle name="Currency 4 4 5 2" xfId="2528" xr:uid="{00000000-0005-0000-0000-00002D010000}"/>
    <cellStyle name="Currency 4 4 5 2 2" xfId="4155" xr:uid="{00000000-0005-0000-0000-00002D010000}"/>
    <cellStyle name="Currency 4 4 5 3" xfId="3117" xr:uid="{00000000-0005-0000-0000-00002D010000}"/>
    <cellStyle name="Currency 4 4 6" xfId="1792" xr:uid="{00000000-0005-0000-0000-00002D010000}"/>
    <cellStyle name="Currency 4 4 6 2" xfId="2307" xr:uid="{00000000-0005-0000-0000-00002D010000}"/>
    <cellStyle name="Currency 4 4 6 2 2" xfId="3935" xr:uid="{00000000-0005-0000-0000-00002D010000}"/>
    <cellStyle name="Currency 4 4 6 3" xfId="3431" xr:uid="{00000000-0005-0000-0000-00002D010000}"/>
    <cellStyle name="Currency 4 4 7" xfId="2022" xr:uid="{00000000-0005-0000-0000-00002D010000}"/>
    <cellStyle name="Currency 4 4 7 2" xfId="3651" xr:uid="{00000000-0005-0000-0000-00002D010000}"/>
    <cellStyle name="Currency 4 4 8" xfId="2884" xr:uid="{00000000-0005-0000-0000-00002D010000}"/>
    <cellStyle name="Currency 40" xfId="704" xr:uid="{00000000-0005-0000-0000-00002F010000}"/>
    <cellStyle name="Currency 41" xfId="705" xr:uid="{00000000-0005-0000-0000-000030010000}"/>
    <cellStyle name="Currency 42" xfId="706" xr:uid="{00000000-0005-0000-0000-000031010000}"/>
    <cellStyle name="Currency 43" xfId="707" xr:uid="{00000000-0005-0000-0000-000032010000}"/>
    <cellStyle name="Currency 44" xfId="708" xr:uid="{00000000-0005-0000-0000-000033010000}"/>
    <cellStyle name="Currency 45" xfId="709" xr:uid="{00000000-0005-0000-0000-000034010000}"/>
    <cellStyle name="Currency 46" xfId="710" xr:uid="{00000000-0005-0000-0000-000035010000}"/>
    <cellStyle name="Currency 47" xfId="711" xr:uid="{00000000-0005-0000-0000-000036010000}"/>
    <cellStyle name="Currency 48" xfId="901" xr:uid="{00000000-0005-0000-0000-000037010000}"/>
    <cellStyle name="Currency 48 2" xfId="1058" xr:uid="{00000000-0005-0000-0000-00002D010000}"/>
    <cellStyle name="Currency 48 2 2" xfId="1296" xr:uid="{00000000-0005-0000-0000-00002D010000}"/>
    <cellStyle name="Currency 48 2 2 2" xfId="2731" xr:uid="{00000000-0005-0000-0000-00002D010000}"/>
    <cellStyle name="Currency 48 2 2 2 2" xfId="4358" xr:uid="{00000000-0005-0000-0000-00002D010000}"/>
    <cellStyle name="Currency 48 2 2 3" xfId="3320" xr:uid="{00000000-0005-0000-0000-00002D010000}"/>
    <cellStyle name="Currency 48 2 3" xfId="1992" xr:uid="{00000000-0005-0000-0000-00002D010000}"/>
    <cellStyle name="Currency 48 2 3 2" xfId="2508" xr:uid="{00000000-0005-0000-0000-00002D010000}"/>
    <cellStyle name="Currency 48 2 3 2 2" xfId="4135" xr:uid="{00000000-0005-0000-0000-00002D010000}"/>
    <cellStyle name="Currency 48 2 3 3" xfId="3631" xr:uid="{00000000-0005-0000-0000-00002D010000}"/>
    <cellStyle name="Currency 48 2 4" xfId="2226" xr:uid="{00000000-0005-0000-0000-00002D010000}"/>
    <cellStyle name="Currency 48 2 4 2" xfId="3854" xr:uid="{00000000-0005-0000-0000-00002D010000}"/>
    <cellStyle name="Currency 48 2 5" xfId="3097" xr:uid="{00000000-0005-0000-0000-00002D010000}"/>
    <cellStyle name="Currency 49" xfId="903" xr:uid="{00000000-0005-0000-0000-000038010000}"/>
    <cellStyle name="Currency 49 2" xfId="1062" xr:uid="{00000000-0005-0000-0000-00002E010000}"/>
    <cellStyle name="Currency 49 2 2" xfId="1299" xr:uid="{00000000-0005-0000-0000-00002E010000}"/>
    <cellStyle name="Currency 49 2 2 2" xfId="2734" xr:uid="{00000000-0005-0000-0000-00002E010000}"/>
    <cellStyle name="Currency 49 2 2 2 2" xfId="4361" xr:uid="{00000000-0005-0000-0000-00002E010000}"/>
    <cellStyle name="Currency 49 2 2 3" xfId="3323" xr:uid="{00000000-0005-0000-0000-00002E010000}"/>
    <cellStyle name="Currency 49 2 3" xfId="1995" xr:uid="{00000000-0005-0000-0000-00002E010000}"/>
    <cellStyle name="Currency 49 2 3 2" xfId="2511" xr:uid="{00000000-0005-0000-0000-00002E010000}"/>
    <cellStyle name="Currency 49 2 3 2 2" xfId="4138" xr:uid="{00000000-0005-0000-0000-00002E010000}"/>
    <cellStyle name="Currency 49 2 3 3" xfId="3634" xr:uid="{00000000-0005-0000-0000-00002E010000}"/>
    <cellStyle name="Currency 49 2 4" xfId="2229" xr:uid="{00000000-0005-0000-0000-00002E010000}"/>
    <cellStyle name="Currency 49 2 4 2" xfId="3857" xr:uid="{00000000-0005-0000-0000-00002E010000}"/>
    <cellStyle name="Currency 49 2 5" xfId="3100" xr:uid="{00000000-0005-0000-0000-00002E010000}"/>
    <cellStyle name="Currency 5" xfId="371" xr:uid="{00000000-0005-0000-0000-000039010000}"/>
    <cellStyle name="Currency 5 2" xfId="372" xr:uid="{00000000-0005-0000-0000-00003A010000}"/>
    <cellStyle name="Currency 5 3" xfId="712" xr:uid="{00000000-0005-0000-0000-00003B010000}"/>
    <cellStyle name="Currency 5 3 2" xfId="848" xr:uid="{00000000-0005-0000-0000-00003C010000}"/>
    <cellStyle name="Currency 5 3 2 2" xfId="958" xr:uid="{00000000-0005-0000-0000-00003C010000}"/>
    <cellStyle name="Currency 5 3 2 2 2" xfId="1199" xr:uid="{00000000-0005-0000-0000-00003C010000}"/>
    <cellStyle name="Currency 5 3 2 2 2 2" xfId="2634" xr:uid="{00000000-0005-0000-0000-00003C010000}"/>
    <cellStyle name="Currency 5 3 2 2 2 2 2" xfId="4261" xr:uid="{00000000-0005-0000-0000-00003C010000}"/>
    <cellStyle name="Currency 5 3 2 2 2 3" xfId="3223" xr:uid="{00000000-0005-0000-0000-00003C010000}"/>
    <cellStyle name="Currency 5 3 2 2 3" xfId="1895" xr:uid="{00000000-0005-0000-0000-00003C010000}"/>
    <cellStyle name="Currency 5 3 2 2 3 2" xfId="2411" xr:uid="{00000000-0005-0000-0000-00003C010000}"/>
    <cellStyle name="Currency 5 3 2 2 3 2 2" xfId="4038" xr:uid="{00000000-0005-0000-0000-00003C010000}"/>
    <cellStyle name="Currency 5 3 2 2 3 3" xfId="3534" xr:uid="{00000000-0005-0000-0000-00003C010000}"/>
    <cellStyle name="Currency 5 3 2 2 4" xfId="2129" xr:uid="{00000000-0005-0000-0000-00003C010000}"/>
    <cellStyle name="Currency 5 3 2 2 4 2" xfId="3757" xr:uid="{00000000-0005-0000-0000-00003C010000}"/>
    <cellStyle name="Currency 5 3 2 2 5" xfId="3000" xr:uid="{00000000-0005-0000-0000-00003C010000}"/>
    <cellStyle name="Currency 5 3 2 3" xfId="1007" xr:uid="{00000000-0005-0000-0000-000032010000}"/>
    <cellStyle name="Currency 5 3 2 3 2" xfId="1245" xr:uid="{00000000-0005-0000-0000-000032010000}"/>
    <cellStyle name="Currency 5 3 2 3 2 2" xfId="2680" xr:uid="{00000000-0005-0000-0000-000032010000}"/>
    <cellStyle name="Currency 5 3 2 3 2 2 2" xfId="4307" xr:uid="{00000000-0005-0000-0000-000032010000}"/>
    <cellStyle name="Currency 5 3 2 3 2 3" xfId="3269" xr:uid="{00000000-0005-0000-0000-000032010000}"/>
    <cellStyle name="Currency 5 3 2 3 3" xfId="1941" xr:uid="{00000000-0005-0000-0000-000032010000}"/>
    <cellStyle name="Currency 5 3 2 3 3 2" xfId="2457" xr:uid="{00000000-0005-0000-0000-000032010000}"/>
    <cellStyle name="Currency 5 3 2 3 3 2 2" xfId="4084" xr:uid="{00000000-0005-0000-0000-000032010000}"/>
    <cellStyle name="Currency 5 3 2 3 3 3" xfId="3580" xr:uid="{00000000-0005-0000-0000-000032010000}"/>
    <cellStyle name="Currency 5 3 2 3 4" xfId="2175" xr:uid="{00000000-0005-0000-0000-000032010000}"/>
    <cellStyle name="Currency 5 3 2 3 4 2" xfId="3803" xr:uid="{00000000-0005-0000-0000-000032010000}"/>
    <cellStyle name="Currency 5 3 2 3 5" xfId="3046" xr:uid="{00000000-0005-0000-0000-000032010000}"/>
    <cellStyle name="Currency 5 3 2 4" xfId="1127" xr:uid="{00000000-0005-0000-0000-00003C010000}"/>
    <cellStyle name="Currency 5 3 2 4 2" xfId="2562" xr:uid="{00000000-0005-0000-0000-00003C010000}"/>
    <cellStyle name="Currency 5 3 2 4 2 2" xfId="4189" xr:uid="{00000000-0005-0000-0000-00003C010000}"/>
    <cellStyle name="Currency 5 3 2 4 3" xfId="3151" xr:uid="{00000000-0005-0000-0000-00003C010000}"/>
    <cellStyle name="Currency 5 3 2 5" xfId="1824" xr:uid="{00000000-0005-0000-0000-00003C010000}"/>
    <cellStyle name="Currency 5 3 2 5 2" xfId="2340" xr:uid="{00000000-0005-0000-0000-00003C010000}"/>
    <cellStyle name="Currency 5 3 2 5 2 2" xfId="3967" xr:uid="{00000000-0005-0000-0000-00003C010000}"/>
    <cellStyle name="Currency 5 3 2 5 3" xfId="3463" xr:uid="{00000000-0005-0000-0000-00003C010000}"/>
    <cellStyle name="Currency 5 3 2 6" xfId="2057" xr:uid="{00000000-0005-0000-0000-00003C010000}"/>
    <cellStyle name="Currency 5 3 2 6 2" xfId="3685" xr:uid="{00000000-0005-0000-0000-00003C010000}"/>
    <cellStyle name="Currency 5 3 2 7" xfId="2927" xr:uid="{00000000-0005-0000-0000-00003C010000}"/>
    <cellStyle name="Currency 5 3 3" xfId="925" xr:uid="{00000000-0005-0000-0000-00003B010000}"/>
    <cellStyle name="Currency 5 3 3 2" xfId="1166" xr:uid="{00000000-0005-0000-0000-00003B010000}"/>
    <cellStyle name="Currency 5 3 3 2 2" xfId="2601" xr:uid="{00000000-0005-0000-0000-00003B010000}"/>
    <cellStyle name="Currency 5 3 3 2 2 2" xfId="4228" xr:uid="{00000000-0005-0000-0000-00003B010000}"/>
    <cellStyle name="Currency 5 3 3 2 3" xfId="3190" xr:uid="{00000000-0005-0000-0000-00003B010000}"/>
    <cellStyle name="Currency 5 3 3 3" xfId="1862" xr:uid="{00000000-0005-0000-0000-00003B010000}"/>
    <cellStyle name="Currency 5 3 3 3 2" xfId="2378" xr:uid="{00000000-0005-0000-0000-00003B010000}"/>
    <cellStyle name="Currency 5 3 3 3 2 2" xfId="4005" xr:uid="{00000000-0005-0000-0000-00003B010000}"/>
    <cellStyle name="Currency 5 3 3 3 3" xfId="3501" xr:uid="{00000000-0005-0000-0000-00003B010000}"/>
    <cellStyle name="Currency 5 3 3 4" xfId="2096" xr:uid="{00000000-0005-0000-0000-00003B010000}"/>
    <cellStyle name="Currency 5 3 3 4 2" xfId="3724" xr:uid="{00000000-0005-0000-0000-00003B010000}"/>
    <cellStyle name="Currency 5 3 3 5" xfId="2967" xr:uid="{00000000-0005-0000-0000-00003B010000}"/>
    <cellStyle name="Currency 5 3 4" xfId="1006" xr:uid="{00000000-0005-0000-0000-000031010000}"/>
    <cellStyle name="Currency 5 3 4 2" xfId="1244" xr:uid="{00000000-0005-0000-0000-000031010000}"/>
    <cellStyle name="Currency 5 3 4 2 2" xfId="2679" xr:uid="{00000000-0005-0000-0000-000031010000}"/>
    <cellStyle name="Currency 5 3 4 2 2 2" xfId="4306" xr:uid="{00000000-0005-0000-0000-000031010000}"/>
    <cellStyle name="Currency 5 3 4 2 3" xfId="3268" xr:uid="{00000000-0005-0000-0000-000031010000}"/>
    <cellStyle name="Currency 5 3 4 3" xfId="1940" xr:uid="{00000000-0005-0000-0000-000031010000}"/>
    <cellStyle name="Currency 5 3 4 3 2" xfId="2456" xr:uid="{00000000-0005-0000-0000-000031010000}"/>
    <cellStyle name="Currency 5 3 4 3 2 2" xfId="4083" xr:uid="{00000000-0005-0000-0000-000031010000}"/>
    <cellStyle name="Currency 5 3 4 3 3" xfId="3579" xr:uid="{00000000-0005-0000-0000-000031010000}"/>
    <cellStyle name="Currency 5 3 4 4" xfId="2174" xr:uid="{00000000-0005-0000-0000-000031010000}"/>
    <cellStyle name="Currency 5 3 4 4 2" xfId="3802" xr:uid="{00000000-0005-0000-0000-000031010000}"/>
    <cellStyle name="Currency 5 3 4 5" xfId="3045" xr:uid="{00000000-0005-0000-0000-000031010000}"/>
    <cellStyle name="Currency 5 3 5" xfId="1093" xr:uid="{00000000-0005-0000-0000-00003B010000}"/>
    <cellStyle name="Currency 5 3 5 2" xfId="2529" xr:uid="{00000000-0005-0000-0000-00003B010000}"/>
    <cellStyle name="Currency 5 3 5 2 2" xfId="4156" xr:uid="{00000000-0005-0000-0000-00003B010000}"/>
    <cellStyle name="Currency 5 3 5 3" xfId="3118" xr:uid="{00000000-0005-0000-0000-00003B010000}"/>
    <cellStyle name="Currency 5 3 6" xfId="1793" xr:uid="{00000000-0005-0000-0000-00003B010000}"/>
    <cellStyle name="Currency 5 3 6 2" xfId="2308" xr:uid="{00000000-0005-0000-0000-00003B010000}"/>
    <cellStyle name="Currency 5 3 6 2 2" xfId="3936" xr:uid="{00000000-0005-0000-0000-00003B010000}"/>
    <cellStyle name="Currency 5 3 6 3" xfId="3432" xr:uid="{00000000-0005-0000-0000-00003B010000}"/>
    <cellStyle name="Currency 5 3 7" xfId="2023" xr:uid="{00000000-0005-0000-0000-00003B010000}"/>
    <cellStyle name="Currency 5 3 7 2" xfId="3652" xr:uid="{00000000-0005-0000-0000-00003B010000}"/>
    <cellStyle name="Currency 5 3 8" xfId="2885" xr:uid="{00000000-0005-0000-0000-00003B010000}"/>
    <cellStyle name="Currency 50" xfId="900" xr:uid="{00000000-0005-0000-0000-00003D010000}"/>
    <cellStyle name="Currency 50 2" xfId="1065" xr:uid="{00000000-0005-0000-0000-000033010000}"/>
    <cellStyle name="Currency 50 2 2" xfId="1302" xr:uid="{00000000-0005-0000-0000-000033010000}"/>
    <cellStyle name="Currency 50 2 2 2" xfId="2737" xr:uid="{00000000-0005-0000-0000-000033010000}"/>
    <cellStyle name="Currency 50 2 2 2 2" xfId="4364" xr:uid="{00000000-0005-0000-0000-000033010000}"/>
    <cellStyle name="Currency 50 2 2 3" xfId="3326" xr:uid="{00000000-0005-0000-0000-000033010000}"/>
    <cellStyle name="Currency 50 2 3" xfId="1998" xr:uid="{00000000-0005-0000-0000-000033010000}"/>
    <cellStyle name="Currency 50 2 3 2" xfId="2514" xr:uid="{00000000-0005-0000-0000-000033010000}"/>
    <cellStyle name="Currency 50 2 3 2 2" xfId="4141" xr:uid="{00000000-0005-0000-0000-000033010000}"/>
    <cellStyle name="Currency 50 2 3 3" xfId="3637" xr:uid="{00000000-0005-0000-0000-000033010000}"/>
    <cellStyle name="Currency 50 2 4" xfId="2232" xr:uid="{00000000-0005-0000-0000-000033010000}"/>
    <cellStyle name="Currency 50 2 4 2" xfId="3860" xr:uid="{00000000-0005-0000-0000-000033010000}"/>
    <cellStyle name="Currency 50 2 5" xfId="3103" xr:uid="{00000000-0005-0000-0000-000033010000}"/>
    <cellStyle name="Currency 51" xfId="904" xr:uid="{00000000-0005-0000-0000-00003E010000}"/>
    <cellStyle name="Currency 52" xfId="2747" xr:uid="{00000000-0005-0000-0000-0000D60A0000}"/>
    <cellStyle name="Currency 53" xfId="2779" xr:uid="{00000000-0005-0000-0000-0000070B0000}"/>
    <cellStyle name="Currency 54" xfId="2813" xr:uid="{00000000-0005-0000-0000-0000090B0000}"/>
    <cellStyle name="Currency 55" xfId="2775" xr:uid="{00000000-0005-0000-0000-00000B0B0000}"/>
    <cellStyle name="Currency 56" xfId="2812" xr:uid="{00000000-0005-0000-0000-00000D0B0000}"/>
    <cellStyle name="Currency 57" xfId="2782" xr:uid="{00000000-0005-0000-0000-00000F0B0000}"/>
    <cellStyle name="Currency 58" xfId="2811" xr:uid="{00000000-0005-0000-0000-0000120B0000}"/>
    <cellStyle name="Currency 59" xfId="2745" xr:uid="{00000000-0005-0000-0000-0000140B0000}"/>
    <cellStyle name="Currency 6" xfId="373" xr:uid="{00000000-0005-0000-0000-00003F010000}"/>
    <cellStyle name="Currency 6 2" xfId="374" xr:uid="{00000000-0005-0000-0000-000040010000}"/>
    <cellStyle name="Currency 6 3" xfId="713" xr:uid="{00000000-0005-0000-0000-000041010000}"/>
    <cellStyle name="Currency 6 3 2" xfId="849" xr:uid="{00000000-0005-0000-0000-000042010000}"/>
    <cellStyle name="Currency 6 3 2 2" xfId="959" xr:uid="{00000000-0005-0000-0000-000042010000}"/>
    <cellStyle name="Currency 6 3 2 2 2" xfId="1200" xr:uid="{00000000-0005-0000-0000-000042010000}"/>
    <cellStyle name="Currency 6 3 2 2 2 2" xfId="2635" xr:uid="{00000000-0005-0000-0000-000042010000}"/>
    <cellStyle name="Currency 6 3 2 2 2 2 2" xfId="4262" xr:uid="{00000000-0005-0000-0000-000042010000}"/>
    <cellStyle name="Currency 6 3 2 2 2 3" xfId="3224" xr:uid="{00000000-0005-0000-0000-000042010000}"/>
    <cellStyle name="Currency 6 3 2 2 3" xfId="1896" xr:uid="{00000000-0005-0000-0000-000042010000}"/>
    <cellStyle name="Currency 6 3 2 2 3 2" xfId="2412" xr:uid="{00000000-0005-0000-0000-000042010000}"/>
    <cellStyle name="Currency 6 3 2 2 3 2 2" xfId="4039" xr:uid="{00000000-0005-0000-0000-000042010000}"/>
    <cellStyle name="Currency 6 3 2 2 3 3" xfId="3535" xr:uid="{00000000-0005-0000-0000-000042010000}"/>
    <cellStyle name="Currency 6 3 2 2 4" xfId="2130" xr:uid="{00000000-0005-0000-0000-000042010000}"/>
    <cellStyle name="Currency 6 3 2 2 4 2" xfId="3758" xr:uid="{00000000-0005-0000-0000-000042010000}"/>
    <cellStyle name="Currency 6 3 2 2 5" xfId="3001" xr:uid="{00000000-0005-0000-0000-000042010000}"/>
    <cellStyle name="Currency 6 3 2 3" xfId="1009" xr:uid="{00000000-0005-0000-0000-000037010000}"/>
    <cellStyle name="Currency 6 3 2 3 2" xfId="1247" xr:uid="{00000000-0005-0000-0000-000037010000}"/>
    <cellStyle name="Currency 6 3 2 3 2 2" xfId="2682" xr:uid="{00000000-0005-0000-0000-000037010000}"/>
    <cellStyle name="Currency 6 3 2 3 2 2 2" xfId="4309" xr:uid="{00000000-0005-0000-0000-000037010000}"/>
    <cellStyle name="Currency 6 3 2 3 2 3" xfId="3271" xr:uid="{00000000-0005-0000-0000-000037010000}"/>
    <cellStyle name="Currency 6 3 2 3 3" xfId="1943" xr:uid="{00000000-0005-0000-0000-000037010000}"/>
    <cellStyle name="Currency 6 3 2 3 3 2" xfId="2459" xr:uid="{00000000-0005-0000-0000-000037010000}"/>
    <cellStyle name="Currency 6 3 2 3 3 2 2" xfId="4086" xr:uid="{00000000-0005-0000-0000-000037010000}"/>
    <cellStyle name="Currency 6 3 2 3 3 3" xfId="3582" xr:uid="{00000000-0005-0000-0000-000037010000}"/>
    <cellStyle name="Currency 6 3 2 3 4" xfId="2177" xr:uid="{00000000-0005-0000-0000-000037010000}"/>
    <cellStyle name="Currency 6 3 2 3 4 2" xfId="3805" xr:uid="{00000000-0005-0000-0000-000037010000}"/>
    <cellStyle name="Currency 6 3 2 3 5" xfId="3048" xr:uid="{00000000-0005-0000-0000-000037010000}"/>
    <cellStyle name="Currency 6 3 2 4" xfId="1128" xr:uid="{00000000-0005-0000-0000-000042010000}"/>
    <cellStyle name="Currency 6 3 2 4 2" xfId="2563" xr:uid="{00000000-0005-0000-0000-000042010000}"/>
    <cellStyle name="Currency 6 3 2 4 2 2" xfId="4190" xr:uid="{00000000-0005-0000-0000-000042010000}"/>
    <cellStyle name="Currency 6 3 2 4 3" xfId="3152" xr:uid="{00000000-0005-0000-0000-000042010000}"/>
    <cellStyle name="Currency 6 3 2 5" xfId="1825" xr:uid="{00000000-0005-0000-0000-000042010000}"/>
    <cellStyle name="Currency 6 3 2 5 2" xfId="2341" xr:uid="{00000000-0005-0000-0000-000042010000}"/>
    <cellStyle name="Currency 6 3 2 5 2 2" xfId="3968" xr:uid="{00000000-0005-0000-0000-000042010000}"/>
    <cellStyle name="Currency 6 3 2 5 3" xfId="3464" xr:uid="{00000000-0005-0000-0000-000042010000}"/>
    <cellStyle name="Currency 6 3 2 6" xfId="2058" xr:uid="{00000000-0005-0000-0000-000042010000}"/>
    <cellStyle name="Currency 6 3 2 6 2" xfId="3686" xr:uid="{00000000-0005-0000-0000-000042010000}"/>
    <cellStyle name="Currency 6 3 2 7" xfId="2928" xr:uid="{00000000-0005-0000-0000-000042010000}"/>
    <cellStyle name="Currency 6 3 3" xfId="926" xr:uid="{00000000-0005-0000-0000-000041010000}"/>
    <cellStyle name="Currency 6 3 3 2" xfId="1167" xr:uid="{00000000-0005-0000-0000-000041010000}"/>
    <cellStyle name="Currency 6 3 3 2 2" xfId="2602" xr:uid="{00000000-0005-0000-0000-000041010000}"/>
    <cellStyle name="Currency 6 3 3 2 2 2" xfId="4229" xr:uid="{00000000-0005-0000-0000-000041010000}"/>
    <cellStyle name="Currency 6 3 3 2 3" xfId="3191" xr:uid="{00000000-0005-0000-0000-000041010000}"/>
    <cellStyle name="Currency 6 3 3 3" xfId="1863" xr:uid="{00000000-0005-0000-0000-000041010000}"/>
    <cellStyle name="Currency 6 3 3 3 2" xfId="2379" xr:uid="{00000000-0005-0000-0000-000041010000}"/>
    <cellStyle name="Currency 6 3 3 3 2 2" xfId="4006" xr:uid="{00000000-0005-0000-0000-000041010000}"/>
    <cellStyle name="Currency 6 3 3 3 3" xfId="3502" xr:uid="{00000000-0005-0000-0000-000041010000}"/>
    <cellStyle name="Currency 6 3 3 4" xfId="2097" xr:uid="{00000000-0005-0000-0000-000041010000}"/>
    <cellStyle name="Currency 6 3 3 4 2" xfId="3725" xr:uid="{00000000-0005-0000-0000-000041010000}"/>
    <cellStyle name="Currency 6 3 3 5" xfId="2968" xr:uid="{00000000-0005-0000-0000-000041010000}"/>
    <cellStyle name="Currency 6 3 4" xfId="1008" xr:uid="{00000000-0005-0000-0000-000036010000}"/>
    <cellStyle name="Currency 6 3 4 2" xfId="1246" xr:uid="{00000000-0005-0000-0000-000036010000}"/>
    <cellStyle name="Currency 6 3 4 2 2" xfId="2681" xr:uid="{00000000-0005-0000-0000-000036010000}"/>
    <cellStyle name="Currency 6 3 4 2 2 2" xfId="4308" xr:uid="{00000000-0005-0000-0000-000036010000}"/>
    <cellStyle name="Currency 6 3 4 2 3" xfId="3270" xr:uid="{00000000-0005-0000-0000-000036010000}"/>
    <cellStyle name="Currency 6 3 4 3" xfId="1942" xr:uid="{00000000-0005-0000-0000-000036010000}"/>
    <cellStyle name="Currency 6 3 4 3 2" xfId="2458" xr:uid="{00000000-0005-0000-0000-000036010000}"/>
    <cellStyle name="Currency 6 3 4 3 2 2" xfId="4085" xr:uid="{00000000-0005-0000-0000-000036010000}"/>
    <cellStyle name="Currency 6 3 4 3 3" xfId="3581" xr:uid="{00000000-0005-0000-0000-000036010000}"/>
    <cellStyle name="Currency 6 3 4 4" xfId="2176" xr:uid="{00000000-0005-0000-0000-000036010000}"/>
    <cellStyle name="Currency 6 3 4 4 2" xfId="3804" xr:uid="{00000000-0005-0000-0000-000036010000}"/>
    <cellStyle name="Currency 6 3 4 5" xfId="3047" xr:uid="{00000000-0005-0000-0000-000036010000}"/>
    <cellStyle name="Currency 6 3 5" xfId="1094" xr:uid="{00000000-0005-0000-0000-000041010000}"/>
    <cellStyle name="Currency 6 3 5 2" xfId="2530" xr:uid="{00000000-0005-0000-0000-000041010000}"/>
    <cellStyle name="Currency 6 3 5 2 2" xfId="4157" xr:uid="{00000000-0005-0000-0000-000041010000}"/>
    <cellStyle name="Currency 6 3 5 3" xfId="3119" xr:uid="{00000000-0005-0000-0000-000041010000}"/>
    <cellStyle name="Currency 6 3 6" xfId="1794" xr:uid="{00000000-0005-0000-0000-000041010000}"/>
    <cellStyle name="Currency 6 3 6 2" xfId="2309" xr:uid="{00000000-0005-0000-0000-000041010000}"/>
    <cellStyle name="Currency 6 3 6 2 2" xfId="3937" xr:uid="{00000000-0005-0000-0000-000041010000}"/>
    <cellStyle name="Currency 6 3 6 3" xfId="3433" xr:uid="{00000000-0005-0000-0000-000041010000}"/>
    <cellStyle name="Currency 6 3 7" xfId="2024" xr:uid="{00000000-0005-0000-0000-000041010000}"/>
    <cellStyle name="Currency 6 3 7 2" xfId="3653" xr:uid="{00000000-0005-0000-0000-000041010000}"/>
    <cellStyle name="Currency 6 3 8" xfId="2886" xr:uid="{00000000-0005-0000-0000-000041010000}"/>
    <cellStyle name="Currency 60" xfId="2848" xr:uid="{00000000-0005-0000-0000-0000FD0B0000}"/>
    <cellStyle name="Currency 61" xfId="2910" xr:uid="{00000000-0005-0000-0000-000018110000}"/>
    <cellStyle name="Currency 62" xfId="3336" xr:uid="{00000000-0005-0000-0000-00001A110000}"/>
    <cellStyle name="Currency 63" xfId="4369" xr:uid="{00000000-0005-0000-0000-00001C110000}"/>
    <cellStyle name="Currency 64" xfId="4377" xr:uid="{00000000-0005-0000-0000-00001E110000}"/>
    <cellStyle name="Currency 65" xfId="2863" xr:uid="{00000000-0005-0000-0000-000020110000}"/>
    <cellStyle name="Currency 66" xfId="3332" xr:uid="{00000000-0005-0000-0000-000022110000}"/>
    <cellStyle name="Currency 67" xfId="2858" xr:uid="{00000000-0005-0000-0000-000024110000}"/>
    <cellStyle name="Currency 7" xfId="375" xr:uid="{00000000-0005-0000-0000-000043010000}"/>
    <cellStyle name="Currency 7 2" xfId="376" xr:uid="{00000000-0005-0000-0000-000044010000}"/>
    <cellStyle name="Currency 7 3" xfId="714" xr:uid="{00000000-0005-0000-0000-000045010000}"/>
    <cellStyle name="Currency 7 3 2" xfId="850" xr:uid="{00000000-0005-0000-0000-000046010000}"/>
    <cellStyle name="Currency 7 3 2 2" xfId="960" xr:uid="{00000000-0005-0000-0000-000046010000}"/>
    <cellStyle name="Currency 7 3 2 2 2" xfId="1201" xr:uid="{00000000-0005-0000-0000-000046010000}"/>
    <cellStyle name="Currency 7 3 2 2 2 2" xfId="2636" xr:uid="{00000000-0005-0000-0000-000046010000}"/>
    <cellStyle name="Currency 7 3 2 2 2 2 2" xfId="4263" xr:uid="{00000000-0005-0000-0000-000046010000}"/>
    <cellStyle name="Currency 7 3 2 2 2 3" xfId="3225" xr:uid="{00000000-0005-0000-0000-000046010000}"/>
    <cellStyle name="Currency 7 3 2 2 3" xfId="1897" xr:uid="{00000000-0005-0000-0000-000046010000}"/>
    <cellStyle name="Currency 7 3 2 2 3 2" xfId="2413" xr:uid="{00000000-0005-0000-0000-000046010000}"/>
    <cellStyle name="Currency 7 3 2 2 3 2 2" xfId="4040" xr:uid="{00000000-0005-0000-0000-000046010000}"/>
    <cellStyle name="Currency 7 3 2 2 3 3" xfId="3536" xr:uid="{00000000-0005-0000-0000-000046010000}"/>
    <cellStyle name="Currency 7 3 2 2 4" xfId="2131" xr:uid="{00000000-0005-0000-0000-000046010000}"/>
    <cellStyle name="Currency 7 3 2 2 4 2" xfId="3759" xr:uid="{00000000-0005-0000-0000-000046010000}"/>
    <cellStyle name="Currency 7 3 2 2 5" xfId="3002" xr:uid="{00000000-0005-0000-0000-000046010000}"/>
    <cellStyle name="Currency 7 3 2 3" xfId="1011" xr:uid="{00000000-0005-0000-0000-00003B010000}"/>
    <cellStyle name="Currency 7 3 2 3 2" xfId="1249" xr:uid="{00000000-0005-0000-0000-00003B010000}"/>
    <cellStyle name="Currency 7 3 2 3 2 2" xfId="2684" xr:uid="{00000000-0005-0000-0000-00003B010000}"/>
    <cellStyle name="Currency 7 3 2 3 2 2 2" xfId="4311" xr:uid="{00000000-0005-0000-0000-00003B010000}"/>
    <cellStyle name="Currency 7 3 2 3 2 3" xfId="3273" xr:uid="{00000000-0005-0000-0000-00003B010000}"/>
    <cellStyle name="Currency 7 3 2 3 3" xfId="1945" xr:uid="{00000000-0005-0000-0000-00003B010000}"/>
    <cellStyle name="Currency 7 3 2 3 3 2" xfId="2461" xr:uid="{00000000-0005-0000-0000-00003B010000}"/>
    <cellStyle name="Currency 7 3 2 3 3 2 2" xfId="4088" xr:uid="{00000000-0005-0000-0000-00003B010000}"/>
    <cellStyle name="Currency 7 3 2 3 3 3" xfId="3584" xr:uid="{00000000-0005-0000-0000-00003B010000}"/>
    <cellStyle name="Currency 7 3 2 3 4" xfId="2179" xr:uid="{00000000-0005-0000-0000-00003B010000}"/>
    <cellStyle name="Currency 7 3 2 3 4 2" xfId="3807" xr:uid="{00000000-0005-0000-0000-00003B010000}"/>
    <cellStyle name="Currency 7 3 2 3 5" xfId="3050" xr:uid="{00000000-0005-0000-0000-00003B010000}"/>
    <cellStyle name="Currency 7 3 2 4" xfId="1129" xr:uid="{00000000-0005-0000-0000-000046010000}"/>
    <cellStyle name="Currency 7 3 2 4 2" xfId="2564" xr:uid="{00000000-0005-0000-0000-000046010000}"/>
    <cellStyle name="Currency 7 3 2 4 2 2" xfId="4191" xr:uid="{00000000-0005-0000-0000-000046010000}"/>
    <cellStyle name="Currency 7 3 2 4 3" xfId="3153" xr:uid="{00000000-0005-0000-0000-000046010000}"/>
    <cellStyle name="Currency 7 3 2 5" xfId="1826" xr:uid="{00000000-0005-0000-0000-000046010000}"/>
    <cellStyle name="Currency 7 3 2 5 2" xfId="2342" xr:uid="{00000000-0005-0000-0000-000046010000}"/>
    <cellStyle name="Currency 7 3 2 5 2 2" xfId="3969" xr:uid="{00000000-0005-0000-0000-000046010000}"/>
    <cellStyle name="Currency 7 3 2 5 3" xfId="3465" xr:uid="{00000000-0005-0000-0000-000046010000}"/>
    <cellStyle name="Currency 7 3 2 6" xfId="2059" xr:uid="{00000000-0005-0000-0000-000046010000}"/>
    <cellStyle name="Currency 7 3 2 6 2" xfId="3687" xr:uid="{00000000-0005-0000-0000-000046010000}"/>
    <cellStyle name="Currency 7 3 2 7" xfId="2929" xr:uid="{00000000-0005-0000-0000-000046010000}"/>
    <cellStyle name="Currency 7 3 3" xfId="927" xr:uid="{00000000-0005-0000-0000-000045010000}"/>
    <cellStyle name="Currency 7 3 3 2" xfId="1168" xr:uid="{00000000-0005-0000-0000-000045010000}"/>
    <cellStyle name="Currency 7 3 3 2 2" xfId="2603" xr:uid="{00000000-0005-0000-0000-000045010000}"/>
    <cellStyle name="Currency 7 3 3 2 2 2" xfId="4230" xr:uid="{00000000-0005-0000-0000-000045010000}"/>
    <cellStyle name="Currency 7 3 3 2 3" xfId="3192" xr:uid="{00000000-0005-0000-0000-000045010000}"/>
    <cellStyle name="Currency 7 3 3 3" xfId="1864" xr:uid="{00000000-0005-0000-0000-000045010000}"/>
    <cellStyle name="Currency 7 3 3 3 2" xfId="2380" xr:uid="{00000000-0005-0000-0000-000045010000}"/>
    <cellStyle name="Currency 7 3 3 3 2 2" xfId="4007" xr:uid="{00000000-0005-0000-0000-000045010000}"/>
    <cellStyle name="Currency 7 3 3 3 3" xfId="3503" xr:uid="{00000000-0005-0000-0000-000045010000}"/>
    <cellStyle name="Currency 7 3 3 4" xfId="2098" xr:uid="{00000000-0005-0000-0000-000045010000}"/>
    <cellStyle name="Currency 7 3 3 4 2" xfId="3726" xr:uid="{00000000-0005-0000-0000-000045010000}"/>
    <cellStyle name="Currency 7 3 3 5" xfId="2969" xr:uid="{00000000-0005-0000-0000-000045010000}"/>
    <cellStyle name="Currency 7 3 4" xfId="1010" xr:uid="{00000000-0005-0000-0000-00003A010000}"/>
    <cellStyle name="Currency 7 3 4 2" xfId="1248" xr:uid="{00000000-0005-0000-0000-00003A010000}"/>
    <cellStyle name="Currency 7 3 4 2 2" xfId="2683" xr:uid="{00000000-0005-0000-0000-00003A010000}"/>
    <cellStyle name="Currency 7 3 4 2 2 2" xfId="4310" xr:uid="{00000000-0005-0000-0000-00003A010000}"/>
    <cellStyle name="Currency 7 3 4 2 3" xfId="3272" xr:uid="{00000000-0005-0000-0000-00003A010000}"/>
    <cellStyle name="Currency 7 3 4 3" xfId="1944" xr:uid="{00000000-0005-0000-0000-00003A010000}"/>
    <cellStyle name="Currency 7 3 4 3 2" xfId="2460" xr:uid="{00000000-0005-0000-0000-00003A010000}"/>
    <cellStyle name="Currency 7 3 4 3 2 2" xfId="4087" xr:uid="{00000000-0005-0000-0000-00003A010000}"/>
    <cellStyle name="Currency 7 3 4 3 3" xfId="3583" xr:uid="{00000000-0005-0000-0000-00003A010000}"/>
    <cellStyle name="Currency 7 3 4 4" xfId="2178" xr:uid="{00000000-0005-0000-0000-00003A010000}"/>
    <cellStyle name="Currency 7 3 4 4 2" xfId="3806" xr:uid="{00000000-0005-0000-0000-00003A010000}"/>
    <cellStyle name="Currency 7 3 4 5" xfId="3049" xr:uid="{00000000-0005-0000-0000-00003A010000}"/>
    <cellStyle name="Currency 7 3 5" xfId="1095" xr:uid="{00000000-0005-0000-0000-000045010000}"/>
    <cellStyle name="Currency 7 3 5 2" xfId="2531" xr:uid="{00000000-0005-0000-0000-000045010000}"/>
    <cellStyle name="Currency 7 3 5 2 2" xfId="4158" xr:uid="{00000000-0005-0000-0000-000045010000}"/>
    <cellStyle name="Currency 7 3 5 3" xfId="3120" xr:uid="{00000000-0005-0000-0000-000045010000}"/>
    <cellStyle name="Currency 7 3 6" xfId="1795" xr:uid="{00000000-0005-0000-0000-000045010000}"/>
    <cellStyle name="Currency 7 3 6 2" xfId="2310" xr:uid="{00000000-0005-0000-0000-000045010000}"/>
    <cellStyle name="Currency 7 3 6 2 2" xfId="3938" xr:uid="{00000000-0005-0000-0000-000045010000}"/>
    <cellStyle name="Currency 7 3 6 3" xfId="3434" xr:uid="{00000000-0005-0000-0000-000045010000}"/>
    <cellStyle name="Currency 7 3 7" xfId="2025" xr:uid="{00000000-0005-0000-0000-000045010000}"/>
    <cellStyle name="Currency 7 3 7 2" xfId="3654" xr:uid="{00000000-0005-0000-0000-000045010000}"/>
    <cellStyle name="Currency 7 3 8" xfId="2887" xr:uid="{00000000-0005-0000-0000-000045010000}"/>
    <cellStyle name="Currency 8" xfId="377" xr:uid="{00000000-0005-0000-0000-000047010000}"/>
    <cellStyle name="Currency 8 2" xfId="378" xr:uid="{00000000-0005-0000-0000-000048010000}"/>
    <cellStyle name="Currency 8 3" xfId="715" xr:uid="{00000000-0005-0000-0000-000049010000}"/>
    <cellStyle name="Currency 8 3 2" xfId="851" xr:uid="{00000000-0005-0000-0000-00004A010000}"/>
    <cellStyle name="Currency 8 3 2 2" xfId="961" xr:uid="{00000000-0005-0000-0000-00004A010000}"/>
    <cellStyle name="Currency 8 3 2 2 2" xfId="1202" xr:uid="{00000000-0005-0000-0000-00004A010000}"/>
    <cellStyle name="Currency 8 3 2 2 2 2" xfId="2637" xr:uid="{00000000-0005-0000-0000-00004A010000}"/>
    <cellStyle name="Currency 8 3 2 2 2 2 2" xfId="4264" xr:uid="{00000000-0005-0000-0000-00004A010000}"/>
    <cellStyle name="Currency 8 3 2 2 2 3" xfId="3226" xr:uid="{00000000-0005-0000-0000-00004A010000}"/>
    <cellStyle name="Currency 8 3 2 2 3" xfId="1898" xr:uid="{00000000-0005-0000-0000-00004A010000}"/>
    <cellStyle name="Currency 8 3 2 2 3 2" xfId="2414" xr:uid="{00000000-0005-0000-0000-00004A010000}"/>
    <cellStyle name="Currency 8 3 2 2 3 2 2" xfId="4041" xr:uid="{00000000-0005-0000-0000-00004A010000}"/>
    <cellStyle name="Currency 8 3 2 2 3 3" xfId="3537" xr:uid="{00000000-0005-0000-0000-00004A010000}"/>
    <cellStyle name="Currency 8 3 2 2 4" xfId="2132" xr:uid="{00000000-0005-0000-0000-00004A010000}"/>
    <cellStyle name="Currency 8 3 2 2 4 2" xfId="3760" xr:uid="{00000000-0005-0000-0000-00004A010000}"/>
    <cellStyle name="Currency 8 3 2 2 5" xfId="3003" xr:uid="{00000000-0005-0000-0000-00004A010000}"/>
    <cellStyle name="Currency 8 3 2 3" xfId="1013" xr:uid="{00000000-0005-0000-0000-00003F010000}"/>
    <cellStyle name="Currency 8 3 2 3 2" xfId="1251" xr:uid="{00000000-0005-0000-0000-00003F010000}"/>
    <cellStyle name="Currency 8 3 2 3 2 2" xfId="2686" xr:uid="{00000000-0005-0000-0000-00003F010000}"/>
    <cellStyle name="Currency 8 3 2 3 2 2 2" xfId="4313" xr:uid="{00000000-0005-0000-0000-00003F010000}"/>
    <cellStyle name="Currency 8 3 2 3 2 3" xfId="3275" xr:uid="{00000000-0005-0000-0000-00003F010000}"/>
    <cellStyle name="Currency 8 3 2 3 3" xfId="1947" xr:uid="{00000000-0005-0000-0000-00003F010000}"/>
    <cellStyle name="Currency 8 3 2 3 3 2" xfId="2463" xr:uid="{00000000-0005-0000-0000-00003F010000}"/>
    <cellStyle name="Currency 8 3 2 3 3 2 2" xfId="4090" xr:uid="{00000000-0005-0000-0000-00003F010000}"/>
    <cellStyle name="Currency 8 3 2 3 3 3" xfId="3586" xr:uid="{00000000-0005-0000-0000-00003F010000}"/>
    <cellStyle name="Currency 8 3 2 3 4" xfId="2181" xr:uid="{00000000-0005-0000-0000-00003F010000}"/>
    <cellStyle name="Currency 8 3 2 3 4 2" xfId="3809" xr:uid="{00000000-0005-0000-0000-00003F010000}"/>
    <cellStyle name="Currency 8 3 2 3 5" xfId="3052" xr:uid="{00000000-0005-0000-0000-00003F010000}"/>
    <cellStyle name="Currency 8 3 2 4" xfId="1130" xr:uid="{00000000-0005-0000-0000-00004A010000}"/>
    <cellStyle name="Currency 8 3 2 4 2" xfId="2565" xr:uid="{00000000-0005-0000-0000-00004A010000}"/>
    <cellStyle name="Currency 8 3 2 4 2 2" xfId="4192" xr:uid="{00000000-0005-0000-0000-00004A010000}"/>
    <cellStyle name="Currency 8 3 2 4 3" xfId="3154" xr:uid="{00000000-0005-0000-0000-00004A010000}"/>
    <cellStyle name="Currency 8 3 2 5" xfId="1827" xr:uid="{00000000-0005-0000-0000-00004A010000}"/>
    <cellStyle name="Currency 8 3 2 5 2" xfId="2343" xr:uid="{00000000-0005-0000-0000-00004A010000}"/>
    <cellStyle name="Currency 8 3 2 5 2 2" xfId="3970" xr:uid="{00000000-0005-0000-0000-00004A010000}"/>
    <cellStyle name="Currency 8 3 2 5 3" xfId="3466" xr:uid="{00000000-0005-0000-0000-00004A010000}"/>
    <cellStyle name="Currency 8 3 2 6" xfId="2060" xr:uid="{00000000-0005-0000-0000-00004A010000}"/>
    <cellStyle name="Currency 8 3 2 6 2" xfId="3688" xr:uid="{00000000-0005-0000-0000-00004A010000}"/>
    <cellStyle name="Currency 8 3 2 7" xfId="2930" xr:uid="{00000000-0005-0000-0000-00004A010000}"/>
    <cellStyle name="Currency 8 3 3" xfId="928" xr:uid="{00000000-0005-0000-0000-000049010000}"/>
    <cellStyle name="Currency 8 3 3 2" xfId="1169" xr:uid="{00000000-0005-0000-0000-000049010000}"/>
    <cellStyle name="Currency 8 3 3 2 2" xfId="2604" xr:uid="{00000000-0005-0000-0000-000049010000}"/>
    <cellStyle name="Currency 8 3 3 2 2 2" xfId="4231" xr:uid="{00000000-0005-0000-0000-000049010000}"/>
    <cellStyle name="Currency 8 3 3 2 3" xfId="3193" xr:uid="{00000000-0005-0000-0000-000049010000}"/>
    <cellStyle name="Currency 8 3 3 3" xfId="1865" xr:uid="{00000000-0005-0000-0000-000049010000}"/>
    <cellStyle name="Currency 8 3 3 3 2" xfId="2381" xr:uid="{00000000-0005-0000-0000-000049010000}"/>
    <cellStyle name="Currency 8 3 3 3 2 2" xfId="4008" xr:uid="{00000000-0005-0000-0000-000049010000}"/>
    <cellStyle name="Currency 8 3 3 3 3" xfId="3504" xr:uid="{00000000-0005-0000-0000-000049010000}"/>
    <cellStyle name="Currency 8 3 3 4" xfId="2099" xr:uid="{00000000-0005-0000-0000-000049010000}"/>
    <cellStyle name="Currency 8 3 3 4 2" xfId="3727" xr:uid="{00000000-0005-0000-0000-000049010000}"/>
    <cellStyle name="Currency 8 3 3 5" xfId="2970" xr:uid="{00000000-0005-0000-0000-000049010000}"/>
    <cellStyle name="Currency 8 3 4" xfId="1012" xr:uid="{00000000-0005-0000-0000-00003E010000}"/>
    <cellStyle name="Currency 8 3 4 2" xfId="1250" xr:uid="{00000000-0005-0000-0000-00003E010000}"/>
    <cellStyle name="Currency 8 3 4 2 2" xfId="2685" xr:uid="{00000000-0005-0000-0000-00003E010000}"/>
    <cellStyle name="Currency 8 3 4 2 2 2" xfId="4312" xr:uid="{00000000-0005-0000-0000-00003E010000}"/>
    <cellStyle name="Currency 8 3 4 2 3" xfId="3274" xr:uid="{00000000-0005-0000-0000-00003E010000}"/>
    <cellStyle name="Currency 8 3 4 3" xfId="1946" xr:uid="{00000000-0005-0000-0000-00003E010000}"/>
    <cellStyle name="Currency 8 3 4 3 2" xfId="2462" xr:uid="{00000000-0005-0000-0000-00003E010000}"/>
    <cellStyle name="Currency 8 3 4 3 2 2" xfId="4089" xr:uid="{00000000-0005-0000-0000-00003E010000}"/>
    <cellStyle name="Currency 8 3 4 3 3" xfId="3585" xr:uid="{00000000-0005-0000-0000-00003E010000}"/>
    <cellStyle name="Currency 8 3 4 4" xfId="2180" xr:uid="{00000000-0005-0000-0000-00003E010000}"/>
    <cellStyle name="Currency 8 3 4 4 2" xfId="3808" xr:uid="{00000000-0005-0000-0000-00003E010000}"/>
    <cellStyle name="Currency 8 3 4 5" xfId="3051" xr:uid="{00000000-0005-0000-0000-00003E010000}"/>
    <cellStyle name="Currency 8 3 5" xfId="1096" xr:uid="{00000000-0005-0000-0000-000049010000}"/>
    <cellStyle name="Currency 8 3 5 2" xfId="2532" xr:uid="{00000000-0005-0000-0000-000049010000}"/>
    <cellStyle name="Currency 8 3 5 2 2" xfId="4159" xr:uid="{00000000-0005-0000-0000-000049010000}"/>
    <cellStyle name="Currency 8 3 5 3" xfId="3121" xr:uid="{00000000-0005-0000-0000-000049010000}"/>
    <cellStyle name="Currency 8 3 6" xfId="1796" xr:uid="{00000000-0005-0000-0000-000049010000}"/>
    <cellStyle name="Currency 8 3 6 2" xfId="2311" xr:uid="{00000000-0005-0000-0000-000049010000}"/>
    <cellStyle name="Currency 8 3 6 2 2" xfId="3939" xr:uid="{00000000-0005-0000-0000-000049010000}"/>
    <cellStyle name="Currency 8 3 6 3" xfId="3435" xr:uid="{00000000-0005-0000-0000-000049010000}"/>
    <cellStyle name="Currency 8 3 7" xfId="2026" xr:uid="{00000000-0005-0000-0000-000049010000}"/>
    <cellStyle name="Currency 8 3 7 2" xfId="3655" xr:uid="{00000000-0005-0000-0000-000049010000}"/>
    <cellStyle name="Currency 8 3 8" xfId="2888" xr:uid="{00000000-0005-0000-0000-000049010000}"/>
    <cellStyle name="Currency 9" xfId="379" xr:uid="{00000000-0005-0000-0000-00004B010000}"/>
    <cellStyle name="Currency 9 2" xfId="380" xr:uid="{00000000-0005-0000-0000-00004C010000}"/>
    <cellStyle name="Currency0" xfId="716" xr:uid="{00000000-0005-0000-0000-00004D010000}"/>
    <cellStyle name="Current Period" xfId="1382" xr:uid="{00000000-0005-0000-0000-0000BF000000}"/>
    <cellStyle name="Custo - Style8" xfId="717" xr:uid="{00000000-0005-0000-0000-00004E010000}"/>
    <cellStyle name="Custom - Style8" xfId="718" xr:uid="{00000000-0005-0000-0000-00004F010000}"/>
    <cellStyle name="d_yield" xfId="1383" xr:uid="{00000000-0005-0000-0000-0000C0000000}"/>
    <cellStyle name="d_yield_3 Year Strategic Plan 2-4-08" xfId="1384" xr:uid="{00000000-0005-0000-0000-0000C1000000}"/>
    <cellStyle name="d_yield_3 Year Strategic Plan 2-4-08_2011 Contributions with 19% increase v4" xfId="1385" xr:uid="{00000000-0005-0000-0000-0000C2000000}"/>
    <cellStyle name="d_yield_3 Year Strategic Plan 2-4-08_Copy of LAD.2011.Projection. V5" xfId="1386" xr:uid="{00000000-0005-0000-0000-0000C3000000}"/>
    <cellStyle name="d_yield_3 Year Strategic Plan 2-4-08_DTN Pre-Renewal Presentation 6.22.10 v8 dental only" xfId="1387" xr:uid="{00000000-0005-0000-0000-0000C4000000}"/>
    <cellStyle name="d_yield_LP Chart" xfId="1388" xr:uid="{00000000-0005-0000-0000-0000C5000000}"/>
    <cellStyle name="d_yield_LP Chart_3 Year Strategic Plan 2-4-08" xfId="1389" xr:uid="{00000000-0005-0000-0000-0000C6000000}"/>
    <cellStyle name="d_yield_LP Chart_3 Year Strategic Plan 2-4-08_2011 Contributions with 19% increase v4" xfId="1390" xr:uid="{00000000-0005-0000-0000-0000C7000000}"/>
    <cellStyle name="d_yield_LP Chart_3 Year Strategic Plan 2-4-08_Copy of LAD.2011.Projection. V5" xfId="1391" xr:uid="{00000000-0005-0000-0000-0000C8000000}"/>
    <cellStyle name="d_yield_LP Chart_3 Year Strategic Plan 2-4-08_DTN Pre-Renewal Presentation 6.22.10 v8 dental only" xfId="1392" xr:uid="{00000000-0005-0000-0000-0000C9000000}"/>
    <cellStyle name="d_yield_LP Chart_WACC-CableCar" xfId="1393" xr:uid="{00000000-0005-0000-0000-0000CA000000}"/>
    <cellStyle name="d_yield_LP Chart_WACC-CableCar_3 Year Strategic Plan 2-4-08" xfId="1394" xr:uid="{00000000-0005-0000-0000-0000CB000000}"/>
    <cellStyle name="d_yield_LP Chart_WACC-CableCar_3 Year Strategic Plan 2-4-08_2011 Contributions with 19% increase v4" xfId="1395" xr:uid="{00000000-0005-0000-0000-0000CC000000}"/>
    <cellStyle name="d_yield_LP Chart_WACC-CableCar_3 Year Strategic Plan 2-4-08_Copy of LAD.2011.Projection. V5" xfId="1396" xr:uid="{00000000-0005-0000-0000-0000CD000000}"/>
    <cellStyle name="d_yield_LP Chart_WACC-CableCar_3 Year Strategic Plan 2-4-08_DTN Pre-Renewal Presentation 6.22.10 v8 dental only" xfId="1397" xr:uid="{00000000-0005-0000-0000-0000CE000000}"/>
    <cellStyle name="d_yield_Proj10" xfId="1398" xr:uid="{00000000-0005-0000-0000-0000CF000000}"/>
    <cellStyle name="d_yield_Proj10_3 Year Strategic Plan 2-4-08" xfId="1399" xr:uid="{00000000-0005-0000-0000-0000D0000000}"/>
    <cellStyle name="d_yield_Proj10_3 Year Strategic Plan 2-4-08_2011 Contributions with 19% increase v4" xfId="1400" xr:uid="{00000000-0005-0000-0000-0000D1000000}"/>
    <cellStyle name="d_yield_Proj10_3 Year Strategic Plan 2-4-08_Copy of LAD.2011.Projection. V5" xfId="1375" xr:uid="{00000000-0005-0000-0000-0000D2000000}"/>
    <cellStyle name="d_yield_Proj10_3 Year Strategic Plan 2-4-08_DTN Pre-Renewal Presentation 6.22.10 v8 dental only" xfId="1376" xr:uid="{00000000-0005-0000-0000-0000D3000000}"/>
    <cellStyle name="d_yield_Proj10_LP Chart" xfId="1377" xr:uid="{00000000-0005-0000-0000-0000D4000000}"/>
    <cellStyle name="d_yield_Proj10_LP Chart_3 Year Strategic Plan 2-4-08" xfId="1401" xr:uid="{00000000-0005-0000-0000-0000D5000000}"/>
    <cellStyle name="d_yield_Proj10_LP Chart_3 Year Strategic Plan 2-4-08_2011 Contributions with 19% increase v4" xfId="1402" xr:uid="{00000000-0005-0000-0000-0000D6000000}"/>
    <cellStyle name="d_yield_Proj10_LP Chart_3 Year Strategic Plan 2-4-08_Copy of LAD.2011.Projection. V5" xfId="1403" xr:uid="{00000000-0005-0000-0000-0000D7000000}"/>
    <cellStyle name="d_yield_Proj10_LP Chart_3 Year Strategic Plan 2-4-08_DTN Pre-Renewal Presentation 6.22.10 v8 dental only" xfId="1404" xr:uid="{00000000-0005-0000-0000-0000D8000000}"/>
    <cellStyle name="d_yield_Proj10_LP Chart_WACC-CableCar" xfId="1405" xr:uid="{00000000-0005-0000-0000-0000D9000000}"/>
    <cellStyle name="d_yield_Proj10_LP Chart_WACC-CableCar_3 Year Strategic Plan 2-4-08" xfId="1406" xr:uid="{00000000-0005-0000-0000-0000DA000000}"/>
    <cellStyle name="d_yield_Proj10_LP Chart_WACC-CableCar_3 Year Strategic Plan 2-4-08_2011 Contributions with 19% increase v4" xfId="1407" xr:uid="{00000000-0005-0000-0000-0000DB000000}"/>
    <cellStyle name="d_yield_Proj10_LP Chart_WACC-CableCar_3 Year Strategic Plan 2-4-08_Copy of LAD.2011.Projection. V5" xfId="1408" xr:uid="{00000000-0005-0000-0000-0000DC000000}"/>
    <cellStyle name="d_yield_Proj10_LP Chart_WACC-CableCar_3 Year Strategic Plan 2-4-08_DTN Pre-Renewal Presentation 6.22.10 v8 dental only" xfId="1409" xr:uid="{00000000-0005-0000-0000-0000DD000000}"/>
    <cellStyle name="d_yield_Proj10_WACC-RAD (2)" xfId="1410" xr:uid="{00000000-0005-0000-0000-0000DE000000}"/>
    <cellStyle name="d_yield_Proj10_WACC-RAD (2)_3 Year Strategic Plan 2-4-08" xfId="1411" xr:uid="{00000000-0005-0000-0000-0000DF000000}"/>
    <cellStyle name="d_yield_Proj10_WACC-RAD (2)_3 Year Strategic Plan 2-4-08_2011 Contributions with 19% increase v4" xfId="1412" xr:uid="{00000000-0005-0000-0000-0000E0000000}"/>
    <cellStyle name="d_yield_Proj10_WACC-RAD (2)_3 Year Strategic Plan 2-4-08_Copy of LAD.2011.Projection. V5" xfId="1413" xr:uid="{00000000-0005-0000-0000-0000E1000000}"/>
    <cellStyle name="d_yield_Proj10_WACC-RAD (2)_3 Year Strategic Plan 2-4-08_DTN Pre-Renewal Presentation 6.22.10 v8 dental only" xfId="1414" xr:uid="{00000000-0005-0000-0000-0000E2000000}"/>
    <cellStyle name="d_yield_Proj10_WACC-RAD (2)_WACC-CableCar" xfId="1415" xr:uid="{00000000-0005-0000-0000-0000E3000000}"/>
    <cellStyle name="d_yield_Proj10_WACC-RAD (2)_WACC-CableCar_3 Year Strategic Plan 2-4-08" xfId="1416" xr:uid="{00000000-0005-0000-0000-0000E4000000}"/>
    <cellStyle name="d_yield_Proj10_WACC-RAD (2)_WACC-CableCar_3 Year Strategic Plan 2-4-08_2011 Contributions with 19% increase v4" xfId="1417" xr:uid="{00000000-0005-0000-0000-0000E5000000}"/>
    <cellStyle name="d_yield_Proj10_WACC-RAD (2)_WACC-CableCar_3 Year Strategic Plan 2-4-08_Copy of LAD.2011.Projection. V5" xfId="1418" xr:uid="{00000000-0005-0000-0000-0000E6000000}"/>
    <cellStyle name="d_yield_Proj10_WACC-RAD (2)_WACC-CableCar_3 Year Strategic Plan 2-4-08_DTN Pre-Renewal Presentation 6.22.10 v8 dental only" xfId="1419" xr:uid="{00000000-0005-0000-0000-0000E7000000}"/>
    <cellStyle name="d_yield_WACC-RAD (2)" xfId="1420" xr:uid="{00000000-0005-0000-0000-0000E8000000}"/>
    <cellStyle name="d_yield_WACC-RAD (2)_3 Year Strategic Plan 2-4-08" xfId="1421" xr:uid="{00000000-0005-0000-0000-0000E9000000}"/>
    <cellStyle name="d_yield_WACC-RAD (2)_3 Year Strategic Plan 2-4-08_2011 Contributions with 19% increase v4" xfId="1422" xr:uid="{00000000-0005-0000-0000-0000EA000000}"/>
    <cellStyle name="d_yield_WACC-RAD (2)_3 Year Strategic Plan 2-4-08_Copy of LAD.2011.Projection. V5" xfId="1423" xr:uid="{00000000-0005-0000-0000-0000EB000000}"/>
    <cellStyle name="d_yield_WACC-RAD (2)_3 Year Strategic Plan 2-4-08_DTN Pre-Renewal Presentation 6.22.10 v8 dental only" xfId="1424" xr:uid="{00000000-0005-0000-0000-0000EC000000}"/>
    <cellStyle name="d_yield_WACC-RAD (2)_WACC-CableCar" xfId="1425" xr:uid="{00000000-0005-0000-0000-0000ED000000}"/>
    <cellStyle name="d_yield_WACC-RAD (2)_WACC-CableCar_3 Year Strategic Plan 2-4-08" xfId="1426" xr:uid="{00000000-0005-0000-0000-0000EE000000}"/>
    <cellStyle name="d_yield_WACC-RAD (2)_WACC-CableCar_3 Year Strategic Plan 2-4-08_2011 Contributions with 19% increase v4" xfId="1427" xr:uid="{00000000-0005-0000-0000-0000EF000000}"/>
    <cellStyle name="d_yield_WACC-RAD (2)_WACC-CableCar_3 Year Strategic Plan 2-4-08_Copy of LAD.2011.Projection. V5" xfId="1428" xr:uid="{00000000-0005-0000-0000-0000F0000000}"/>
    <cellStyle name="d_yield_WACC-RAD (2)_WACC-CableCar_3 Year Strategic Plan 2-4-08_DTN Pre-Renewal Presentation 6.22.10 v8 dental only" xfId="1429" xr:uid="{00000000-0005-0000-0000-0000F1000000}"/>
    <cellStyle name="Data   - Style2" xfId="719" xr:uid="{00000000-0005-0000-0000-000050010000}"/>
    <cellStyle name="Data   - Style2 2" xfId="2772" xr:uid="{00000000-0005-0000-0000-000050010000}"/>
    <cellStyle name="Data   - Style2 3" xfId="2889" xr:uid="{00000000-0005-0000-0000-000050010000}"/>
    <cellStyle name="Data  - Style2" xfId="720" xr:uid="{00000000-0005-0000-0000-000051010000}"/>
    <cellStyle name="Data Headings" xfId="1430" xr:uid="{00000000-0005-0000-0000-0000F2000000}"/>
    <cellStyle name="Date" xfId="721" xr:uid="{00000000-0005-0000-0000-000052010000}"/>
    <cellStyle name="Date Short" xfId="127" xr:uid="{00000000-0005-0000-0000-000053010000}"/>
    <cellStyle name="Date Short 2" xfId="381" xr:uid="{00000000-0005-0000-0000-000054010000}"/>
    <cellStyle name="Date Short 2 2" xfId="722" xr:uid="{00000000-0005-0000-0000-000055010000}"/>
    <cellStyle name="Date Short 2 2 2" xfId="723" xr:uid="{00000000-0005-0000-0000-000056010000}"/>
    <cellStyle name="Date Short 2 3" xfId="724" xr:uid="{00000000-0005-0000-0000-000057010000}"/>
    <cellStyle name="Date Short 3" xfId="725" xr:uid="{00000000-0005-0000-0000-000058010000}"/>
    <cellStyle name="Date Short 3 2" xfId="726" xr:uid="{00000000-0005-0000-0000-000059010000}"/>
    <cellStyle name="Date Short 4" xfId="727" xr:uid="{00000000-0005-0000-0000-00005A010000}"/>
    <cellStyle name="Date Short_Financial Analysis_Training 8.24.11" xfId="382" xr:uid="{00000000-0005-0000-0000-00005B010000}"/>
    <cellStyle name="Date_Est Val of HC Reform Changes v2" xfId="728" xr:uid="{00000000-0005-0000-0000-00005C010000}"/>
    <cellStyle name="DELTA" xfId="128" xr:uid="{00000000-0005-0000-0000-00005D010000}"/>
    <cellStyle name="Em Dash DS" xfId="129" xr:uid="{00000000-0005-0000-0000-00005E010000}"/>
    <cellStyle name="En Dash DS" xfId="130" xr:uid="{00000000-0005-0000-0000-00005F010000}"/>
    <cellStyle name="Enter Currency (0)" xfId="131" xr:uid="{00000000-0005-0000-0000-000060010000}"/>
    <cellStyle name="Enter Currency (0) 2" xfId="621" xr:uid="{00000000-0005-0000-0000-000061010000}"/>
    <cellStyle name="Enter Currency (2)" xfId="132" xr:uid="{00000000-0005-0000-0000-000062010000}"/>
    <cellStyle name="Enter Currency (2) 2" xfId="622" xr:uid="{00000000-0005-0000-0000-000063010000}"/>
    <cellStyle name="Enter Units (0)" xfId="133" xr:uid="{00000000-0005-0000-0000-000064010000}"/>
    <cellStyle name="Enter Units (0) 2" xfId="623" xr:uid="{00000000-0005-0000-0000-000065010000}"/>
    <cellStyle name="Enter Units (1)" xfId="134" xr:uid="{00000000-0005-0000-0000-000066010000}"/>
    <cellStyle name="Enter Units (1) 2" xfId="624" xr:uid="{00000000-0005-0000-0000-000067010000}"/>
    <cellStyle name="Enter Units (2)" xfId="135" xr:uid="{00000000-0005-0000-0000-000068010000}"/>
    <cellStyle name="Enter Units (2) 2" xfId="625" xr:uid="{00000000-0005-0000-0000-000069010000}"/>
    <cellStyle name="Entered" xfId="30" xr:uid="{00000000-0005-0000-0000-00001E000000}"/>
    <cellStyle name="eps" xfId="1431" xr:uid="{00000000-0005-0000-0000-0000FB000000}"/>
    <cellStyle name="eps$" xfId="1432" xr:uid="{00000000-0005-0000-0000-0000FC000000}"/>
    <cellStyle name="eps$A" xfId="1433" xr:uid="{00000000-0005-0000-0000-0000FD000000}"/>
    <cellStyle name="eps$E" xfId="1434" xr:uid="{00000000-0005-0000-0000-0000FE000000}"/>
    <cellStyle name="eps_Disclosure Statement" xfId="1435" xr:uid="{00000000-0005-0000-0000-0000FF000000}"/>
    <cellStyle name="epsA" xfId="1436" xr:uid="{00000000-0005-0000-0000-000000010000}"/>
    <cellStyle name="epsE" xfId="1437" xr:uid="{00000000-0005-0000-0000-000001010000}"/>
    <cellStyle name="Explanatory Text" xfId="31" builtinId="53" customBuiltin="1"/>
    <cellStyle name="Explanatory Text 2" xfId="136" xr:uid="{00000000-0005-0000-0000-00006B010000}"/>
    <cellStyle name="Explanatory Text 2 2" xfId="383" xr:uid="{00000000-0005-0000-0000-00006C010000}"/>
    <cellStyle name="Explanatory Text 2 2 2" xfId="1649" xr:uid="{00000000-0005-0000-0000-000003010000}"/>
    <cellStyle name="Explanatory Text 2 3" xfId="729" xr:uid="{00000000-0005-0000-0000-00006D010000}"/>
    <cellStyle name="Explanatory Text 2 4" xfId="1344" xr:uid="{00000000-0005-0000-0000-000002010000}"/>
    <cellStyle name="Explanatory Text 3" xfId="384" xr:uid="{00000000-0005-0000-0000-00006E010000}"/>
    <cellStyle name="Explanatory Text 3 2" xfId="1732" xr:uid="{00000000-0005-0000-0000-000005010000}"/>
    <cellStyle name="Explanatory Text 4" xfId="1759" xr:uid="{00000000-0005-0000-0000-000006010000}"/>
    <cellStyle name="F2" xfId="730" xr:uid="{00000000-0005-0000-0000-00006F010000}"/>
    <cellStyle name="F3" xfId="731" xr:uid="{00000000-0005-0000-0000-000070010000}"/>
    <cellStyle name="F4" xfId="732" xr:uid="{00000000-0005-0000-0000-000071010000}"/>
    <cellStyle name="F5" xfId="733" xr:uid="{00000000-0005-0000-0000-000072010000}"/>
    <cellStyle name="F6" xfId="734" xr:uid="{00000000-0005-0000-0000-000073010000}"/>
    <cellStyle name="F7" xfId="735" xr:uid="{00000000-0005-0000-0000-000074010000}"/>
    <cellStyle name="F8" xfId="736" xr:uid="{00000000-0005-0000-0000-000075010000}"/>
    <cellStyle name="Fixed" xfId="737" xr:uid="{00000000-0005-0000-0000-000076010000}"/>
    <cellStyle name="fy_eps$" xfId="1438" xr:uid="{00000000-0005-0000-0000-000007010000}"/>
    <cellStyle name="g_rate" xfId="1439" xr:uid="{00000000-0005-0000-0000-000008010000}"/>
    <cellStyle name="g_rate_3 Year Strategic Plan 2-4-08" xfId="1440" xr:uid="{00000000-0005-0000-0000-000009010000}"/>
    <cellStyle name="g_rate_3 Year Strategic Plan 2-4-08_2011 Contributions with 19% increase v4" xfId="1441" xr:uid="{00000000-0005-0000-0000-00000A010000}"/>
    <cellStyle name="g_rate_3 Year Strategic Plan 2-4-08_Copy of LAD.2011.Projection. V5" xfId="1442" xr:uid="{00000000-0005-0000-0000-00000B010000}"/>
    <cellStyle name="g_rate_3 Year Strategic Plan 2-4-08_DTN Pre-Renewal Presentation 6.22.10 v8 dental only" xfId="1443" xr:uid="{00000000-0005-0000-0000-00000C010000}"/>
    <cellStyle name="g_rate_LP Chart" xfId="1444" xr:uid="{00000000-0005-0000-0000-00000D010000}"/>
    <cellStyle name="g_rate_LP Chart_3 Year Strategic Plan 2-4-08" xfId="1445" xr:uid="{00000000-0005-0000-0000-00000E010000}"/>
    <cellStyle name="g_rate_LP Chart_3 Year Strategic Plan 2-4-08_2011 Contributions with 19% increase v4" xfId="1446" xr:uid="{00000000-0005-0000-0000-00000F010000}"/>
    <cellStyle name="g_rate_LP Chart_3 Year Strategic Plan 2-4-08_Copy of LAD.2011.Projection. V5" xfId="1447" xr:uid="{00000000-0005-0000-0000-000010010000}"/>
    <cellStyle name="g_rate_LP Chart_3 Year Strategic Plan 2-4-08_DTN Pre-Renewal Presentation 6.22.10 v8 dental only" xfId="1448" xr:uid="{00000000-0005-0000-0000-000011010000}"/>
    <cellStyle name="g_rate_LP Chart_WACC-CableCar" xfId="1449" xr:uid="{00000000-0005-0000-0000-000012010000}"/>
    <cellStyle name="g_rate_LP Chart_WACC-CableCar_3 Year Strategic Plan 2-4-08" xfId="1450" xr:uid="{00000000-0005-0000-0000-000013010000}"/>
    <cellStyle name="g_rate_LP Chart_WACC-CableCar_3 Year Strategic Plan 2-4-08_2011 Contributions with 19% increase v4" xfId="1451" xr:uid="{00000000-0005-0000-0000-000014010000}"/>
    <cellStyle name="g_rate_LP Chart_WACC-CableCar_3 Year Strategic Plan 2-4-08_Copy of LAD.2011.Projection. V5" xfId="1452" xr:uid="{00000000-0005-0000-0000-000015010000}"/>
    <cellStyle name="g_rate_LP Chart_WACC-CableCar_3 Year Strategic Plan 2-4-08_DTN Pre-Renewal Presentation 6.22.10 v8 dental only" xfId="1453" xr:uid="{00000000-0005-0000-0000-000016010000}"/>
    <cellStyle name="g_rate_Proj10" xfId="1454" xr:uid="{00000000-0005-0000-0000-000017010000}"/>
    <cellStyle name="g_rate_Proj10_3 Year Strategic Plan 2-4-08" xfId="1455" xr:uid="{00000000-0005-0000-0000-000018010000}"/>
    <cellStyle name="g_rate_Proj10_3 Year Strategic Plan 2-4-08_2011 Contributions with 19% increase v4" xfId="1456" xr:uid="{00000000-0005-0000-0000-000019010000}"/>
    <cellStyle name="g_rate_Proj10_3 Year Strategic Plan 2-4-08_Copy of LAD.2011.Projection. V5" xfId="1457" xr:uid="{00000000-0005-0000-0000-00001A010000}"/>
    <cellStyle name="g_rate_Proj10_3 Year Strategic Plan 2-4-08_DTN Pre-Renewal Presentation 6.22.10 v8 dental only" xfId="1458" xr:uid="{00000000-0005-0000-0000-00001B010000}"/>
    <cellStyle name="g_rate_Proj10_LP Chart" xfId="1459" xr:uid="{00000000-0005-0000-0000-00001C010000}"/>
    <cellStyle name="g_rate_Proj10_LP Chart_3 Year Strategic Plan 2-4-08" xfId="1460" xr:uid="{00000000-0005-0000-0000-00001D010000}"/>
    <cellStyle name="g_rate_Proj10_LP Chart_3 Year Strategic Plan 2-4-08_2011 Contributions with 19% increase v4" xfId="1461" xr:uid="{00000000-0005-0000-0000-00001E010000}"/>
    <cellStyle name="g_rate_Proj10_LP Chart_3 Year Strategic Plan 2-4-08_Copy of LAD.2011.Projection. V5" xfId="1462" xr:uid="{00000000-0005-0000-0000-00001F010000}"/>
    <cellStyle name="g_rate_Proj10_LP Chart_3 Year Strategic Plan 2-4-08_DTN Pre-Renewal Presentation 6.22.10 v8 dental only" xfId="1463" xr:uid="{00000000-0005-0000-0000-000020010000}"/>
    <cellStyle name="g_rate_Proj10_LP Chart_WACC-CableCar" xfId="1464" xr:uid="{00000000-0005-0000-0000-000021010000}"/>
    <cellStyle name="g_rate_Proj10_LP Chart_WACC-CableCar_3 Year Strategic Plan 2-4-08" xfId="1465" xr:uid="{00000000-0005-0000-0000-000022010000}"/>
    <cellStyle name="g_rate_Proj10_LP Chart_WACC-CableCar_3 Year Strategic Plan 2-4-08_2011 Contributions with 19% increase v4" xfId="1466" xr:uid="{00000000-0005-0000-0000-000023010000}"/>
    <cellStyle name="g_rate_Proj10_LP Chart_WACC-CableCar_3 Year Strategic Plan 2-4-08_Copy of LAD.2011.Projection. V5" xfId="1467" xr:uid="{00000000-0005-0000-0000-000024010000}"/>
    <cellStyle name="g_rate_Proj10_LP Chart_WACC-CableCar_3 Year Strategic Plan 2-4-08_DTN Pre-Renewal Presentation 6.22.10 v8 dental only" xfId="1468" xr:uid="{00000000-0005-0000-0000-000025010000}"/>
    <cellStyle name="g_rate_Proj10_WACC-CableCar" xfId="1469" xr:uid="{00000000-0005-0000-0000-000026010000}"/>
    <cellStyle name="g_rate_Proj10_WACC-CableCar_3 Year Strategic Plan 2-4-08" xfId="1470" xr:uid="{00000000-0005-0000-0000-000027010000}"/>
    <cellStyle name="g_rate_Proj10_WACC-CableCar_3 Year Strategic Plan 2-4-08_2011 Contributions with 19% increase v4" xfId="1471" xr:uid="{00000000-0005-0000-0000-000028010000}"/>
    <cellStyle name="g_rate_Proj10_WACC-CableCar_3 Year Strategic Plan 2-4-08_Copy of LAD.2011.Projection. V5" xfId="1472" xr:uid="{00000000-0005-0000-0000-000029010000}"/>
    <cellStyle name="g_rate_Proj10_WACC-CableCar_3 Year Strategic Plan 2-4-08_DTN Pre-Renewal Presentation 6.22.10 v8 dental only" xfId="1473" xr:uid="{00000000-0005-0000-0000-00002A010000}"/>
    <cellStyle name="g_rate_Proj10_WACC-RAD (2)" xfId="1474" xr:uid="{00000000-0005-0000-0000-00002B010000}"/>
    <cellStyle name="g_rate_Proj10_WACC-RAD (2)_3 Year Strategic Plan 2-4-08" xfId="1475" xr:uid="{00000000-0005-0000-0000-00002C010000}"/>
    <cellStyle name="g_rate_Proj10_WACC-RAD (2)_3 Year Strategic Plan 2-4-08_2011 Contributions with 19% increase v4" xfId="1476" xr:uid="{00000000-0005-0000-0000-00002D010000}"/>
    <cellStyle name="g_rate_Proj10_WACC-RAD (2)_3 Year Strategic Plan 2-4-08_Copy of LAD.2011.Projection. V5" xfId="1477" xr:uid="{00000000-0005-0000-0000-00002E010000}"/>
    <cellStyle name="g_rate_Proj10_WACC-RAD (2)_3 Year Strategic Plan 2-4-08_DTN Pre-Renewal Presentation 6.22.10 v8 dental only" xfId="1478" xr:uid="{00000000-0005-0000-0000-00002F010000}"/>
    <cellStyle name="g_rate_Proj10_WACC-RAD (2)_WACC-CableCar" xfId="1479" xr:uid="{00000000-0005-0000-0000-000030010000}"/>
    <cellStyle name="g_rate_Proj10_WACC-RAD (2)_WACC-CableCar_3 Year Strategic Plan 2-4-08" xfId="1480" xr:uid="{00000000-0005-0000-0000-000031010000}"/>
    <cellStyle name="g_rate_Proj10_WACC-RAD (2)_WACC-CableCar_3 Year Strategic Plan 2-4-08_2011 Contributions with 19% increase v4" xfId="1481" xr:uid="{00000000-0005-0000-0000-000032010000}"/>
    <cellStyle name="g_rate_Proj10_WACC-RAD (2)_WACC-CableCar_3 Year Strategic Plan 2-4-08_Copy of LAD.2011.Projection. V5" xfId="1482" xr:uid="{00000000-0005-0000-0000-000033010000}"/>
    <cellStyle name="g_rate_Proj10_WACC-RAD (2)_WACC-CableCar_3 Year Strategic Plan 2-4-08_DTN Pre-Renewal Presentation 6.22.10 v8 dental only" xfId="1483" xr:uid="{00000000-0005-0000-0000-000034010000}"/>
    <cellStyle name="g_rate_WACC-CableCar" xfId="1484" xr:uid="{00000000-0005-0000-0000-000035010000}"/>
    <cellStyle name="g_rate_WACC-CableCar_3 Year Strategic Plan 2-4-08" xfId="1485" xr:uid="{00000000-0005-0000-0000-000036010000}"/>
    <cellStyle name="g_rate_WACC-CableCar_3 Year Strategic Plan 2-4-08_2011 Contributions with 19% increase v4" xfId="1486" xr:uid="{00000000-0005-0000-0000-000037010000}"/>
    <cellStyle name="g_rate_WACC-CableCar_3 Year Strategic Plan 2-4-08_Copy of LAD.2011.Projection. V5" xfId="1487" xr:uid="{00000000-0005-0000-0000-000038010000}"/>
    <cellStyle name="g_rate_WACC-CableCar_3 Year Strategic Plan 2-4-08_DTN Pre-Renewal Presentation 6.22.10 v8 dental only" xfId="1488" xr:uid="{00000000-0005-0000-0000-000039010000}"/>
    <cellStyle name="g_rate_WACC-RAD (2)" xfId="1489" xr:uid="{00000000-0005-0000-0000-00003A010000}"/>
    <cellStyle name="g_rate_WACC-RAD (2)_3 Year Strategic Plan 2-4-08" xfId="1490" xr:uid="{00000000-0005-0000-0000-00003B010000}"/>
    <cellStyle name="g_rate_WACC-RAD (2)_3 Year Strategic Plan 2-4-08_2011 Contributions with 19% increase v4" xfId="1491" xr:uid="{00000000-0005-0000-0000-00003C010000}"/>
    <cellStyle name="g_rate_WACC-RAD (2)_3 Year Strategic Plan 2-4-08_Copy of LAD.2011.Projection. V5" xfId="1492" xr:uid="{00000000-0005-0000-0000-00003D010000}"/>
    <cellStyle name="g_rate_WACC-RAD (2)_3 Year Strategic Plan 2-4-08_DTN Pre-Renewal Presentation 6.22.10 v8 dental only" xfId="1493" xr:uid="{00000000-0005-0000-0000-00003E010000}"/>
    <cellStyle name="g_rate_WACC-RAD (2)_WACC-CableCar" xfId="1494" xr:uid="{00000000-0005-0000-0000-00003F010000}"/>
    <cellStyle name="g_rate_WACC-RAD (2)_WACC-CableCar_3 Year Strategic Plan 2-4-08" xfId="1495" xr:uid="{00000000-0005-0000-0000-000040010000}"/>
    <cellStyle name="g_rate_WACC-RAD (2)_WACC-CableCar_3 Year Strategic Plan 2-4-08_2011 Contributions with 19% increase v4" xfId="1496" xr:uid="{00000000-0005-0000-0000-000041010000}"/>
    <cellStyle name="g_rate_WACC-RAD (2)_WACC-CableCar_3 Year Strategic Plan 2-4-08_Copy of LAD.2011.Projection. V5" xfId="1497" xr:uid="{00000000-0005-0000-0000-000042010000}"/>
    <cellStyle name="g_rate_WACC-RAD (2)_WACC-CableCar_3 Year Strategic Plan 2-4-08_DTN Pre-Renewal Presentation 6.22.10 v8 dental only" xfId="1498" xr:uid="{00000000-0005-0000-0000-000043010000}"/>
    <cellStyle name="Good" xfId="32" builtinId="26" customBuiltin="1"/>
    <cellStyle name="Good 2" xfId="137" xr:uid="{00000000-0005-0000-0000-000077010000}"/>
    <cellStyle name="Good 2 2" xfId="385" xr:uid="{00000000-0005-0000-0000-000078010000}"/>
    <cellStyle name="Good 2 2 2" xfId="1650" xr:uid="{00000000-0005-0000-0000-000045010000}"/>
    <cellStyle name="Good 2 3" xfId="738" xr:uid="{00000000-0005-0000-0000-000079010000}"/>
    <cellStyle name="Good 2 4" xfId="1345" xr:uid="{00000000-0005-0000-0000-000044010000}"/>
    <cellStyle name="Good 3" xfId="386" xr:uid="{00000000-0005-0000-0000-00007A010000}"/>
    <cellStyle name="Good 3 2" xfId="1726" xr:uid="{00000000-0005-0000-0000-000047010000}"/>
    <cellStyle name="Good 4" xfId="1760" xr:uid="{00000000-0005-0000-0000-000048010000}"/>
    <cellStyle name="Grey" xfId="138" xr:uid="{00000000-0005-0000-0000-00007B010000}"/>
    <cellStyle name="Grey 2" xfId="387" xr:uid="{00000000-0005-0000-0000-00007C010000}"/>
    <cellStyle name="Grey_Financial Analysis_Training 8.24.11" xfId="388" xr:uid="{00000000-0005-0000-0000-00007D010000}"/>
    <cellStyle name="Hanging Dollars" xfId="139" xr:uid="{00000000-0005-0000-0000-00007E010000}"/>
    <cellStyle name="Hanging Dollars 2" xfId="626" xr:uid="{00000000-0005-0000-0000-00007F010000}"/>
    <cellStyle name="Header1" xfId="33" xr:uid="{00000000-0005-0000-0000-000021000000}"/>
    <cellStyle name="Header2" xfId="34" xr:uid="{00000000-0005-0000-0000-000022000000}"/>
    <cellStyle name="Header2 2" xfId="1600" xr:uid="{00000000-0005-0000-0000-00004D010000}"/>
    <cellStyle name="Header2 2 2" xfId="2786" xr:uid="{00000000-0005-0000-0000-00004D010000}"/>
    <cellStyle name="Header2 2 3" xfId="3347" xr:uid="{00000000-0005-0000-0000-00004D010000}"/>
    <cellStyle name="Header2 3" xfId="1681" xr:uid="{00000000-0005-0000-0000-00004E010000}"/>
    <cellStyle name="Header2 3 2" xfId="3394" xr:uid="{00000000-0005-0000-0000-00004E010000}"/>
    <cellStyle name="Header2 4" xfId="1736" xr:uid="{00000000-0005-0000-0000-00004F010000}"/>
    <cellStyle name="Header2 4 2" xfId="3409" xr:uid="{00000000-0005-0000-0000-00004F010000}"/>
    <cellStyle name="Header2 5" xfId="140" xr:uid="{00000000-0005-0000-0000-000081010000}"/>
    <cellStyle name="Header2 6" xfId="2748" xr:uid="{00000000-0005-0000-0000-000081010000}"/>
    <cellStyle name="Header2 7" xfId="4370" xr:uid="{00000000-0005-0000-0000-000022000000}"/>
    <cellStyle name="Heading" xfId="874" xr:uid="{00000000-0005-0000-0000-000082010000}"/>
    <cellStyle name="Heading 1" xfId="35" builtinId="16" customBuiltin="1"/>
    <cellStyle name="Heading 1 2" xfId="141" xr:uid="{00000000-0005-0000-0000-000083010000}"/>
    <cellStyle name="Heading 1 2 2" xfId="389" xr:uid="{00000000-0005-0000-0000-000084010000}"/>
    <cellStyle name="Heading 1 2 2 2" xfId="1651" xr:uid="{00000000-0005-0000-0000-000051010000}"/>
    <cellStyle name="Heading 1 2 3" xfId="739" xr:uid="{00000000-0005-0000-0000-000085010000}"/>
    <cellStyle name="Heading 1 2 4" xfId="1346" xr:uid="{00000000-0005-0000-0000-000050010000}"/>
    <cellStyle name="Heading 1 3" xfId="390" xr:uid="{00000000-0005-0000-0000-000086010000}"/>
    <cellStyle name="Heading 1 3 2" xfId="1728" xr:uid="{00000000-0005-0000-0000-000053010000}"/>
    <cellStyle name="Heading 1 3 3" xfId="1368" xr:uid="{00000000-0005-0000-0000-000052010000}"/>
    <cellStyle name="Heading 1 4" xfId="1761" xr:uid="{00000000-0005-0000-0000-000054010000}"/>
    <cellStyle name="Heading 2" xfId="36" builtinId="17" customBuiltin="1"/>
    <cellStyle name="Heading 2 2" xfId="142" xr:uid="{00000000-0005-0000-0000-000087010000}"/>
    <cellStyle name="Heading 2 2 2" xfId="391" xr:uid="{00000000-0005-0000-0000-000088010000}"/>
    <cellStyle name="Heading 2 2 2 2" xfId="1652" xr:uid="{00000000-0005-0000-0000-000056010000}"/>
    <cellStyle name="Heading 2 2 3" xfId="740" xr:uid="{00000000-0005-0000-0000-000089010000}"/>
    <cellStyle name="Heading 2 2 4" xfId="1347" xr:uid="{00000000-0005-0000-0000-000055010000}"/>
    <cellStyle name="Heading 2 3" xfId="392" xr:uid="{00000000-0005-0000-0000-00008A010000}"/>
    <cellStyle name="Heading 2 3 2" xfId="1722" xr:uid="{00000000-0005-0000-0000-000058010000}"/>
    <cellStyle name="Heading 2 3 3" xfId="1369" xr:uid="{00000000-0005-0000-0000-000057010000}"/>
    <cellStyle name="Heading 2 4" xfId="1762" xr:uid="{00000000-0005-0000-0000-000059010000}"/>
    <cellStyle name="Heading 3" xfId="37" builtinId="18" customBuiltin="1"/>
    <cellStyle name="Heading 3 2" xfId="143" xr:uid="{00000000-0005-0000-0000-00008B010000}"/>
    <cellStyle name="Heading 3 2 2" xfId="393" xr:uid="{00000000-0005-0000-0000-00008C010000}"/>
    <cellStyle name="Heading 3 2 2 2" xfId="1653" xr:uid="{00000000-0005-0000-0000-00005B010000}"/>
    <cellStyle name="Heading 3 2 3" xfId="741" xr:uid="{00000000-0005-0000-0000-00008D010000}"/>
    <cellStyle name="Heading 3 2 4" xfId="1348" xr:uid="{00000000-0005-0000-0000-00005A010000}"/>
    <cellStyle name="Heading 3 3" xfId="394" xr:uid="{00000000-0005-0000-0000-00008E010000}"/>
    <cellStyle name="Heading 3 3 2" xfId="1721" xr:uid="{00000000-0005-0000-0000-00005D010000}"/>
    <cellStyle name="Heading 3 3 3" xfId="1370" xr:uid="{00000000-0005-0000-0000-00005C010000}"/>
    <cellStyle name="Heading 3 4" xfId="1763" xr:uid="{00000000-0005-0000-0000-00005E010000}"/>
    <cellStyle name="Heading 4" xfId="38" builtinId="19" customBuiltin="1"/>
    <cellStyle name="Heading 4 2" xfId="144" xr:uid="{00000000-0005-0000-0000-00008F010000}"/>
    <cellStyle name="Heading 4 2 2" xfId="395" xr:uid="{00000000-0005-0000-0000-000090010000}"/>
    <cellStyle name="Heading 4 2 2 2" xfId="1654" xr:uid="{00000000-0005-0000-0000-000060010000}"/>
    <cellStyle name="Heading 4 2 3" xfId="742" xr:uid="{00000000-0005-0000-0000-000091010000}"/>
    <cellStyle name="Heading 4 2 4" xfId="1349" xr:uid="{00000000-0005-0000-0000-00005F010000}"/>
    <cellStyle name="Heading 4 3" xfId="396" xr:uid="{00000000-0005-0000-0000-000092010000}"/>
    <cellStyle name="Heading 4 3 2" xfId="1731" xr:uid="{00000000-0005-0000-0000-000062010000}"/>
    <cellStyle name="Heading 4 4" xfId="1764" xr:uid="{00000000-0005-0000-0000-000063010000}"/>
    <cellStyle name="Heading 5" xfId="875" xr:uid="{00000000-0005-0000-0000-000093010000}"/>
    <cellStyle name="HEADINGS" xfId="145" xr:uid="{00000000-0005-0000-0000-000094010000}"/>
    <cellStyle name="HEADINGSTOP" xfId="146" xr:uid="{00000000-0005-0000-0000-000095010000}"/>
    <cellStyle name="Hyperlink 2" xfId="644" xr:uid="{00000000-0005-0000-0000-000097010000}"/>
    <cellStyle name="Hyperlink 2 2" xfId="888" xr:uid="{00000000-0005-0000-0000-000098010000}"/>
    <cellStyle name="Hyperlink 2 3" xfId="1590" xr:uid="{00000000-0005-0000-0000-000066010000}"/>
    <cellStyle name="Hyperlink 3" xfId="1499" xr:uid="{00000000-0005-0000-0000-000067010000}"/>
    <cellStyle name="Hyperlink 3 2" xfId="1591" xr:uid="{00000000-0005-0000-0000-000068010000}"/>
    <cellStyle name="Hyperlink 4" xfId="1500" xr:uid="{00000000-0005-0000-0000-000069010000}"/>
    <cellStyle name="Hyperlink 4 2" xfId="1592" xr:uid="{00000000-0005-0000-0000-00006A010000}"/>
    <cellStyle name="Hyperlink 5" xfId="1584" xr:uid="{00000000-0005-0000-0000-00006B010000}"/>
    <cellStyle name="Hyperlink 6" xfId="1359" xr:uid="{00000000-0005-0000-0000-00006C010000}"/>
    <cellStyle name="Input" xfId="39" builtinId="20" customBuiltin="1"/>
    <cellStyle name="Input [yellow]" xfId="147" xr:uid="{00000000-0005-0000-0000-000099010000}"/>
    <cellStyle name="Input [yellow] 2" xfId="397" xr:uid="{00000000-0005-0000-0000-00009A010000}"/>
    <cellStyle name="Input [yellow] 2 2" xfId="2760" xr:uid="{00000000-0005-0000-0000-00009A010000}"/>
    <cellStyle name="Input [yellow] 3" xfId="2749" xr:uid="{00000000-0005-0000-0000-000099010000}"/>
    <cellStyle name="Input [yellow]_Financial Analysis_Training 8.24.11" xfId="398" xr:uid="{00000000-0005-0000-0000-00009B010000}"/>
    <cellStyle name="Input 10" xfId="2836" xr:uid="{00000000-0005-0000-0000-0000170B0000}"/>
    <cellStyle name="Input 11" xfId="2816" xr:uid="{00000000-0005-0000-0000-0000190B0000}"/>
    <cellStyle name="Input 12" xfId="2828" xr:uid="{00000000-0005-0000-0000-00001B0B0000}"/>
    <cellStyle name="Input 13" xfId="2844" xr:uid="{00000000-0005-0000-0000-00001D0B0000}"/>
    <cellStyle name="Input 14" xfId="2835" xr:uid="{00000000-0005-0000-0000-00001F0B0000}"/>
    <cellStyle name="Input 15" xfId="2824" xr:uid="{00000000-0005-0000-0000-0000210B0000}"/>
    <cellStyle name="Input 16" xfId="2845" xr:uid="{00000000-0005-0000-0000-0000230B0000}"/>
    <cellStyle name="Input 17" xfId="2823" xr:uid="{00000000-0005-0000-0000-0000250B0000}"/>
    <cellStyle name="Input 18" xfId="2821" xr:uid="{00000000-0005-0000-0000-0000270B0000}"/>
    <cellStyle name="Input 19" xfId="3333" xr:uid="{00000000-0005-0000-0000-000026110000}"/>
    <cellStyle name="Input 2" xfId="148" xr:uid="{00000000-0005-0000-0000-00009C010000}"/>
    <cellStyle name="Input 2 2" xfId="399" xr:uid="{00000000-0005-0000-0000-00009D010000}"/>
    <cellStyle name="Input 2 2 2" xfId="1655" xr:uid="{00000000-0005-0000-0000-000070010000}"/>
    <cellStyle name="Input 2 2 3" xfId="2761" xr:uid="{00000000-0005-0000-0000-00009D010000}"/>
    <cellStyle name="Input 2 2 4" xfId="2859" xr:uid="{00000000-0005-0000-0000-00009D010000}"/>
    <cellStyle name="Input 2 3" xfId="743" xr:uid="{00000000-0005-0000-0000-00009E010000}"/>
    <cellStyle name="Input 2 3 2" xfId="2773" xr:uid="{00000000-0005-0000-0000-00009E010000}"/>
    <cellStyle name="Input 2 3 3" xfId="2890" xr:uid="{00000000-0005-0000-0000-00009E010000}"/>
    <cellStyle name="Input 2 4" xfId="1350" xr:uid="{00000000-0005-0000-0000-00006F010000}"/>
    <cellStyle name="Input 2 5" xfId="2750" xr:uid="{00000000-0005-0000-0000-00009C010000}"/>
    <cellStyle name="Input 2 6" xfId="2849" xr:uid="{00000000-0005-0000-0000-00009C010000}"/>
    <cellStyle name="Input 20" xfId="4372" xr:uid="{00000000-0005-0000-0000-00002F110000}"/>
    <cellStyle name="Input 3" xfId="400" xr:uid="{00000000-0005-0000-0000-00009F010000}"/>
    <cellStyle name="Input 3 2" xfId="1720" xr:uid="{00000000-0005-0000-0000-000072010000}"/>
    <cellStyle name="Input 3 2 2" xfId="2797" xr:uid="{00000000-0005-0000-0000-000072010000}"/>
    <cellStyle name="Input 3 2 3" xfId="3406" xr:uid="{00000000-0005-0000-0000-000072010000}"/>
    <cellStyle name="Input 3 3" xfId="1739" xr:uid="{00000000-0005-0000-0000-000073010000}"/>
    <cellStyle name="Input 3 3 2" xfId="2802" xr:uid="{00000000-0005-0000-0000-000073010000}"/>
    <cellStyle name="Input 3 3 3" xfId="3412" xr:uid="{00000000-0005-0000-0000-000073010000}"/>
    <cellStyle name="Input 3 4" xfId="2762" xr:uid="{00000000-0005-0000-0000-00009F010000}"/>
    <cellStyle name="Input 3 5" xfId="2860" xr:uid="{00000000-0005-0000-0000-00009F010000}"/>
    <cellStyle name="Input 4" xfId="1725" xr:uid="{00000000-0005-0000-0000-000074010000}"/>
    <cellStyle name="Input 4 2" xfId="2799" xr:uid="{00000000-0005-0000-0000-000074010000}"/>
    <cellStyle name="Input 4 3" xfId="3408" xr:uid="{00000000-0005-0000-0000-000074010000}"/>
    <cellStyle name="Input 5" xfId="1737" xr:uid="{00000000-0005-0000-0000-000075010000}"/>
    <cellStyle name="Input 5 2" xfId="2800" xr:uid="{00000000-0005-0000-0000-000075010000}"/>
    <cellStyle name="Input 5 3" xfId="3410" xr:uid="{00000000-0005-0000-0000-000075010000}"/>
    <cellStyle name="Input 6" xfId="1705" xr:uid="{00000000-0005-0000-0000-000076010000}"/>
    <cellStyle name="Input 6 2" xfId="2795" xr:uid="{00000000-0005-0000-0000-000076010000}"/>
    <cellStyle name="Input 6 3" xfId="3404" xr:uid="{00000000-0005-0000-0000-000076010000}"/>
    <cellStyle name="Input 7" xfId="1738" xr:uid="{00000000-0005-0000-0000-000077010000}"/>
    <cellStyle name="Input 7 2" xfId="2801" xr:uid="{00000000-0005-0000-0000-000077010000}"/>
    <cellStyle name="Input 7 3" xfId="3411" xr:uid="{00000000-0005-0000-0000-000077010000}"/>
    <cellStyle name="Input 8" xfId="2825" xr:uid="{00000000-0005-0000-0000-0000060B0000}"/>
    <cellStyle name="Input 9" xfId="2822" xr:uid="{00000000-0005-0000-0000-0000150B0000}"/>
    <cellStyle name="Label - Style3" xfId="744" xr:uid="{00000000-0005-0000-0000-0000A0010000}"/>
    <cellStyle name="Labels - Style3" xfId="745" xr:uid="{00000000-0005-0000-0000-0000A1010000}"/>
    <cellStyle name="Labels - Style3 2" xfId="2774" xr:uid="{00000000-0005-0000-0000-0000A1010000}"/>
    <cellStyle name="Labels - Style3 3" xfId="2891" xr:uid="{00000000-0005-0000-0000-0000A1010000}"/>
    <cellStyle name="Link Currency (0)" xfId="149" xr:uid="{00000000-0005-0000-0000-0000A2010000}"/>
    <cellStyle name="Link Currency (0) 2" xfId="627" xr:uid="{00000000-0005-0000-0000-0000A3010000}"/>
    <cellStyle name="Link Currency (2)" xfId="150" xr:uid="{00000000-0005-0000-0000-0000A4010000}"/>
    <cellStyle name="Link Currency (2) 2" xfId="628" xr:uid="{00000000-0005-0000-0000-0000A5010000}"/>
    <cellStyle name="Link Units (0)" xfId="151" xr:uid="{00000000-0005-0000-0000-0000A6010000}"/>
    <cellStyle name="Link Units (0) 2" xfId="629" xr:uid="{00000000-0005-0000-0000-0000A7010000}"/>
    <cellStyle name="Link Units (1)" xfId="152" xr:uid="{00000000-0005-0000-0000-0000A8010000}"/>
    <cellStyle name="Link Units (1) 2" xfId="630" xr:uid="{00000000-0005-0000-0000-0000A9010000}"/>
    <cellStyle name="Link Units (2)" xfId="153" xr:uid="{00000000-0005-0000-0000-0000AA010000}"/>
    <cellStyle name="Link Units (2) 2" xfId="631" xr:uid="{00000000-0005-0000-0000-0000AB010000}"/>
    <cellStyle name="Linked Cell" xfId="40" builtinId="24" customBuiltin="1"/>
    <cellStyle name="Linked Cell 2" xfId="154" xr:uid="{00000000-0005-0000-0000-0000AC010000}"/>
    <cellStyle name="Linked Cell 2 2" xfId="401" xr:uid="{00000000-0005-0000-0000-0000AD010000}"/>
    <cellStyle name="Linked Cell 2 2 2" xfId="1656" xr:uid="{00000000-0005-0000-0000-00007E010000}"/>
    <cellStyle name="Linked Cell 2 3" xfId="746" xr:uid="{00000000-0005-0000-0000-0000AE010000}"/>
    <cellStyle name="Linked Cell 2 4" xfId="1351" xr:uid="{00000000-0005-0000-0000-00007D010000}"/>
    <cellStyle name="Linked Cell 3" xfId="402" xr:uid="{00000000-0005-0000-0000-0000AF010000}"/>
    <cellStyle name="Linked Cell 3 2" xfId="1719" xr:uid="{00000000-0005-0000-0000-000080010000}"/>
    <cellStyle name="Linked Cell 4" xfId="1765" xr:uid="{00000000-0005-0000-0000-000081010000}"/>
    <cellStyle name="m" xfId="1501" xr:uid="{00000000-0005-0000-0000-000082010000}"/>
    <cellStyle name="m$" xfId="1502" xr:uid="{00000000-0005-0000-0000-000083010000}"/>
    <cellStyle name="m_LP Chart" xfId="1503" xr:uid="{00000000-0005-0000-0000-000084010000}"/>
    <cellStyle name="m_Proj10" xfId="1504" xr:uid="{00000000-0005-0000-0000-000085010000}"/>
    <cellStyle name="m_Proj10_LP Chart" xfId="1505" xr:uid="{00000000-0005-0000-0000-000086010000}"/>
    <cellStyle name="m_Proj10_WACC-RAD (2)" xfId="1506" xr:uid="{00000000-0005-0000-0000-000087010000}"/>
    <cellStyle name="m_WACC-RAD (2)" xfId="1507" xr:uid="{00000000-0005-0000-0000-000088010000}"/>
    <cellStyle name="MainTitle/1 Lne" xfId="155" xr:uid="{00000000-0005-0000-0000-0000B0010000}"/>
    <cellStyle name="Millares [0]_pldt" xfId="156" xr:uid="{00000000-0005-0000-0000-0000B1010000}"/>
    <cellStyle name="Millares_pldt" xfId="157" xr:uid="{00000000-0005-0000-0000-0000B2010000}"/>
    <cellStyle name="mm" xfId="1508" xr:uid="{00000000-0005-0000-0000-000089010000}"/>
    <cellStyle name="Moneda [0]_pldt" xfId="158" xr:uid="{00000000-0005-0000-0000-0000B3010000}"/>
    <cellStyle name="Moneda_pldt" xfId="159" xr:uid="{00000000-0005-0000-0000-0000B4010000}"/>
    <cellStyle name="my style" xfId="403" xr:uid="{00000000-0005-0000-0000-0000B5010000}"/>
    <cellStyle name="Neutral" xfId="41" builtinId="28" customBuiltin="1"/>
    <cellStyle name="Neutral 2" xfId="160" xr:uid="{00000000-0005-0000-0000-0000B6010000}"/>
    <cellStyle name="Neutral 2 2" xfId="404" xr:uid="{00000000-0005-0000-0000-0000B7010000}"/>
    <cellStyle name="Neutral 2 2 2" xfId="1657" xr:uid="{00000000-0005-0000-0000-00008C010000}"/>
    <cellStyle name="Neutral 2 3" xfId="747" xr:uid="{00000000-0005-0000-0000-0000B8010000}"/>
    <cellStyle name="Neutral 2 4" xfId="1352" xr:uid="{00000000-0005-0000-0000-00008B010000}"/>
    <cellStyle name="Neutral 3" xfId="405" xr:uid="{00000000-0005-0000-0000-0000B9010000}"/>
    <cellStyle name="Neutral 3 2" xfId="1718" xr:uid="{00000000-0005-0000-0000-00008E010000}"/>
    <cellStyle name="Neutral 4" xfId="1766" xr:uid="{00000000-0005-0000-0000-00008F010000}"/>
    <cellStyle name="New Roman" xfId="1509" xr:uid="{00000000-0005-0000-0000-000090010000}"/>
    <cellStyle name="no dec" xfId="406" xr:uid="{00000000-0005-0000-0000-0000BA010000}"/>
    <cellStyle name="NoEntry" xfId="876" xr:uid="{00000000-0005-0000-0000-0000BB010000}"/>
    <cellStyle name="Normal" xfId="0" builtinId="0"/>
    <cellStyle name="Normal - Style1" xfId="161" xr:uid="{00000000-0005-0000-0000-0000BD010000}"/>
    <cellStyle name="Normal - Style1 2" xfId="1510" xr:uid="{00000000-0005-0000-0000-000092010000}"/>
    <cellStyle name="Normal 10" xfId="65" xr:uid="{7F61C727-7941-4B52-89D5-892B18D58956}"/>
    <cellStyle name="Normal 10 2" xfId="407" xr:uid="{00000000-0005-0000-0000-0000BF010000}"/>
    <cellStyle name="Normal 10 2 17" xfId="80" xr:uid="{2126CF40-892E-4007-9D47-D3581DE1896A}"/>
    <cellStyle name="Normal 10 3" xfId="1562" xr:uid="{00000000-0005-0000-0000-000095010000}"/>
    <cellStyle name="Normal 10_Financial Analysis_Training 8.24.11" xfId="408" xr:uid="{00000000-0005-0000-0000-0000C0010000}"/>
    <cellStyle name="Normal 100" xfId="409" xr:uid="{00000000-0005-0000-0000-0000C1010000}"/>
    <cellStyle name="Normal 101" xfId="410" xr:uid="{00000000-0005-0000-0000-0000C2010000}"/>
    <cellStyle name="Normal 102" xfId="411" xr:uid="{00000000-0005-0000-0000-0000C3010000}"/>
    <cellStyle name="Normal 103" xfId="412" xr:uid="{00000000-0005-0000-0000-0000C4010000}"/>
    <cellStyle name="Normal 104" xfId="413" xr:uid="{00000000-0005-0000-0000-0000C5010000}"/>
    <cellStyle name="Normal 105" xfId="414" xr:uid="{00000000-0005-0000-0000-0000C6010000}"/>
    <cellStyle name="Normal 106" xfId="415" xr:uid="{00000000-0005-0000-0000-0000C7010000}"/>
    <cellStyle name="Normal 107" xfId="416" xr:uid="{00000000-0005-0000-0000-0000C8010000}"/>
    <cellStyle name="Normal 108" xfId="417" xr:uid="{00000000-0005-0000-0000-0000C9010000}"/>
    <cellStyle name="Normal 109" xfId="418" xr:uid="{00000000-0005-0000-0000-0000CA010000}"/>
    <cellStyle name="Normal 11" xfId="419" xr:uid="{00000000-0005-0000-0000-0000CB010000}"/>
    <cellStyle name="Normal 11 2" xfId="420" xr:uid="{00000000-0005-0000-0000-0000CC010000}"/>
    <cellStyle name="Normal 11 3" xfId="1563" xr:uid="{00000000-0005-0000-0000-000096010000}"/>
    <cellStyle name="Normal 11_Financial Analysis_Training 8.24.11" xfId="421" xr:uid="{00000000-0005-0000-0000-0000CD010000}"/>
    <cellStyle name="Normal 110" xfId="422" xr:uid="{00000000-0005-0000-0000-0000CE010000}"/>
    <cellStyle name="Normal 111" xfId="423" xr:uid="{00000000-0005-0000-0000-0000CF010000}"/>
    <cellStyle name="Normal 112" xfId="424" xr:uid="{00000000-0005-0000-0000-0000D0010000}"/>
    <cellStyle name="Normal 113" xfId="425" xr:uid="{00000000-0005-0000-0000-0000D1010000}"/>
    <cellStyle name="Normal 114" xfId="426" xr:uid="{00000000-0005-0000-0000-0000D2010000}"/>
    <cellStyle name="Normal 115" xfId="427" xr:uid="{00000000-0005-0000-0000-0000D3010000}"/>
    <cellStyle name="Normal 116" xfId="428" xr:uid="{00000000-0005-0000-0000-0000D4010000}"/>
    <cellStyle name="Normal 117" xfId="429" xr:uid="{00000000-0005-0000-0000-0000D5010000}"/>
    <cellStyle name="Normal 118" xfId="430" xr:uid="{00000000-0005-0000-0000-0000D6010000}"/>
    <cellStyle name="Normal 119" xfId="431" xr:uid="{00000000-0005-0000-0000-0000D7010000}"/>
    <cellStyle name="Normal 12" xfId="432" xr:uid="{00000000-0005-0000-0000-0000D8010000}"/>
    <cellStyle name="Normal 12 2" xfId="433" xr:uid="{00000000-0005-0000-0000-0000D9010000}"/>
    <cellStyle name="Normal 12 3" xfId="1564" xr:uid="{00000000-0005-0000-0000-000097010000}"/>
    <cellStyle name="Normal 12_Financial Analysis_Training 8.24.11" xfId="434" xr:uid="{00000000-0005-0000-0000-0000DA010000}"/>
    <cellStyle name="Normal 120" xfId="435" xr:uid="{00000000-0005-0000-0000-0000DB010000}"/>
    <cellStyle name="Normal 121" xfId="436" xr:uid="{00000000-0005-0000-0000-0000DC010000}"/>
    <cellStyle name="Normal 122" xfId="437" xr:uid="{00000000-0005-0000-0000-0000DD010000}"/>
    <cellStyle name="Normal 123" xfId="438" xr:uid="{00000000-0005-0000-0000-0000DE010000}"/>
    <cellStyle name="Normal 124" xfId="439" xr:uid="{00000000-0005-0000-0000-0000DF010000}"/>
    <cellStyle name="Normal 125" xfId="440" xr:uid="{00000000-0005-0000-0000-0000E0010000}"/>
    <cellStyle name="Normal 126" xfId="441" xr:uid="{00000000-0005-0000-0000-0000E1010000}"/>
    <cellStyle name="Normal 127" xfId="442" xr:uid="{00000000-0005-0000-0000-0000E2010000}"/>
    <cellStyle name="Normal 128" xfId="443" xr:uid="{00000000-0005-0000-0000-0000E3010000}"/>
    <cellStyle name="Normal 129" xfId="444" xr:uid="{00000000-0005-0000-0000-0000E4010000}"/>
    <cellStyle name="Normal 13" xfId="445" xr:uid="{00000000-0005-0000-0000-0000E5010000}"/>
    <cellStyle name="Normal 13 2" xfId="446" xr:uid="{00000000-0005-0000-0000-0000E6010000}"/>
    <cellStyle name="Normal 13 3" xfId="1565" xr:uid="{00000000-0005-0000-0000-000098010000}"/>
    <cellStyle name="Normal 13_Financial Analysis_Training 8.24.11" xfId="447" xr:uid="{00000000-0005-0000-0000-0000E7010000}"/>
    <cellStyle name="Normal 130" xfId="448" xr:uid="{00000000-0005-0000-0000-0000E8010000}"/>
    <cellStyle name="Normal 131" xfId="449" xr:uid="{00000000-0005-0000-0000-0000E9010000}"/>
    <cellStyle name="Normal 132" xfId="72" xr:uid="{103A1E40-52AF-4EBF-9D9F-F35FDD5CB406}"/>
    <cellStyle name="Normal 133" xfId="450" xr:uid="{00000000-0005-0000-0000-0000EB010000}"/>
    <cellStyle name="Normal 133 2" xfId="748" xr:uid="{00000000-0005-0000-0000-0000EC010000}"/>
    <cellStyle name="Normal 133 2 2" xfId="852" xr:uid="{00000000-0005-0000-0000-0000ED010000}"/>
    <cellStyle name="Normal 133 2 2 2" xfId="962" xr:uid="{00000000-0005-0000-0000-0000ED010000}"/>
    <cellStyle name="Normal 133 2 2 2 2" xfId="1203" xr:uid="{00000000-0005-0000-0000-0000ED010000}"/>
    <cellStyle name="Normal 133 2 2 2 2 2" xfId="2638" xr:uid="{00000000-0005-0000-0000-0000ED010000}"/>
    <cellStyle name="Normal 133 2 2 2 2 2 2" xfId="4265" xr:uid="{00000000-0005-0000-0000-0000ED010000}"/>
    <cellStyle name="Normal 133 2 2 2 2 3" xfId="3227" xr:uid="{00000000-0005-0000-0000-0000ED010000}"/>
    <cellStyle name="Normal 133 2 2 2 3" xfId="1899" xr:uid="{00000000-0005-0000-0000-0000ED010000}"/>
    <cellStyle name="Normal 133 2 2 2 3 2" xfId="2415" xr:uid="{00000000-0005-0000-0000-0000ED010000}"/>
    <cellStyle name="Normal 133 2 2 2 3 2 2" xfId="4042" xr:uid="{00000000-0005-0000-0000-0000ED010000}"/>
    <cellStyle name="Normal 133 2 2 2 3 3" xfId="3538" xr:uid="{00000000-0005-0000-0000-0000ED010000}"/>
    <cellStyle name="Normal 133 2 2 2 4" xfId="2133" xr:uid="{00000000-0005-0000-0000-0000ED010000}"/>
    <cellStyle name="Normal 133 2 2 2 4 2" xfId="3761" xr:uid="{00000000-0005-0000-0000-0000ED010000}"/>
    <cellStyle name="Normal 133 2 2 2 5" xfId="3004" xr:uid="{00000000-0005-0000-0000-0000ED010000}"/>
    <cellStyle name="Normal 133 2 2 3" xfId="1015" xr:uid="{00000000-0005-0000-0000-0000E2010000}"/>
    <cellStyle name="Normal 133 2 2 3 2" xfId="1253" xr:uid="{00000000-0005-0000-0000-0000E2010000}"/>
    <cellStyle name="Normal 133 2 2 3 2 2" xfId="2688" xr:uid="{00000000-0005-0000-0000-0000E2010000}"/>
    <cellStyle name="Normal 133 2 2 3 2 2 2" xfId="4315" xr:uid="{00000000-0005-0000-0000-0000E2010000}"/>
    <cellStyle name="Normal 133 2 2 3 2 3" xfId="3277" xr:uid="{00000000-0005-0000-0000-0000E2010000}"/>
    <cellStyle name="Normal 133 2 2 3 3" xfId="1949" xr:uid="{00000000-0005-0000-0000-0000E2010000}"/>
    <cellStyle name="Normal 133 2 2 3 3 2" xfId="2465" xr:uid="{00000000-0005-0000-0000-0000E2010000}"/>
    <cellStyle name="Normal 133 2 2 3 3 2 2" xfId="4092" xr:uid="{00000000-0005-0000-0000-0000E2010000}"/>
    <cellStyle name="Normal 133 2 2 3 3 3" xfId="3588" xr:uid="{00000000-0005-0000-0000-0000E2010000}"/>
    <cellStyle name="Normal 133 2 2 3 4" xfId="2183" xr:uid="{00000000-0005-0000-0000-0000E2010000}"/>
    <cellStyle name="Normal 133 2 2 3 4 2" xfId="3811" xr:uid="{00000000-0005-0000-0000-0000E2010000}"/>
    <cellStyle name="Normal 133 2 2 3 5" xfId="3054" xr:uid="{00000000-0005-0000-0000-0000E2010000}"/>
    <cellStyle name="Normal 133 2 2 4" xfId="1131" xr:uid="{00000000-0005-0000-0000-0000ED010000}"/>
    <cellStyle name="Normal 133 2 2 4 2" xfId="2566" xr:uid="{00000000-0005-0000-0000-0000ED010000}"/>
    <cellStyle name="Normal 133 2 2 4 2 2" xfId="4193" xr:uid="{00000000-0005-0000-0000-0000ED010000}"/>
    <cellStyle name="Normal 133 2 2 4 3" xfId="3155" xr:uid="{00000000-0005-0000-0000-0000ED010000}"/>
    <cellStyle name="Normal 133 2 2 5" xfId="1828" xr:uid="{00000000-0005-0000-0000-0000ED010000}"/>
    <cellStyle name="Normal 133 2 2 5 2" xfId="2344" xr:uid="{00000000-0005-0000-0000-0000ED010000}"/>
    <cellStyle name="Normal 133 2 2 5 2 2" xfId="3971" xr:uid="{00000000-0005-0000-0000-0000ED010000}"/>
    <cellStyle name="Normal 133 2 2 5 3" xfId="3467" xr:uid="{00000000-0005-0000-0000-0000ED010000}"/>
    <cellStyle name="Normal 133 2 2 6" xfId="2061" xr:uid="{00000000-0005-0000-0000-0000ED010000}"/>
    <cellStyle name="Normal 133 2 2 6 2" xfId="3689" xr:uid="{00000000-0005-0000-0000-0000ED010000}"/>
    <cellStyle name="Normal 133 2 2 7" xfId="2931" xr:uid="{00000000-0005-0000-0000-0000ED010000}"/>
    <cellStyle name="Normal 133 2 3" xfId="929" xr:uid="{00000000-0005-0000-0000-0000EC010000}"/>
    <cellStyle name="Normal 133 2 3 2" xfId="1170" xr:uid="{00000000-0005-0000-0000-0000EC010000}"/>
    <cellStyle name="Normal 133 2 3 2 2" xfId="2605" xr:uid="{00000000-0005-0000-0000-0000EC010000}"/>
    <cellStyle name="Normal 133 2 3 2 2 2" xfId="4232" xr:uid="{00000000-0005-0000-0000-0000EC010000}"/>
    <cellStyle name="Normal 133 2 3 2 3" xfId="3194" xr:uid="{00000000-0005-0000-0000-0000EC010000}"/>
    <cellStyle name="Normal 133 2 3 3" xfId="1866" xr:uid="{00000000-0005-0000-0000-0000EC010000}"/>
    <cellStyle name="Normal 133 2 3 3 2" xfId="2382" xr:uid="{00000000-0005-0000-0000-0000EC010000}"/>
    <cellStyle name="Normal 133 2 3 3 2 2" xfId="4009" xr:uid="{00000000-0005-0000-0000-0000EC010000}"/>
    <cellStyle name="Normal 133 2 3 3 3" xfId="3505" xr:uid="{00000000-0005-0000-0000-0000EC010000}"/>
    <cellStyle name="Normal 133 2 3 4" xfId="2100" xr:uid="{00000000-0005-0000-0000-0000EC010000}"/>
    <cellStyle name="Normal 133 2 3 4 2" xfId="3728" xr:uid="{00000000-0005-0000-0000-0000EC010000}"/>
    <cellStyle name="Normal 133 2 3 5" xfId="2971" xr:uid="{00000000-0005-0000-0000-0000EC010000}"/>
    <cellStyle name="Normal 133 2 4" xfId="1014" xr:uid="{00000000-0005-0000-0000-0000E1010000}"/>
    <cellStyle name="Normal 133 2 4 2" xfId="1252" xr:uid="{00000000-0005-0000-0000-0000E1010000}"/>
    <cellStyle name="Normal 133 2 4 2 2" xfId="2687" xr:uid="{00000000-0005-0000-0000-0000E1010000}"/>
    <cellStyle name="Normal 133 2 4 2 2 2" xfId="4314" xr:uid="{00000000-0005-0000-0000-0000E1010000}"/>
    <cellStyle name="Normal 133 2 4 2 3" xfId="3276" xr:uid="{00000000-0005-0000-0000-0000E1010000}"/>
    <cellStyle name="Normal 133 2 4 3" xfId="1948" xr:uid="{00000000-0005-0000-0000-0000E1010000}"/>
    <cellStyle name="Normal 133 2 4 3 2" xfId="2464" xr:uid="{00000000-0005-0000-0000-0000E1010000}"/>
    <cellStyle name="Normal 133 2 4 3 2 2" xfId="4091" xr:uid="{00000000-0005-0000-0000-0000E1010000}"/>
    <cellStyle name="Normal 133 2 4 3 3" xfId="3587" xr:uid="{00000000-0005-0000-0000-0000E1010000}"/>
    <cellStyle name="Normal 133 2 4 4" xfId="2182" xr:uid="{00000000-0005-0000-0000-0000E1010000}"/>
    <cellStyle name="Normal 133 2 4 4 2" xfId="3810" xr:uid="{00000000-0005-0000-0000-0000E1010000}"/>
    <cellStyle name="Normal 133 2 4 5" xfId="3053" xr:uid="{00000000-0005-0000-0000-0000E1010000}"/>
    <cellStyle name="Normal 133 2 5" xfId="1098" xr:uid="{00000000-0005-0000-0000-0000EC010000}"/>
    <cellStyle name="Normal 133 2 5 2" xfId="2533" xr:uid="{00000000-0005-0000-0000-0000EC010000}"/>
    <cellStyle name="Normal 133 2 5 2 2" xfId="4160" xr:uid="{00000000-0005-0000-0000-0000EC010000}"/>
    <cellStyle name="Normal 133 2 5 3" xfId="3122" xr:uid="{00000000-0005-0000-0000-0000EC010000}"/>
    <cellStyle name="Normal 133 2 6" xfId="1797" xr:uid="{00000000-0005-0000-0000-0000EC010000}"/>
    <cellStyle name="Normal 133 2 6 2" xfId="2312" xr:uid="{00000000-0005-0000-0000-0000EC010000}"/>
    <cellStyle name="Normal 133 2 6 2 2" xfId="3940" xr:uid="{00000000-0005-0000-0000-0000EC010000}"/>
    <cellStyle name="Normal 133 2 6 3" xfId="3436" xr:uid="{00000000-0005-0000-0000-0000EC010000}"/>
    <cellStyle name="Normal 133 2 7" xfId="2027" xr:uid="{00000000-0005-0000-0000-0000EC010000}"/>
    <cellStyle name="Normal 133 2 7 2" xfId="3656" xr:uid="{00000000-0005-0000-0000-0000EC010000}"/>
    <cellStyle name="Normal 133 2 8" xfId="2892" xr:uid="{00000000-0005-0000-0000-0000EC010000}"/>
    <cellStyle name="Normal 134" xfId="451" xr:uid="{00000000-0005-0000-0000-0000EE010000}"/>
    <cellStyle name="Normal 135" xfId="452" xr:uid="{00000000-0005-0000-0000-0000EF010000}"/>
    <cellStyle name="Normal 135 10" xfId="2861" xr:uid="{00000000-0005-0000-0000-0000EF010000}"/>
    <cellStyle name="Normal 135 2" xfId="749" xr:uid="{00000000-0005-0000-0000-0000F0010000}"/>
    <cellStyle name="Normal 135 3" xfId="834" xr:uid="{00000000-0005-0000-0000-0000F1010000}"/>
    <cellStyle name="Normal 135 3 2" xfId="948" xr:uid="{00000000-0005-0000-0000-0000F1010000}"/>
    <cellStyle name="Normal 135 3 2 2" xfId="1189" xr:uid="{00000000-0005-0000-0000-0000F1010000}"/>
    <cellStyle name="Normal 135 3 2 2 2" xfId="2624" xr:uid="{00000000-0005-0000-0000-0000F1010000}"/>
    <cellStyle name="Normal 135 3 2 2 2 2" xfId="4251" xr:uid="{00000000-0005-0000-0000-0000F1010000}"/>
    <cellStyle name="Normal 135 3 2 2 3" xfId="3213" xr:uid="{00000000-0005-0000-0000-0000F1010000}"/>
    <cellStyle name="Normal 135 3 2 3" xfId="1885" xr:uid="{00000000-0005-0000-0000-0000F1010000}"/>
    <cellStyle name="Normal 135 3 2 3 2" xfId="2401" xr:uid="{00000000-0005-0000-0000-0000F1010000}"/>
    <cellStyle name="Normal 135 3 2 3 2 2" xfId="4028" xr:uid="{00000000-0005-0000-0000-0000F1010000}"/>
    <cellStyle name="Normal 135 3 2 3 3" xfId="3524" xr:uid="{00000000-0005-0000-0000-0000F1010000}"/>
    <cellStyle name="Normal 135 3 2 4" xfId="2119" xr:uid="{00000000-0005-0000-0000-0000F1010000}"/>
    <cellStyle name="Normal 135 3 2 4 2" xfId="3747" xr:uid="{00000000-0005-0000-0000-0000F1010000}"/>
    <cellStyle name="Normal 135 3 2 5" xfId="2990" xr:uid="{00000000-0005-0000-0000-0000F1010000}"/>
    <cellStyle name="Normal 135 3 3" xfId="1017" xr:uid="{00000000-0005-0000-0000-0000E6010000}"/>
    <cellStyle name="Normal 135 3 3 2" xfId="1255" xr:uid="{00000000-0005-0000-0000-0000E6010000}"/>
    <cellStyle name="Normal 135 3 3 2 2" xfId="2690" xr:uid="{00000000-0005-0000-0000-0000E6010000}"/>
    <cellStyle name="Normal 135 3 3 2 2 2" xfId="4317" xr:uid="{00000000-0005-0000-0000-0000E6010000}"/>
    <cellStyle name="Normal 135 3 3 2 3" xfId="3279" xr:uid="{00000000-0005-0000-0000-0000E6010000}"/>
    <cellStyle name="Normal 135 3 3 3" xfId="1951" xr:uid="{00000000-0005-0000-0000-0000E6010000}"/>
    <cellStyle name="Normal 135 3 3 3 2" xfId="2467" xr:uid="{00000000-0005-0000-0000-0000E6010000}"/>
    <cellStyle name="Normal 135 3 3 3 2 2" xfId="4094" xr:uid="{00000000-0005-0000-0000-0000E6010000}"/>
    <cellStyle name="Normal 135 3 3 3 3" xfId="3590" xr:uid="{00000000-0005-0000-0000-0000E6010000}"/>
    <cellStyle name="Normal 135 3 3 4" xfId="2185" xr:uid="{00000000-0005-0000-0000-0000E6010000}"/>
    <cellStyle name="Normal 135 3 3 4 2" xfId="3813" xr:uid="{00000000-0005-0000-0000-0000E6010000}"/>
    <cellStyle name="Normal 135 3 3 5" xfId="3056" xr:uid="{00000000-0005-0000-0000-0000E6010000}"/>
    <cellStyle name="Normal 135 3 4" xfId="1117" xr:uid="{00000000-0005-0000-0000-0000F1010000}"/>
    <cellStyle name="Normal 135 3 4 2" xfId="2552" xr:uid="{00000000-0005-0000-0000-0000F1010000}"/>
    <cellStyle name="Normal 135 3 4 2 2" xfId="4179" xr:uid="{00000000-0005-0000-0000-0000F1010000}"/>
    <cellStyle name="Normal 135 3 4 3" xfId="3141" xr:uid="{00000000-0005-0000-0000-0000F1010000}"/>
    <cellStyle name="Normal 135 3 5" xfId="1814" xr:uid="{00000000-0005-0000-0000-0000F1010000}"/>
    <cellStyle name="Normal 135 3 5 2" xfId="2330" xr:uid="{00000000-0005-0000-0000-0000F1010000}"/>
    <cellStyle name="Normal 135 3 5 2 2" xfId="3957" xr:uid="{00000000-0005-0000-0000-0000F1010000}"/>
    <cellStyle name="Normal 135 3 5 3" xfId="3453" xr:uid="{00000000-0005-0000-0000-0000F1010000}"/>
    <cellStyle name="Normal 135 3 6" xfId="2047" xr:uid="{00000000-0005-0000-0000-0000F1010000}"/>
    <cellStyle name="Normal 135 3 6 2" xfId="3675" xr:uid="{00000000-0005-0000-0000-0000F1010000}"/>
    <cellStyle name="Normal 135 3 7" xfId="2917" xr:uid="{00000000-0005-0000-0000-0000F1010000}"/>
    <cellStyle name="Normal 135 4" xfId="883" xr:uid="{00000000-0005-0000-0000-0000F2010000}"/>
    <cellStyle name="Normal 135 5" xfId="915" xr:uid="{00000000-0005-0000-0000-0000EF010000}"/>
    <cellStyle name="Normal 135 5 2" xfId="1156" xr:uid="{00000000-0005-0000-0000-0000EF010000}"/>
    <cellStyle name="Normal 135 5 2 2" xfId="2591" xr:uid="{00000000-0005-0000-0000-0000EF010000}"/>
    <cellStyle name="Normal 135 5 2 2 2" xfId="4218" xr:uid="{00000000-0005-0000-0000-0000EF010000}"/>
    <cellStyle name="Normal 135 5 2 3" xfId="3180" xr:uid="{00000000-0005-0000-0000-0000EF010000}"/>
    <cellStyle name="Normal 135 5 3" xfId="1852" xr:uid="{00000000-0005-0000-0000-0000EF010000}"/>
    <cellStyle name="Normal 135 5 3 2" xfId="2368" xr:uid="{00000000-0005-0000-0000-0000EF010000}"/>
    <cellStyle name="Normal 135 5 3 2 2" xfId="3995" xr:uid="{00000000-0005-0000-0000-0000EF010000}"/>
    <cellStyle name="Normal 135 5 3 3" xfId="3491" xr:uid="{00000000-0005-0000-0000-0000EF010000}"/>
    <cellStyle name="Normal 135 5 4" xfId="2086" xr:uid="{00000000-0005-0000-0000-0000EF010000}"/>
    <cellStyle name="Normal 135 5 4 2" xfId="3714" xr:uid="{00000000-0005-0000-0000-0000EF010000}"/>
    <cellStyle name="Normal 135 5 5" xfId="2957" xr:uid="{00000000-0005-0000-0000-0000EF010000}"/>
    <cellStyle name="Normal 135 6" xfId="1016" xr:uid="{00000000-0005-0000-0000-0000E4010000}"/>
    <cellStyle name="Normal 135 6 2" xfId="1254" xr:uid="{00000000-0005-0000-0000-0000E4010000}"/>
    <cellStyle name="Normal 135 6 2 2" xfId="2689" xr:uid="{00000000-0005-0000-0000-0000E4010000}"/>
    <cellStyle name="Normal 135 6 2 2 2" xfId="4316" xr:uid="{00000000-0005-0000-0000-0000E4010000}"/>
    <cellStyle name="Normal 135 6 2 3" xfId="3278" xr:uid="{00000000-0005-0000-0000-0000E4010000}"/>
    <cellStyle name="Normal 135 6 3" xfId="1950" xr:uid="{00000000-0005-0000-0000-0000E4010000}"/>
    <cellStyle name="Normal 135 6 3 2" xfId="2466" xr:uid="{00000000-0005-0000-0000-0000E4010000}"/>
    <cellStyle name="Normal 135 6 3 2 2" xfId="4093" xr:uid="{00000000-0005-0000-0000-0000E4010000}"/>
    <cellStyle name="Normal 135 6 3 3" xfId="3589" xr:uid="{00000000-0005-0000-0000-0000E4010000}"/>
    <cellStyle name="Normal 135 6 4" xfId="2184" xr:uid="{00000000-0005-0000-0000-0000E4010000}"/>
    <cellStyle name="Normal 135 6 4 2" xfId="3812" xr:uid="{00000000-0005-0000-0000-0000E4010000}"/>
    <cellStyle name="Normal 135 6 5" xfId="3055" xr:uid="{00000000-0005-0000-0000-0000E4010000}"/>
    <cellStyle name="Normal 135 7" xfId="1080" xr:uid="{00000000-0005-0000-0000-0000EF010000}"/>
    <cellStyle name="Normal 135 7 2" xfId="2519" xr:uid="{00000000-0005-0000-0000-0000EF010000}"/>
    <cellStyle name="Normal 135 7 2 2" xfId="4146" xr:uid="{00000000-0005-0000-0000-0000EF010000}"/>
    <cellStyle name="Normal 135 7 3" xfId="3108" xr:uid="{00000000-0005-0000-0000-0000EF010000}"/>
    <cellStyle name="Normal 135 8" xfId="1783" xr:uid="{00000000-0005-0000-0000-0000EF010000}"/>
    <cellStyle name="Normal 135 8 2" xfId="2298" xr:uid="{00000000-0005-0000-0000-0000EF010000}"/>
    <cellStyle name="Normal 135 8 2 2" xfId="3926" xr:uid="{00000000-0005-0000-0000-0000EF010000}"/>
    <cellStyle name="Normal 135 8 3" xfId="3423" xr:uid="{00000000-0005-0000-0000-0000EF010000}"/>
    <cellStyle name="Normal 135 9" xfId="2011" xr:uid="{00000000-0005-0000-0000-0000EF010000}"/>
    <cellStyle name="Normal 135 9 2" xfId="3642" xr:uid="{00000000-0005-0000-0000-0000EF010000}"/>
    <cellStyle name="Normal 136" xfId="453" xr:uid="{00000000-0005-0000-0000-0000F3010000}"/>
    <cellStyle name="Normal 136 2" xfId="750" xr:uid="{00000000-0005-0000-0000-0000F4010000}"/>
    <cellStyle name="Normal 136 3" xfId="882" xr:uid="{00000000-0005-0000-0000-0000F5010000}"/>
    <cellStyle name="Normal 137" xfId="454" xr:uid="{00000000-0005-0000-0000-0000F6010000}"/>
    <cellStyle name="Normal 137 2" xfId="751" xr:uid="{00000000-0005-0000-0000-0000F7010000}"/>
    <cellStyle name="Normal 137 3" xfId="884" xr:uid="{00000000-0005-0000-0000-0000F8010000}"/>
    <cellStyle name="Normal 138" xfId="455" xr:uid="{00000000-0005-0000-0000-0000F9010000}"/>
    <cellStyle name="Normal 138 2" xfId="752" xr:uid="{00000000-0005-0000-0000-0000FA010000}"/>
    <cellStyle name="Normal 139" xfId="456" xr:uid="{00000000-0005-0000-0000-0000FB010000}"/>
    <cellStyle name="Normal 139 2" xfId="753" xr:uid="{00000000-0005-0000-0000-0000FC010000}"/>
    <cellStyle name="Normal 139 2 2" xfId="853" xr:uid="{00000000-0005-0000-0000-0000FD010000}"/>
    <cellStyle name="Normal 139 2 2 2" xfId="963" xr:uid="{00000000-0005-0000-0000-0000FD010000}"/>
    <cellStyle name="Normal 139 2 2 2 2" xfId="1204" xr:uid="{00000000-0005-0000-0000-0000FD010000}"/>
    <cellStyle name="Normal 139 2 2 2 2 2" xfId="2639" xr:uid="{00000000-0005-0000-0000-0000FD010000}"/>
    <cellStyle name="Normal 139 2 2 2 2 2 2" xfId="4266" xr:uid="{00000000-0005-0000-0000-0000FD010000}"/>
    <cellStyle name="Normal 139 2 2 2 2 3" xfId="3228" xr:uid="{00000000-0005-0000-0000-0000FD010000}"/>
    <cellStyle name="Normal 139 2 2 2 3" xfId="1900" xr:uid="{00000000-0005-0000-0000-0000FD010000}"/>
    <cellStyle name="Normal 139 2 2 2 3 2" xfId="2416" xr:uid="{00000000-0005-0000-0000-0000FD010000}"/>
    <cellStyle name="Normal 139 2 2 2 3 2 2" xfId="4043" xr:uid="{00000000-0005-0000-0000-0000FD010000}"/>
    <cellStyle name="Normal 139 2 2 2 3 3" xfId="3539" xr:uid="{00000000-0005-0000-0000-0000FD010000}"/>
    <cellStyle name="Normal 139 2 2 2 4" xfId="2134" xr:uid="{00000000-0005-0000-0000-0000FD010000}"/>
    <cellStyle name="Normal 139 2 2 2 4 2" xfId="3762" xr:uid="{00000000-0005-0000-0000-0000FD010000}"/>
    <cellStyle name="Normal 139 2 2 2 5" xfId="3005" xr:uid="{00000000-0005-0000-0000-0000FD010000}"/>
    <cellStyle name="Normal 139 2 2 3" xfId="1019" xr:uid="{00000000-0005-0000-0000-0000EF010000}"/>
    <cellStyle name="Normal 139 2 2 3 2" xfId="1257" xr:uid="{00000000-0005-0000-0000-0000EF010000}"/>
    <cellStyle name="Normal 139 2 2 3 2 2" xfId="2692" xr:uid="{00000000-0005-0000-0000-0000EF010000}"/>
    <cellStyle name="Normal 139 2 2 3 2 2 2" xfId="4319" xr:uid="{00000000-0005-0000-0000-0000EF010000}"/>
    <cellStyle name="Normal 139 2 2 3 2 3" xfId="3281" xr:uid="{00000000-0005-0000-0000-0000EF010000}"/>
    <cellStyle name="Normal 139 2 2 3 3" xfId="1953" xr:uid="{00000000-0005-0000-0000-0000EF010000}"/>
    <cellStyle name="Normal 139 2 2 3 3 2" xfId="2469" xr:uid="{00000000-0005-0000-0000-0000EF010000}"/>
    <cellStyle name="Normal 139 2 2 3 3 2 2" xfId="4096" xr:uid="{00000000-0005-0000-0000-0000EF010000}"/>
    <cellStyle name="Normal 139 2 2 3 3 3" xfId="3592" xr:uid="{00000000-0005-0000-0000-0000EF010000}"/>
    <cellStyle name="Normal 139 2 2 3 4" xfId="2187" xr:uid="{00000000-0005-0000-0000-0000EF010000}"/>
    <cellStyle name="Normal 139 2 2 3 4 2" xfId="3815" xr:uid="{00000000-0005-0000-0000-0000EF010000}"/>
    <cellStyle name="Normal 139 2 2 3 5" xfId="3058" xr:uid="{00000000-0005-0000-0000-0000EF010000}"/>
    <cellStyle name="Normal 139 2 2 4" xfId="1132" xr:uid="{00000000-0005-0000-0000-0000FD010000}"/>
    <cellStyle name="Normal 139 2 2 4 2" xfId="2567" xr:uid="{00000000-0005-0000-0000-0000FD010000}"/>
    <cellStyle name="Normal 139 2 2 4 2 2" xfId="4194" xr:uid="{00000000-0005-0000-0000-0000FD010000}"/>
    <cellStyle name="Normal 139 2 2 4 3" xfId="3156" xr:uid="{00000000-0005-0000-0000-0000FD010000}"/>
    <cellStyle name="Normal 139 2 2 5" xfId="1829" xr:uid="{00000000-0005-0000-0000-0000FD010000}"/>
    <cellStyle name="Normal 139 2 2 5 2" xfId="2345" xr:uid="{00000000-0005-0000-0000-0000FD010000}"/>
    <cellStyle name="Normal 139 2 2 5 2 2" xfId="3972" xr:uid="{00000000-0005-0000-0000-0000FD010000}"/>
    <cellStyle name="Normal 139 2 2 5 3" xfId="3468" xr:uid="{00000000-0005-0000-0000-0000FD010000}"/>
    <cellStyle name="Normal 139 2 2 6" xfId="2062" xr:uid="{00000000-0005-0000-0000-0000FD010000}"/>
    <cellStyle name="Normal 139 2 2 6 2" xfId="3690" xr:uid="{00000000-0005-0000-0000-0000FD010000}"/>
    <cellStyle name="Normal 139 2 2 7" xfId="2932" xr:uid="{00000000-0005-0000-0000-0000FD010000}"/>
    <cellStyle name="Normal 139 2 3" xfId="930" xr:uid="{00000000-0005-0000-0000-0000FC010000}"/>
    <cellStyle name="Normal 139 2 3 2" xfId="1171" xr:uid="{00000000-0005-0000-0000-0000FC010000}"/>
    <cellStyle name="Normal 139 2 3 2 2" xfId="2606" xr:uid="{00000000-0005-0000-0000-0000FC010000}"/>
    <cellStyle name="Normal 139 2 3 2 2 2" xfId="4233" xr:uid="{00000000-0005-0000-0000-0000FC010000}"/>
    <cellStyle name="Normal 139 2 3 2 3" xfId="3195" xr:uid="{00000000-0005-0000-0000-0000FC010000}"/>
    <cellStyle name="Normal 139 2 3 3" xfId="1867" xr:uid="{00000000-0005-0000-0000-0000FC010000}"/>
    <cellStyle name="Normal 139 2 3 3 2" xfId="2383" xr:uid="{00000000-0005-0000-0000-0000FC010000}"/>
    <cellStyle name="Normal 139 2 3 3 2 2" xfId="4010" xr:uid="{00000000-0005-0000-0000-0000FC010000}"/>
    <cellStyle name="Normal 139 2 3 3 3" xfId="3506" xr:uid="{00000000-0005-0000-0000-0000FC010000}"/>
    <cellStyle name="Normal 139 2 3 4" xfId="2101" xr:uid="{00000000-0005-0000-0000-0000FC010000}"/>
    <cellStyle name="Normal 139 2 3 4 2" xfId="3729" xr:uid="{00000000-0005-0000-0000-0000FC010000}"/>
    <cellStyle name="Normal 139 2 3 5" xfId="2972" xr:uid="{00000000-0005-0000-0000-0000FC010000}"/>
    <cellStyle name="Normal 139 2 4" xfId="1018" xr:uid="{00000000-0005-0000-0000-0000EE010000}"/>
    <cellStyle name="Normal 139 2 4 2" xfId="1256" xr:uid="{00000000-0005-0000-0000-0000EE010000}"/>
    <cellStyle name="Normal 139 2 4 2 2" xfId="2691" xr:uid="{00000000-0005-0000-0000-0000EE010000}"/>
    <cellStyle name="Normal 139 2 4 2 2 2" xfId="4318" xr:uid="{00000000-0005-0000-0000-0000EE010000}"/>
    <cellStyle name="Normal 139 2 4 2 3" xfId="3280" xr:uid="{00000000-0005-0000-0000-0000EE010000}"/>
    <cellStyle name="Normal 139 2 4 3" xfId="1952" xr:uid="{00000000-0005-0000-0000-0000EE010000}"/>
    <cellStyle name="Normal 139 2 4 3 2" xfId="2468" xr:uid="{00000000-0005-0000-0000-0000EE010000}"/>
    <cellStyle name="Normal 139 2 4 3 2 2" xfId="4095" xr:uid="{00000000-0005-0000-0000-0000EE010000}"/>
    <cellStyle name="Normal 139 2 4 3 3" xfId="3591" xr:uid="{00000000-0005-0000-0000-0000EE010000}"/>
    <cellStyle name="Normal 139 2 4 4" xfId="2186" xr:uid="{00000000-0005-0000-0000-0000EE010000}"/>
    <cellStyle name="Normal 139 2 4 4 2" xfId="3814" xr:uid="{00000000-0005-0000-0000-0000EE010000}"/>
    <cellStyle name="Normal 139 2 4 5" xfId="3057" xr:uid="{00000000-0005-0000-0000-0000EE010000}"/>
    <cellStyle name="Normal 139 2 5" xfId="1099" xr:uid="{00000000-0005-0000-0000-0000FC010000}"/>
    <cellStyle name="Normal 139 2 5 2" xfId="2534" xr:uid="{00000000-0005-0000-0000-0000FC010000}"/>
    <cellStyle name="Normal 139 2 5 2 2" xfId="4161" xr:uid="{00000000-0005-0000-0000-0000FC010000}"/>
    <cellStyle name="Normal 139 2 5 3" xfId="3123" xr:uid="{00000000-0005-0000-0000-0000FC010000}"/>
    <cellStyle name="Normal 139 2 6" xfId="1798" xr:uid="{00000000-0005-0000-0000-0000FC010000}"/>
    <cellStyle name="Normal 139 2 6 2" xfId="2313" xr:uid="{00000000-0005-0000-0000-0000FC010000}"/>
    <cellStyle name="Normal 139 2 6 2 2" xfId="3941" xr:uid="{00000000-0005-0000-0000-0000FC010000}"/>
    <cellStyle name="Normal 139 2 6 3" xfId="3437" xr:uid="{00000000-0005-0000-0000-0000FC010000}"/>
    <cellStyle name="Normal 139 2 7" xfId="2028" xr:uid="{00000000-0005-0000-0000-0000FC010000}"/>
    <cellStyle name="Normal 139 2 7 2" xfId="3657" xr:uid="{00000000-0005-0000-0000-0000FC010000}"/>
    <cellStyle name="Normal 139 2 8" xfId="2893" xr:uid="{00000000-0005-0000-0000-0000FC010000}"/>
    <cellStyle name="Normal 14" xfId="457" xr:uid="{00000000-0005-0000-0000-0000FE010000}"/>
    <cellStyle name="Normal 14 2" xfId="458" xr:uid="{00000000-0005-0000-0000-0000FF010000}"/>
    <cellStyle name="Normal 14 3" xfId="1566" xr:uid="{00000000-0005-0000-0000-000099010000}"/>
    <cellStyle name="Normal 14_Financial Analysis_Training 8.24.11" xfId="459" xr:uid="{00000000-0005-0000-0000-000000020000}"/>
    <cellStyle name="Normal 140" xfId="460" xr:uid="{00000000-0005-0000-0000-000001020000}"/>
    <cellStyle name="Normal 140 2" xfId="754" xr:uid="{00000000-0005-0000-0000-000002020000}"/>
    <cellStyle name="Normal 140 2 2" xfId="854" xr:uid="{00000000-0005-0000-0000-000003020000}"/>
    <cellStyle name="Normal 140 2 2 2" xfId="964" xr:uid="{00000000-0005-0000-0000-000003020000}"/>
    <cellStyle name="Normal 140 2 2 2 2" xfId="1205" xr:uid="{00000000-0005-0000-0000-000003020000}"/>
    <cellStyle name="Normal 140 2 2 2 2 2" xfId="2640" xr:uid="{00000000-0005-0000-0000-000003020000}"/>
    <cellStyle name="Normal 140 2 2 2 2 2 2" xfId="4267" xr:uid="{00000000-0005-0000-0000-000003020000}"/>
    <cellStyle name="Normal 140 2 2 2 2 3" xfId="3229" xr:uid="{00000000-0005-0000-0000-000003020000}"/>
    <cellStyle name="Normal 140 2 2 2 3" xfId="1901" xr:uid="{00000000-0005-0000-0000-000003020000}"/>
    <cellStyle name="Normal 140 2 2 2 3 2" xfId="2417" xr:uid="{00000000-0005-0000-0000-000003020000}"/>
    <cellStyle name="Normal 140 2 2 2 3 2 2" xfId="4044" xr:uid="{00000000-0005-0000-0000-000003020000}"/>
    <cellStyle name="Normal 140 2 2 2 3 3" xfId="3540" xr:uid="{00000000-0005-0000-0000-000003020000}"/>
    <cellStyle name="Normal 140 2 2 2 4" xfId="2135" xr:uid="{00000000-0005-0000-0000-000003020000}"/>
    <cellStyle name="Normal 140 2 2 2 4 2" xfId="3763" xr:uid="{00000000-0005-0000-0000-000003020000}"/>
    <cellStyle name="Normal 140 2 2 2 5" xfId="3006" xr:uid="{00000000-0005-0000-0000-000003020000}"/>
    <cellStyle name="Normal 140 2 2 3" xfId="1021" xr:uid="{00000000-0005-0000-0000-0000F5010000}"/>
    <cellStyle name="Normal 140 2 2 3 2" xfId="1259" xr:uid="{00000000-0005-0000-0000-0000F5010000}"/>
    <cellStyle name="Normal 140 2 2 3 2 2" xfId="2694" xr:uid="{00000000-0005-0000-0000-0000F5010000}"/>
    <cellStyle name="Normal 140 2 2 3 2 2 2" xfId="4321" xr:uid="{00000000-0005-0000-0000-0000F5010000}"/>
    <cellStyle name="Normal 140 2 2 3 2 3" xfId="3283" xr:uid="{00000000-0005-0000-0000-0000F5010000}"/>
    <cellStyle name="Normal 140 2 2 3 3" xfId="1955" xr:uid="{00000000-0005-0000-0000-0000F5010000}"/>
    <cellStyle name="Normal 140 2 2 3 3 2" xfId="2471" xr:uid="{00000000-0005-0000-0000-0000F5010000}"/>
    <cellStyle name="Normal 140 2 2 3 3 2 2" xfId="4098" xr:uid="{00000000-0005-0000-0000-0000F5010000}"/>
    <cellStyle name="Normal 140 2 2 3 3 3" xfId="3594" xr:uid="{00000000-0005-0000-0000-0000F5010000}"/>
    <cellStyle name="Normal 140 2 2 3 4" xfId="2189" xr:uid="{00000000-0005-0000-0000-0000F5010000}"/>
    <cellStyle name="Normal 140 2 2 3 4 2" xfId="3817" xr:uid="{00000000-0005-0000-0000-0000F5010000}"/>
    <cellStyle name="Normal 140 2 2 3 5" xfId="3060" xr:uid="{00000000-0005-0000-0000-0000F5010000}"/>
    <cellStyle name="Normal 140 2 2 4" xfId="1133" xr:uid="{00000000-0005-0000-0000-000003020000}"/>
    <cellStyle name="Normal 140 2 2 4 2" xfId="2568" xr:uid="{00000000-0005-0000-0000-000003020000}"/>
    <cellStyle name="Normal 140 2 2 4 2 2" xfId="4195" xr:uid="{00000000-0005-0000-0000-000003020000}"/>
    <cellStyle name="Normal 140 2 2 4 3" xfId="3157" xr:uid="{00000000-0005-0000-0000-000003020000}"/>
    <cellStyle name="Normal 140 2 2 5" xfId="1830" xr:uid="{00000000-0005-0000-0000-000003020000}"/>
    <cellStyle name="Normal 140 2 2 5 2" xfId="2346" xr:uid="{00000000-0005-0000-0000-000003020000}"/>
    <cellStyle name="Normal 140 2 2 5 2 2" xfId="3973" xr:uid="{00000000-0005-0000-0000-000003020000}"/>
    <cellStyle name="Normal 140 2 2 5 3" xfId="3469" xr:uid="{00000000-0005-0000-0000-000003020000}"/>
    <cellStyle name="Normal 140 2 2 6" xfId="2063" xr:uid="{00000000-0005-0000-0000-000003020000}"/>
    <cellStyle name="Normal 140 2 2 6 2" xfId="3691" xr:uid="{00000000-0005-0000-0000-000003020000}"/>
    <cellStyle name="Normal 140 2 2 7" xfId="2933" xr:uid="{00000000-0005-0000-0000-000003020000}"/>
    <cellStyle name="Normal 140 2 3" xfId="931" xr:uid="{00000000-0005-0000-0000-000002020000}"/>
    <cellStyle name="Normal 140 2 3 2" xfId="1172" xr:uid="{00000000-0005-0000-0000-000002020000}"/>
    <cellStyle name="Normal 140 2 3 2 2" xfId="2607" xr:uid="{00000000-0005-0000-0000-000002020000}"/>
    <cellStyle name="Normal 140 2 3 2 2 2" xfId="4234" xr:uid="{00000000-0005-0000-0000-000002020000}"/>
    <cellStyle name="Normal 140 2 3 2 3" xfId="3196" xr:uid="{00000000-0005-0000-0000-000002020000}"/>
    <cellStyle name="Normal 140 2 3 3" xfId="1868" xr:uid="{00000000-0005-0000-0000-000002020000}"/>
    <cellStyle name="Normal 140 2 3 3 2" xfId="2384" xr:uid="{00000000-0005-0000-0000-000002020000}"/>
    <cellStyle name="Normal 140 2 3 3 2 2" xfId="4011" xr:uid="{00000000-0005-0000-0000-000002020000}"/>
    <cellStyle name="Normal 140 2 3 3 3" xfId="3507" xr:uid="{00000000-0005-0000-0000-000002020000}"/>
    <cellStyle name="Normal 140 2 3 4" xfId="2102" xr:uid="{00000000-0005-0000-0000-000002020000}"/>
    <cellStyle name="Normal 140 2 3 4 2" xfId="3730" xr:uid="{00000000-0005-0000-0000-000002020000}"/>
    <cellStyle name="Normal 140 2 3 5" xfId="2973" xr:uid="{00000000-0005-0000-0000-000002020000}"/>
    <cellStyle name="Normal 140 2 4" xfId="1020" xr:uid="{00000000-0005-0000-0000-0000F4010000}"/>
    <cellStyle name="Normal 140 2 4 2" xfId="1258" xr:uid="{00000000-0005-0000-0000-0000F4010000}"/>
    <cellStyle name="Normal 140 2 4 2 2" xfId="2693" xr:uid="{00000000-0005-0000-0000-0000F4010000}"/>
    <cellStyle name="Normal 140 2 4 2 2 2" xfId="4320" xr:uid="{00000000-0005-0000-0000-0000F4010000}"/>
    <cellStyle name="Normal 140 2 4 2 3" xfId="3282" xr:uid="{00000000-0005-0000-0000-0000F4010000}"/>
    <cellStyle name="Normal 140 2 4 3" xfId="1954" xr:uid="{00000000-0005-0000-0000-0000F4010000}"/>
    <cellStyle name="Normal 140 2 4 3 2" xfId="2470" xr:uid="{00000000-0005-0000-0000-0000F4010000}"/>
    <cellStyle name="Normal 140 2 4 3 2 2" xfId="4097" xr:uid="{00000000-0005-0000-0000-0000F4010000}"/>
    <cellStyle name="Normal 140 2 4 3 3" xfId="3593" xr:uid="{00000000-0005-0000-0000-0000F4010000}"/>
    <cellStyle name="Normal 140 2 4 4" xfId="2188" xr:uid="{00000000-0005-0000-0000-0000F4010000}"/>
    <cellStyle name="Normal 140 2 4 4 2" xfId="3816" xr:uid="{00000000-0005-0000-0000-0000F4010000}"/>
    <cellStyle name="Normal 140 2 4 5" xfId="3059" xr:uid="{00000000-0005-0000-0000-0000F4010000}"/>
    <cellStyle name="Normal 140 2 5" xfId="1100" xr:uid="{00000000-0005-0000-0000-000002020000}"/>
    <cellStyle name="Normal 140 2 5 2" xfId="2535" xr:uid="{00000000-0005-0000-0000-000002020000}"/>
    <cellStyle name="Normal 140 2 5 2 2" xfId="4162" xr:uid="{00000000-0005-0000-0000-000002020000}"/>
    <cellStyle name="Normal 140 2 5 3" xfId="3124" xr:uid="{00000000-0005-0000-0000-000002020000}"/>
    <cellStyle name="Normal 140 2 6" xfId="1799" xr:uid="{00000000-0005-0000-0000-000002020000}"/>
    <cellStyle name="Normal 140 2 6 2" xfId="2314" xr:uid="{00000000-0005-0000-0000-000002020000}"/>
    <cellStyle name="Normal 140 2 6 2 2" xfId="3942" xr:uid="{00000000-0005-0000-0000-000002020000}"/>
    <cellStyle name="Normal 140 2 6 3" xfId="3438" xr:uid="{00000000-0005-0000-0000-000002020000}"/>
    <cellStyle name="Normal 140 2 7" xfId="2029" xr:uid="{00000000-0005-0000-0000-000002020000}"/>
    <cellStyle name="Normal 140 2 7 2" xfId="3658" xr:uid="{00000000-0005-0000-0000-000002020000}"/>
    <cellStyle name="Normal 140 2 8" xfId="2894" xr:uid="{00000000-0005-0000-0000-000002020000}"/>
    <cellStyle name="Normal 140 3" xfId="835" xr:uid="{00000000-0005-0000-0000-000004020000}"/>
    <cellStyle name="Normal 141" xfId="461" xr:uid="{00000000-0005-0000-0000-000005020000}"/>
    <cellStyle name="Normal 141 2" xfId="755" xr:uid="{00000000-0005-0000-0000-000006020000}"/>
    <cellStyle name="Normal 141 2 2" xfId="855" xr:uid="{00000000-0005-0000-0000-000007020000}"/>
    <cellStyle name="Normal 141 2 2 2" xfId="965" xr:uid="{00000000-0005-0000-0000-000007020000}"/>
    <cellStyle name="Normal 141 2 2 2 2" xfId="1206" xr:uid="{00000000-0005-0000-0000-000007020000}"/>
    <cellStyle name="Normal 141 2 2 2 2 2" xfId="2641" xr:uid="{00000000-0005-0000-0000-000007020000}"/>
    <cellStyle name="Normal 141 2 2 2 2 2 2" xfId="4268" xr:uid="{00000000-0005-0000-0000-000007020000}"/>
    <cellStyle name="Normal 141 2 2 2 2 3" xfId="3230" xr:uid="{00000000-0005-0000-0000-000007020000}"/>
    <cellStyle name="Normal 141 2 2 2 3" xfId="1902" xr:uid="{00000000-0005-0000-0000-000007020000}"/>
    <cellStyle name="Normal 141 2 2 2 3 2" xfId="2418" xr:uid="{00000000-0005-0000-0000-000007020000}"/>
    <cellStyle name="Normal 141 2 2 2 3 2 2" xfId="4045" xr:uid="{00000000-0005-0000-0000-000007020000}"/>
    <cellStyle name="Normal 141 2 2 2 3 3" xfId="3541" xr:uid="{00000000-0005-0000-0000-000007020000}"/>
    <cellStyle name="Normal 141 2 2 2 4" xfId="2136" xr:uid="{00000000-0005-0000-0000-000007020000}"/>
    <cellStyle name="Normal 141 2 2 2 4 2" xfId="3764" xr:uid="{00000000-0005-0000-0000-000007020000}"/>
    <cellStyle name="Normal 141 2 2 2 5" xfId="3007" xr:uid="{00000000-0005-0000-0000-000007020000}"/>
    <cellStyle name="Normal 141 2 2 3" xfId="1023" xr:uid="{00000000-0005-0000-0000-0000F9010000}"/>
    <cellStyle name="Normal 141 2 2 3 2" xfId="1261" xr:uid="{00000000-0005-0000-0000-0000F9010000}"/>
    <cellStyle name="Normal 141 2 2 3 2 2" xfId="2696" xr:uid="{00000000-0005-0000-0000-0000F9010000}"/>
    <cellStyle name="Normal 141 2 2 3 2 2 2" xfId="4323" xr:uid="{00000000-0005-0000-0000-0000F9010000}"/>
    <cellStyle name="Normal 141 2 2 3 2 3" xfId="3285" xr:uid="{00000000-0005-0000-0000-0000F9010000}"/>
    <cellStyle name="Normal 141 2 2 3 3" xfId="1957" xr:uid="{00000000-0005-0000-0000-0000F9010000}"/>
    <cellStyle name="Normal 141 2 2 3 3 2" xfId="2473" xr:uid="{00000000-0005-0000-0000-0000F9010000}"/>
    <cellStyle name="Normal 141 2 2 3 3 2 2" xfId="4100" xr:uid="{00000000-0005-0000-0000-0000F9010000}"/>
    <cellStyle name="Normal 141 2 2 3 3 3" xfId="3596" xr:uid="{00000000-0005-0000-0000-0000F9010000}"/>
    <cellStyle name="Normal 141 2 2 3 4" xfId="2191" xr:uid="{00000000-0005-0000-0000-0000F9010000}"/>
    <cellStyle name="Normal 141 2 2 3 4 2" xfId="3819" xr:uid="{00000000-0005-0000-0000-0000F9010000}"/>
    <cellStyle name="Normal 141 2 2 3 5" xfId="3062" xr:uid="{00000000-0005-0000-0000-0000F9010000}"/>
    <cellStyle name="Normal 141 2 2 4" xfId="1134" xr:uid="{00000000-0005-0000-0000-000007020000}"/>
    <cellStyle name="Normal 141 2 2 4 2" xfId="2569" xr:uid="{00000000-0005-0000-0000-000007020000}"/>
    <cellStyle name="Normal 141 2 2 4 2 2" xfId="4196" xr:uid="{00000000-0005-0000-0000-000007020000}"/>
    <cellStyle name="Normal 141 2 2 4 3" xfId="3158" xr:uid="{00000000-0005-0000-0000-000007020000}"/>
    <cellStyle name="Normal 141 2 2 5" xfId="1831" xr:uid="{00000000-0005-0000-0000-000007020000}"/>
    <cellStyle name="Normal 141 2 2 5 2" xfId="2347" xr:uid="{00000000-0005-0000-0000-000007020000}"/>
    <cellStyle name="Normal 141 2 2 5 2 2" xfId="3974" xr:uid="{00000000-0005-0000-0000-000007020000}"/>
    <cellStyle name="Normal 141 2 2 5 3" xfId="3470" xr:uid="{00000000-0005-0000-0000-000007020000}"/>
    <cellStyle name="Normal 141 2 2 6" xfId="2064" xr:uid="{00000000-0005-0000-0000-000007020000}"/>
    <cellStyle name="Normal 141 2 2 6 2" xfId="3692" xr:uid="{00000000-0005-0000-0000-000007020000}"/>
    <cellStyle name="Normal 141 2 2 7" xfId="2934" xr:uid="{00000000-0005-0000-0000-000007020000}"/>
    <cellStyle name="Normal 141 2 3" xfId="932" xr:uid="{00000000-0005-0000-0000-000006020000}"/>
    <cellStyle name="Normal 141 2 3 2" xfId="1173" xr:uid="{00000000-0005-0000-0000-000006020000}"/>
    <cellStyle name="Normal 141 2 3 2 2" xfId="2608" xr:uid="{00000000-0005-0000-0000-000006020000}"/>
    <cellStyle name="Normal 141 2 3 2 2 2" xfId="4235" xr:uid="{00000000-0005-0000-0000-000006020000}"/>
    <cellStyle name="Normal 141 2 3 2 3" xfId="3197" xr:uid="{00000000-0005-0000-0000-000006020000}"/>
    <cellStyle name="Normal 141 2 3 3" xfId="1869" xr:uid="{00000000-0005-0000-0000-000006020000}"/>
    <cellStyle name="Normal 141 2 3 3 2" xfId="2385" xr:uid="{00000000-0005-0000-0000-000006020000}"/>
    <cellStyle name="Normal 141 2 3 3 2 2" xfId="4012" xr:uid="{00000000-0005-0000-0000-000006020000}"/>
    <cellStyle name="Normal 141 2 3 3 3" xfId="3508" xr:uid="{00000000-0005-0000-0000-000006020000}"/>
    <cellStyle name="Normal 141 2 3 4" xfId="2103" xr:uid="{00000000-0005-0000-0000-000006020000}"/>
    <cellStyle name="Normal 141 2 3 4 2" xfId="3731" xr:uid="{00000000-0005-0000-0000-000006020000}"/>
    <cellStyle name="Normal 141 2 3 5" xfId="2974" xr:uid="{00000000-0005-0000-0000-000006020000}"/>
    <cellStyle name="Normal 141 2 4" xfId="1022" xr:uid="{00000000-0005-0000-0000-0000F8010000}"/>
    <cellStyle name="Normal 141 2 4 2" xfId="1260" xr:uid="{00000000-0005-0000-0000-0000F8010000}"/>
    <cellStyle name="Normal 141 2 4 2 2" xfId="2695" xr:uid="{00000000-0005-0000-0000-0000F8010000}"/>
    <cellStyle name="Normal 141 2 4 2 2 2" xfId="4322" xr:uid="{00000000-0005-0000-0000-0000F8010000}"/>
    <cellStyle name="Normal 141 2 4 2 3" xfId="3284" xr:uid="{00000000-0005-0000-0000-0000F8010000}"/>
    <cellStyle name="Normal 141 2 4 3" xfId="1956" xr:uid="{00000000-0005-0000-0000-0000F8010000}"/>
    <cellStyle name="Normal 141 2 4 3 2" xfId="2472" xr:uid="{00000000-0005-0000-0000-0000F8010000}"/>
    <cellStyle name="Normal 141 2 4 3 2 2" xfId="4099" xr:uid="{00000000-0005-0000-0000-0000F8010000}"/>
    <cellStyle name="Normal 141 2 4 3 3" xfId="3595" xr:uid="{00000000-0005-0000-0000-0000F8010000}"/>
    <cellStyle name="Normal 141 2 4 4" xfId="2190" xr:uid="{00000000-0005-0000-0000-0000F8010000}"/>
    <cellStyle name="Normal 141 2 4 4 2" xfId="3818" xr:uid="{00000000-0005-0000-0000-0000F8010000}"/>
    <cellStyle name="Normal 141 2 4 5" xfId="3061" xr:uid="{00000000-0005-0000-0000-0000F8010000}"/>
    <cellStyle name="Normal 141 2 5" xfId="1101" xr:uid="{00000000-0005-0000-0000-000006020000}"/>
    <cellStyle name="Normal 141 2 5 2" xfId="2536" xr:uid="{00000000-0005-0000-0000-000006020000}"/>
    <cellStyle name="Normal 141 2 5 2 2" xfId="4163" xr:uid="{00000000-0005-0000-0000-000006020000}"/>
    <cellStyle name="Normal 141 2 5 3" xfId="3125" xr:uid="{00000000-0005-0000-0000-000006020000}"/>
    <cellStyle name="Normal 141 2 6" xfId="1800" xr:uid="{00000000-0005-0000-0000-000006020000}"/>
    <cellStyle name="Normal 141 2 6 2" xfId="2315" xr:uid="{00000000-0005-0000-0000-000006020000}"/>
    <cellStyle name="Normal 141 2 6 2 2" xfId="3943" xr:uid="{00000000-0005-0000-0000-000006020000}"/>
    <cellStyle name="Normal 141 2 6 3" xfId="3439" xr:uid="{00000000-0005-0000-0000-000006020000}"/>
    <cellStyle name="Normal 141 2 7" xfId="2030" xr:uid="{00000000-0005-0000-0000-000006020000}"/>
    <cellStyle name="Normal 141 2 7 2" xfId="3659" xr:uid="{00000000-0005-0000-0000-000006020000}"/>
    <cellStyle name="Normal 141 2 8" xfId="2895" xr:uid="{00000000-0005-0000-0000-000006020000}"/>
    <cellStyle name="Normal 141 3" xfId="836" xr:uid="{00000000-0005-0000-0000-000008020000}"/>
    <cellStyle name="Normal 142" xfId="462" xr:uid="{00000000-0005-0000-0000-000009020000}"/>
    <cellStyle name="Normal 142 2" xfId="756" xr:uid="{00000000-0005-0000-0000-00000A020000}"/>
    <cellStyle name="Normal 142 2 2" xfId="856" xr:uid="{00000000-0005-0000-0000-00000B020000}"/>
    <cellStyle name="Normal 142 2 2 2" xfId="966" xr:uid="{00000000-0005-0000-0000-00000B020000}"/>
    <cellStyle name="Normal 142 2 2 2 2" xfId="1207" xr:uid="{00000000-0005-0000-0000-00000B020000}"/>
    <cellStyle name="Normal 142 2 2 2 2 2" xfId="2642" xr:uid="{00000000-0005-0000-0000-00000B020000}"/>
    <cellStyle name="Normal 142 2 2 2 2 2 2" xfId="4269" xr:uid="{00000000-0005-0000-0000-00000B020000}"/>
    <cellStyle name="Normal 142 2 2 2 2 3" xfId="3231" xr:uid="{00000000-0005-0000-0000-00000B020000}"/>
    <cellStyle name="Normal 142 2 2 2 3" xfId="1903" xr:uid="{00000000-0005-0000-0000-00000B020000}"/>
    <cellStyle name="Normal 142 2 2 2 3 2" xfId="2419" xr:uid="{00000000-0005-0000-0000-00000B020000}"/>
    <cellStyle name="Normal 142 2 2 2 3 2 2" xfId="4046" xr:uid="{00000000-0005-0000-0000-00000B020000}"/>
    <cellStyle name="Normal 142 2 2 2 3 3" xfId="3542" xr:uid="{00000000-0005-0000-0000-00000B020000}"/>
    <cellStyle name="Normal 142 2 2 2 4" xfId="2137" xr:uid="{00000000-0005-0000-0000-00000B020000}"/>
    <cellStyle name="Normal 142 2 2 2 4 2" xfId="3765" xr:uid="{00000000-0005-0000-0000-00000B020000}"/>
    <cellStyle name="Normal 142 2 2 2 5" xfId="3008" xr:uid="{00000000-0005-0000-0000-00000B020000}"/>
    <cellStyle name="Normal 142 2 2 3" xfId="1025" xr:uid="{00000000-0005-0000-0000-0000FD010000}"/>
    <cellStyle name="Normal 142 2 2 3 2" xfId="1263" xr:uid="{00000000-0005-0000-0000-0000FD010000}"/>
    <cellStyle name="Normal 142 2 2 3 2 2" xfId="2698" xr:uid="{00000000-0005-0000-0000-0000FD010000}"/>
    <cellStyle name="Normal 142 2 2 3 2 2 2" xfId="4325" xr:uid="{00000000-0005-0000-0000-0000FD010000}"/>
    <cellStyle name="Normal 142 2 2 3 2 3" xfId="3287" xr:uid="{00000000-0005-0000-0000-0000FD010000}"/>
    <cellStyle name="Normal 142 2 2 3 3" xfId="1959" xr:uid="{00000000-0005-0000-0000-0000FD010000}"/>
    <cellStyle name="Normal 142 2 2 3 3 2" xfId="2475" xr:uid="{00000000-0005-0000-0000-0000FD010000}"/>
    <cellStyle name="Normal 142 2 2 3 3 2 2" xfId="4102" xr:uid="{00000000-0005-0000-0000-0000FD010000}"/>
    <cellStyle name="Normal 142 2 2 3 3 3" xfId="3598" xr:uid="{00000000-0005-0000-0000-0000FD010000}"/>
    <cellStyle name="Normal 142 2 2 3 4" xfId="2193" xr:uid="{00000000-0005-0000-0000-0000FD010000}"/>
    <cellStyle name="Normal 142 2 2 3 4 2" xfId="3821" xr:uid="{00000000-0005-0000-0000-0000FD010000}"/>
    <cellStyle name="Normal 142 2 2 3 5" xfId="3064" xr:uid="{00000000-0005-0000-0000-0000FD010000}"/>
    <cellStyle name="Normal 142 2 2 4" xfId="1135" xr:uid="{00000000-0005-0000-0000-00000B020000}"/>
    <cellStyle name="Normal 142 2 2 4 2" xfId="2570" xr:uid="{00000000-0005-0000-0000-00000B020000}"/>
    <cellStyle name="Normal 142 2 2 4 2 2" xfId="4197" xr:uid="{00000000-0005-0000-0000-00000B020000}"/>
    <cellStyle name="Normal 142 2 2 4 3" xfId="3159" xr:uid="{00000000-0005-0000-0000-00000B020000}"/>
    <cellStyle name="Normal 142 2 2 5" xfId="1832" xr:uid="{00000000-0005-0000-0000-00000B020000}"/>
    <cellStyle name="Normal 142 2 2 5 2" xfId="2348" xr:uid="{00000000-0005-0000-0000-00000B020000}"/>
    <cellStyle name="Normal 142 2 2 5 2 2" xfId="3975" xr:uid="{00000000-0005-0000-0000-00000B020000}"/>
    <cellStyle name="Normal 142 2 2 5 3" xfId="3471" xr:uid="{00000000-0005-0000-0000-00000B020000}"/>
    <cellStyle name="Normal 142 2 2 6" xfId="2065" xr:uid="{00000000-0005-0000-0000-00000B020000}"/>
    <cellStyle name="Normal 142 2 2 6 2" xfId="3693" xr:uid="{00000000-0005-0000-0000-00000B020000}"/>
    <cellStyle name="Normal 142 2 2 7" xfId="2935" xr:uid="{00000000-0005-0000-0000-00000B020000}"/>
    <cellStyle name="Normal 142 2 3" xfId="933" xr:uid="{00000000-0005-0000-0000-00000A020000}"/>
    <cellStyle name="Normal 142 2 3 2" xfId="1174" xr:uid="{00000000-0005-0000-0000-00000A020000}"/>
    <cellStyle name="Normal 142 2 3 2 2" xfId="2609" xr:uid="{00000000-0005-0000-0000-00000A020000}"/>
    <cellStyle name="Normal 142 2 3 2 2 2" xfId="4236" xr:uid="{00000000-0005-0000-0000-00000A020000}"/>
    <cellStyle name="Normal 142 2 3 2 3" xfId="3198" xr:uid="{00000000-0005-0000-0000-00000A020000}"/>
    <cellStyle name="Normal 142 2 3 3" xfId="1870" xr:uid="{00000000-0005-0000-0000-00000A020000}"/>
    <cellStyle name="Normal 142 2 3 3 2" xfId="2386" xr:uid="{00000000-0005-0000-0000-00000A020000}"/>
    <cellStyle name="Normal 142 2 3 3 2 2" xfId="4013" xr:uid="{00000000-0005-0000-0000-00000A020000}"/>
    <cellStyle name="Normal 142 2 3 3 3" xfId="3509" xr:uid="{00000000-0005-0000-0000-00000A020000}"/>
    <cellStyle name="Normal 142 2 3 4" xfId="2104" xr:uid="{00000000-0005-0000-0000-00000A020000}"/>
    <cellStyle name="Normal 142 2 3 4 2" xfId="3732" xr:uid="{00000000-0005-0000-0000-00000A020000}"/>
    <cellStyle name="Normal 142 2 3 5" xfId="2975" xr:uid="{00000000-0005-0000-0000-00000A020000}"/>
    <cellStyle name="Normal 142 2 4" xfId="1024" xr:uid="{00000000-0005-0000-0000-0000FC010000}"/>
    <cellStyle name="Normal 142 2 4 2" xfId="1262" xr:uid="{00000000-0005-0000-0000-0000FC010000}"/>
    <cellStyle name="Normal 142 2 4 2 2" xfId="2697" xr:uid="{00000000-0005-0000-0000-0000FC010000}"/>
    <cellStyle name="Normal 142 2 4 2 2 2" xfId="4324" xr:uid="{00000000-0005-0000-0000-0000FC010000}"/>
    <cellStyle name="Normal 142 2 4 2 3" xfId="3286" xr:uid="{00000000-0005-0000-0000-0000FC010000}"/>
    <cellStyle name="Normal 142 2 4 3" xfId="1958" xr:uid="{00000000-0005-0000-0000-0000FC010000}"/>
    <cellStyle name="Normal 142 2 4 3 2" xfId="2474" xr:uid="{00000000-0005-0000-0000-0000FC010000}"/>
    <cellStyle name="Normal 142 2 4 3 2 2" xfId="4101" xr:uid="{00000000-0005-0000-0000-0000FC010000}"/>
    <cellStyle name="Normal 142 2 4 3 3" xfId="3597" xr:uid="{00000000-0005-0000-0000-0000FC010000}"/>
    <cellStyle name="Normal 142 2 4 4" xfId="2192" xr:uid="{00000000-0005-0000-0000-0000FC010000}"/>
    <cellStyle name="Normal 142 2 4 4 2" xfId="3820" xr:uid="{00000000-0005-0000-0000-0000FC010000}"/>
    <cellStyle name="Normal 142 2 4 5" xfId="3063" xr:uid="{00000000-0005-0000-0000-0000FC010000}"/>
    <cellStyle name="Normal 142 2 5" xfId="1102" xr:uid="{00000000-0005-0000-0000-00000A020000}"/>
    <cellStyle name="Normal 142 2 5 2" xfId="2537" xr:uid="{00000000-0005-0000-0000-00000A020000}"/>
    <cellStyle name="Normal 142 2 5 2 2" xfId="4164" xr:uid="{00000000-0005-0000-0000-00000A020000}"/>
    <cellStyle name="Normal 142 2 5 3" xfId="3126" xr:uid="{00000000-0005-0000-0000-00000A020000}"/>
    <cellStyle name="Normal 142 2 6" xfId="1801" xr:uid="{00000000-0005-0000-0000-00000A020000}"/>
    <cellStyle name="Normal 142 2 6 2" xfId="2316" xr:uid="{00000000-0005-0000-0000-00000A020000}"/>
    <cellStyle name="Normal 142 2 6 2 2" xfId="3944" xr:uid="{00000000-0005-0000-0000-00000A020000}"/>
    <cellStyle name="Normal 142 2 6 3" xfId="3440" xr:uid="{00000000-0005-0000-0000-00000A020000}"/>
    <cellStyle name="Normal 142 2 7" xfId="2031" xr:uid="{00000000-0005-0000-0000-00000A020000}"/>
    <cellStyle name="Normal 142 2 7 2" xfId="3660" xr:uid="{00000000-0005-0000-0000-00000A020000}"/>
    <cellStyle name="Normal 142 2 8" xfId="2896" xr:uid="{00000000-0005-0000-0000-00000A020000}"/>
    <cellStyle name="Normal 143" xfId="463" xr:uid="{00000000-0005-0000-0000-00000C020000}"/>
    <cellStyle name="Normal 144" xfId="650" xr:uid="{00000000-0005-0000-0000-00000D020000}"/>
    <cellStyle name="Normal 145" xfId="651" xr:uid="{00000000-0005-0000-0000-00000E020000}"/>
    <cellStyle name="Normal 146" xfId="757" xr:uid="{00000000-0005-0000-0000-00000F020000}"/>
    <cellStyle name="Normal 147" xfId="647" xr:uid="{00000000-0005-0000-0000-000010020000}"/>
    <cellStyle name="Normal 148" xfId="649" xr:uid="{00000000-0005-0000-0000-000011020000}"/>
    <cellStyle name="Normal 149" xfId="648" xr:uid="{00000000-0005-0000-0000-000012020000}"/>
    <cellStyle name="Normal 15" xfId="464" xr:uid="{00000000-0005-0000-0000-000013020000}"/>
    <cellStyle name="Normal 15 2" xfId="465" xr:uid="{00000000-0005-0000-0000-000014020000}"/>
    <cellStyle name="Normal 15 3" xfId="1567" xr:uid="{00000000-0005-0000-0000-00009A010000}"/>
    <cellStyle name="Normal 15_Financial Analysis_Training 8.24.11" xfId="466" xr:uid="{00000000-0005-0000-0000-000015020000}"/>
    <cellStyle name="Normal 150" xfId="758" xr:uid="{00000000-0005-0000-0000-000016020000}"/>
    <cellStyle name="Normal 151" xfId="759" xr:uid="{00000000-0005-0000-0000-000017020000}"/>
    <cellStyle name="Normal 152" xfId="760" xr:uid="{00000000-0005-0000-0000-000018020000}"/>
    <cellStyle name="Normal 153" xfId="761" xr:uid="{00000000-0005-0000-0000-000019020000}"/>
    <cellStyle name="Normal 154" xfId="762" xr:uid="{00000000-0005-0000-0000-00001A020000}"/>
    <cellStyle name="Normal 155" xfId="763" xr:uid="{00000000-0005-0000-0000-00001B020000}"/>
    <cellStyle name="Normal 156" xfId="652" xr:uid="{00000000-0005-0000-0000-00001C020000}"/>
    <cellStyle name="Normal 157" xfId="653" xr:uid="{00000000-0005-0000-0000-00001D020000}"/>
    <cellStyle name="Normal 158" xfId="654" xr:uid="{00000000-0005-0000-0000-00001E020000}"/>
    <cellStyle name="Normal 159" xfId="821" xr:uid="{00000000-0005-0000-0000-00001F020000}"/>
    <cellStyle name="Normal 159 2" xfId="867" xr:uid="{00000000-0005-0000-0000-000020020000}"/>
    <cellStyle name="Normal 159 2 2" xfId="977" xr:uid="{00000000-0005-0000-0000-000020020000}"/>
    <cellStyle name="Normal 159 2 2 2" xfId="1218" xr:uid="{00000000-0005-0000-0000-000020020000}"/>
    <cellStyle name="Normal 159 2 2 2 2" xfId="2653" xr:uid="{00000000-0005-0000-0000-000020020000}"/>
    <cellStyle name="Normal 159 2 2 2 2 2" xfId="4280" xr:uid="{00000000-0005-0000-0000-000020020000}"/>
    <cellStyle name="Normal 159 2 2 2 3" xfId="3242" xr:uid="{00000000-0005-0000-0000-000020020000}"/>
    <cellStyle name="Normal 159 2 2 3" xfId="1914" xr:uid="{00000000-0005-0000-0000-000020020000}"/>
    <cellStyle name="Normal 159 2 2 3 2" xfId="2430" xr:uid="{00000000-0005-0000-0000-000020020000}"/>
    <cellStyle name="Normal 159 2 2 3 2 2" xfId="4057" xr:uid="{00000000-0005-0000-0000-000020020000}"/>
    <cellStyle name="Normal 159 2 2 3 3" xfId="3553" xr:uid="{00000000-0005-0000-0000-000020020000}"/>
    <cellStyle name="Normal 159 2 2 4" xfId="2148" xr:uid="{00000000-0005-0000-0000-000020020000}"/>
    <cellStyle name="Normal 159 2 2 4 2" xfId="3776" xr:uid="{00000000-0005-0000-0000-000020020000}"/>
    <cellStyle name="Normal 159 2 2 5" xfId="3019" xr:uid="{00000000-0005-0000-0000-000020020000}"/>
    <cellStyle name="Normal 159 2 3" xfId="1027" xr:uid="{00000000-0005-0000-0000-000012020000}"/>
    <cellStyle name="Normal 159 2 3 2" xfId="1265" xr:uid="{00000000-0005-0000-0000-000012020000}"/>
    <cellStyle name="Normal 159 2 3 2 2" xfId="2700" xr:uid="{00000000-0005-0000-0000-000012020000}"/>
    <cellStyle name="Normal 159 2 3 2 2 2" xfId="4327" xr:uid="{00000000-0005-0000-0000-000012020000}"/>
    <cellStyle name="Normal 159 2 3 2 3" xfId="3289" xr:uid="{00000000-0005-0000-0000-000012020000}"/>
    <cellStyle name="Normal 159 2 3 3" xfId="1961" xr:uid="{00000000-0005-0000-0000-000012020000}"/>
    <cellStyle name="Normal 159 2 3 3 2" xfId="2477" xr:uid="{00000000-0005-0000-0000-000012020000}"/>
    <cellStyle name="Normal 159 2 3 3 2 2" xfId="4104" xr:uid="{00000000-0005-0000-0000-000012020000}"/>
    <cellStyle name="Normal 159 2 3 3 3" xfId="3600" xr:uid="{00000000-0005-0000-0000-000012020000}"/>
    <cellStyle name="Normal 159 2 3 4" xfId="2195" xr:uid="{00000000-0005-0000-0000-000012020000}"/>
    <cellStyle name="Normal 159 2 3 4 2" xfId="3823" xr:uid="{00000000-0005-0000-0000-000012020000}"/>
    <cellStyle name="Normal 159 2 3 5" xfId="3066" xr:uid="{00000000-0005-0000-0000-000012020000}"/>
    <cellStyle name="Normal 159 2 4" xfId="1146" xr:uid="{00000000-0005-0000-0000-000020020000}"/>
    <cellStyle name="Normal 159 2 4 2" xfId="2581" xr:uid="{00000000-0005-0000-0000-000020020000}"/>
    <cellStyle name="Normal 159 2 4 2 2" xfId="4208" xr:uid="{00000000-0005-0000-0000-000020020000}"/>
    <cellStyle name="Normal 159 2 4 3" xfId="3170" xr:uid="{00000000-0005-0000-0000-000020020000}"/>
    <cellStyle name="Normal 159 2 5" xfId="1843" xr:uid="{00000000-0005-0000-0000-000020020000}"/>
    <cellStyle name="Normal 159 2 5 2" xfId="2359" xr:uid="{00000000-0005-0000-0000-000020020000}"/>
    <cellStyle name="Normal 159 2 5 2 2" xfId="3986" xr:uid="{00000000-0005-0000-0000-000020020000}"/>
    <cellStyle name="Normal 159 2 5 3" xfId="3482" xr:uid="{00000000-0005-0000-0000-000020020000}"/>
    <cellStyle name="Normal 159 2 6" xfId="2076" xr:uid="{00000000-0005-0000-0000-000020020000}"/>
    <cellStyle name="Normal 159 2 6 2" xfId="3704" xr:uid="{00000000-0005-0000-0000-000020020000}"/>
    <cellStyle name="Normal 159 2 7" xfId="2946" xr:uid="{00000000-0005-0000-0000-000020020000}"/>
    <cellStyle name="Normal 159 3" xfId="944" xr:uid="{00000000-0005-0000-0000-00001F020000}"/>
    <cellStyle name="Normal 159 3 2" xfId="1185" xr:uid="{00000000-0005-0000-0000-00001F020000}"/>
    <cellStyle name="Normal 159 3 2 2" xfId="2620" xr:uid="{00000000-0005-0000-0000-00001F020000}"/>
    <cellStyle name="Normal 159 3 2 2 2" xfId="4247" xr:uid="{00000000-0005-0000-0000-00001F020000}"/>
    <cellStyle name="Normal 159 3 2 3" xfId="3209" xr:uid="{00000000-0005-0000-0000-00001F020000}"/>
    <cellStyle name="Normal 159 3 3" xfId="1881" xr:uid="{00000000-0005-0000-0000-00001F020000}"/>
    <cellStyle name="Normal 159 3 3 2" xfId="2397" xr:uid="{00000000-0005-0000-0000-00001F020000}"/>
    <cellStyle name="Normal 159 3 3 2 2" xfId="4024" xr:uid="{00000000-0005-0000-0000-00001F020000}"/>
    <cellStyle name="Normal 159 3 3 3" xfId="3520" xr:uid="{00000000-0005-0000-0000-00001F020000}"/>
    <cellStyle name="Normal 159 3 4" xfId="2115" xr:uid="{00000000-0005-0000-0000-00001F020000}"/>
    <cellStyle name="Normal 159 3 4 2" xfId="3743" xr:uid="{00000000-0005-0000-0000-00001F020000}"/>
    <cellStyle name="Normal 159 3 5" xfId="2986" xr:uid="{00000000-0005-0000-0000-00001F020000}"/>
    <cellStyle name="Normal 159 4" xfId="1026" xr:uid="{00000000-0005-0000-0000-000011020000}"/>
    <cellStyle name="Normal 159 4 2" xfId="1264" xr:uid="{00000000-0005-0000-0000-000011020000}"/>
    <cellStyle name="Normal 159 4 2 2" xfId="2699" xr:uid="{00000000-0005-0000-0000-000011020000}"/>
    <cellStyle name="Normal 159 4 2 2 2" xfId="4326" xr:uid="{00000000-0005-0000-0000-000011020000}"/>
    <cellStyle name="Normal 159 4 2 3" xfId="3288" xr:uid="{00000000-0005-0000-0000-000011020000}"/>
    <cellStyle name="Normal 159 4 3" xfId="1960" xr:uid="{00000000-0005-0000-0000-000011020000}"/>
    <cellStyle name="Normal 159 4 3 2" xfId="2476" xr:uid="{00000000-0005-0000-0000-000011020000}"/>
    <cellStyle name="Normal 159 4 3 2 2" xfId="4103" xr:uid="{00000000-0005-0000-0000-000011020000}"/>
    <cellStyle name="Normal 159 4 3 3" xfId="3599" xr:uid="{00000000-0005-0000-0000-000011020000}"/>
    <cellStyle name="Normal 159 4 4" xfId="2194" xr:uid="{00000000-0005-0000-0000-000011020000}"/>
    <cellStyle name="Normal 159 4 4 2" xfId="3822" xr:uid="{00000000-0005-0000-0000-000011020000}"/>
    <cellStyle name="Normal 159 4 5" xfId="3065" xr:uid="{00000000-0005-0000-0000-000011020000}"/>
    <cellStyle name="Normal 159 5" xfId="1113" xr:uid="{00000000-0005-0000-0000-00001F020000}"/>
    <cellStyle name="Normal 159 5 2" xfId="2548" xr:uid="{00000000-0005-0000-0000-00001F020000}"/>
    <cellStyle name="Normal 159 5 2 2" xfId="4175" xr:uid="{00000000-0005-0000-0000-00001F020000}"/>
    <cellStyle name="Normal 159 5 3" xfId="3137" xr:uid="{00000000-0005-0000-0000-00001F020000}"/>
    <cellStyle name="Normal 159 6" xfId="1810" xr:uid="{00000000-0005-0000-0000-00001F020000}"/>
    <cellStyle name="Normal 159 6 2" xfId="2326" xr:uid="{00000000-0005-0000-0000-00001F020000}"/>
    <cellStyle name="Normal 159 6 2 2" xfId="3953" xr:uid="{00000000-0005-0000-0000-00001F020000}"/>
    <cellStyle name="Normal 159 6 3" xfId="3449" xr:uid="{00000000-0005-0000-0000-00001F020000}"/>
    <cellStyle name="Normal 159 7" xfId="2043" xr:uid="{00000000-0005-0000-0000-00001F020000}"/>
    <cellStyle name="Normal 159 7 2" xfId="3671" xr:uid="{00000000-0005-0000-0000-00001F020000}"/>
    <cellStyle name="Normal 159 8" xfId="2913" xr:uid="{00000000-0005-0000-0000-00001F020000}"/>
    <cellStyle name="Normal 16" xfId="467" xr:uid="{00000000-0005-0000-0000-000021020000}"/>
    <cellStyle name="Normal 16 2" xfId="1568" xr:uid="{00000000-0005-0000-0000-00009B010000}"/>
    <cellStyle name="Normal 160" xfId="824" xr:uid="{00000000-0005-0000-0000-000022020000}"/>
    <cellStyle name="Normal 160 2" xfId="868" xr:uid="{00000000-0005-0000-0000-000023020000}"/>
    <cellStyle name="Normal 160 2 2" xfId="978" xr:uid="{00000000-0005-0000-0000-000023020000}"/>
    <cellStyle name="Normal 160 2 2 2" xfId="1219" xr:uid="{00000000-0005-0000-0000-000023020000}"/>
    <cellStyle name="Normal 160 2 2 2 2" xfId="2654" xr:uid="{00000000-0005-0000-0000-000023020000}"/>
    <cellStyle name="Normal 160 2 2 2 2 2" xfId="4281" xr:uid="{00000000-0005-0000-0000-000023020000}"/>
    <cellStyle name="Normal 160 2 2 2 3" xfId="3243" xr:uid="{00000000-0005-0000-0000-000023020000}"/>
    <cellStyle name="Normal 160 2 2 3" xfId="1915" xr:uid="{00000000-0005-0000-0000-000023020000}"/>
    <cellStyle name="Normal 160 2 2 3 2" xfId="2431" xr:uid="{00000000-0005-0000-0000-000023020000}"/>
    <cellStyle name="Normal 160 2 2 3 2 2" xfId="4058" xr:uid="{00000000-0005-0000-0000-000023020000}"/>
    <cellStyle name="Normal 160 2 2 3 3" xfId="3554" xr:uid="{00000000-0005-0000-0000-000023020000}"/>
    <cellStyle name="Normal 160 2 2 4" xfId="2149" xr:uid="{00000000-0005-0000-0000-000023020000}"/>
    <cellStyle name="Normal 160 2 2 4 2" xfId="3777" xr:uid="{00000000-0005-0000-0000-000023020000}"/>
    <cellStyle name="Normal 160 2 2 5" xfId="3020" xr:uid="{00000000-0005-0000-0000-000023020000}"/>
    <cellStyle name="Normal 160 2 3" xfId="1029" xr:uid="{00000000-0005-0000-0000-000015020000}"/>
    <cellStyle name="Normal 160 2 3 2" xfId="1267" xr:uid="{00000000-0005-0000-0000-000015020000}"/>
    <cellStyle name="Normal 160 2 3 2 2" xfId="2702" xr:uid="{00000000-0005-0000-0000-000015020000}"/>
    <cellStyle name="Normal 160 2 3 2 2 2" xfId="4329" xr:uid="{00000000-0005-0000-0000-000015020000}"/>
    <cellStyle name="Normal 160 2 3 2 3" xfId="3291" xr:uid="{00000000-0005-0000-0000-000015020000}"/>
    <cellStyle name="Normal 160 2 3 3" xfId="1963" xr:uid="{00000000-0005-0000-0000-000015020000}"/>
    <cellStyle name="Normal 160 2 3 3 2" xfId="2479" xr:uid="{00000000-0005-0000-0000-000015020000}"/>
    <cellStyle name="Normal 160 2 3 3 2 2" xfId="4106" xr:uid="{00000000-0005-0000-0000-000015020000}"/>
    <cellStyle name="Normal 160 2 3 3 3" xfId="3602" xr:uid="{00000000-0005-0000-0000-000015020000}"/>
    <cellStyle name="Normal 160 2 3 4" xfId="2197" xr:uid="{00000000-0005-0000-0000-000015020000}"/>
    <cellStyle name="Normal 160 2 3 4 2" xfId="3825" xr:uid="{00000000-0005-0000-0000-000015020000}"/>
    <cellStyle name="Normal 160 2 3 5" xfId="3068" xr:uid="{00000000-0005-0000-0000-000015020000}"/>
    <cellStyle name="Normal 160 2 4" xfId="1147" xr:uid="{00000000-0005-0000-0000-000023020000}"/>
    <cellStyle name="Normal 160 2 4 2" xfId="2582" xr:uid="{00000000-0005-0000-0000-000023020000}"/>
    <cellStyle name="Normal 160 2 4 2 2" xfId="4209" xr:uid="{00000000-0005-0000-0000-000023020000}"/>
    <cellStyle name="Normal 160 2 4 3" xfId="3171" xr:uid="{00000000-0005-0000-0000-000023020000}"/>
    <cellStyle name="Normal 160 2 5" xfId="1844" xr:uid="{00000000-0005-0000-0000-000023020000}"/>
    <cellStyle name="Normal 160 2 5 2" xfId="2360" xr:uid="{00000000-0005-0000-0000-000023020000}"/>
    <cellStyle name="Normal 160 2 5 2 2" xfId="3987" xr:uid="{00000000-0005-0000-0000-000023020000}"/>
    <cellStyle name="Normal 160 2 5 3" xfId="3483" xr:uid="{00000000-0005-0000-0000-000023020000}"/>
    <cellStyle name="Normal 160 2 6" xfId="2077" xr:uid="{00000000-0005-0000-0000-000023020000}"/>
    <cellStyle name="Normal 160 2 6 2" xfId="3705" xr:uid="{00000000-0005-0000-0000-000023020000}"/>
    <cellStyle name="Normal 160 2 7" xfId="2947" xr:uid="{00000000-0005-0000-0000-000023020000}"/>
    <cellStyle name="Normal 160 3" xfId="945" xr:uid="{00000000-0005-0000-0000-000022020000}"/>
    <cellStyle name="Normal 160 3 2" xfId="1186" xr:uid="{00000000-0005-0000-0000-000022020000}"/>
    <cellStyle name="Normal 160 3 2 2" xfId="2621" xr:uid="{00000000-0005-0000-0000-000022020000}"/>
    <cellStyle name="Normal 160 3 2 2 2" xfId="4248" xr:uid="{00000000-0005-0000-0000-000022020000}"/>
    <cellStyle name="Normal 160 3 2 3" xfId="3210" xr:uid="{00000000-0005-0000-0000-000022020000}"/>
    <cellStyle name="Normal 160 3 3" xfId="1882" xr:uid="{00000000-0005-0000-0000-000022020000}"/>
    <cellStyle name="Normal 160 3 3 2" xfId="2398" xr:uid="{00000000-0005-0000-0000-000022020000}"/>
    <cellStyle name="Normal 160 3 3 2 2" xfId="4025" xr:uid="{00000000-0005-0000-0000-000022020000}"/>
    <cellStyle name="Normal 160 3 3 3" xfId="3521" xr:uid="{00000000-0005-0000-0000-000022020000}"/>
    <cellStyle name="Normal 160 3 4" xfId="2116" xr:uid="{00000000-0005-0000-0000-000022020000}"/>
    <cellStyle name="Normal 160 3 4 2" xfId="3744" xr:uid="{00000000-0005-0000-0000-000022020000}"/>
    <cellStyle name="Normal 160 3 5" xfId="2987" xr:uid="{00000000-0005-0000-0000-000022020000}"/>
    <cellStyle name="Normal 160 4" xfId="1028" xr:uid="{00000000-0005-0000-0000-000014020000}"/>
    <cellStyle name="Normal 160 4 2" xfId="1266" xr:uid="{00000000-0005-0000-0000-000014020000}"/>
    <cellStyle name="Normal 160 4 2 2" xfId="2701" xr:uid="{00000000-0005-0000-0000-000014020000}"/>
    <cellStyle name="Normal 160 4 2 2 2" xfId="4328" xr:uid="{00000000-0005-0000-0000-000014020000}"/>
    <cellStyle name="Normal 160 4 2 3" xfId="3290" xr:uid="{00000000-0005-0000-0000-000014020000}"/>
    <cellStyle name="Normal 160 4 3" xfId="1962" xr:uid="{00000000-0005-0000-0000-000014020000}"/>
    <cellStyle name="Normal 160 4 3 2" xfId="2478" xr:uid="{00000000-0005-0000-0000-000014020000}"/>
    <cellStyle name="Normal 160 4 3 2 2" xfId="4105" xr:uid="{00000000-0005-0000-0000-000014020000}"/>
    <cellStyle name="Normal 160 4 3 3" xfId="3601" xr:uid="{00000000-0005-0000-0000-000014020000}"/>
    <cellStyle name="Normal 160 4 4" xfId="2196" xr:uid="{00000000-0005-0000-0000-000014020000}"/>
    <cellStyle name="Normal 160 4 4 2" xfId="3824" xr:uid="{00000000-0005-0000-0000-000014020000}"/>
    <cellStyle name="Normal 160 4 5" xfId="3067" xr:uid="{00000000-0005-0000-0000-000014020000}"/>
    <cellStyle name="Normal 160 5" xfId="1114" xr:uid="{00000000-0005-0000-0000-000022020000}"/>
    <cellStyle name="Normal 160 5 2" xfId="2549" xr:uid="{00000000-0005-0000-0000-000022020000}"/>
    <cellStyle name="Normal 160 5 2 2" xfId="4176" xr:uid="{00000000-0005-0000-0000-000022020000}"/>
    <cellStyle name="Normal 160 5 3" xfId="3138" xr:uid="{00000000-0005-0000-0000-000022020000}"/>
    <cellStyle name="Normal 160 6" xfId="1811" xr:uid="{00000000-0005-0000-0000-000022020000}"/>
    <cellStyle name="Normal 160 6 2" xfId="2327" xr:uid="{00000000-0005-0000-0000-000022020000}"/>
    <cellStyle name="Normal 160 6 2 2" xfId="3954" xr:uid="{00000000-0005-0000-0000-000022020000}"/>
    <cellStyle name="Normal 160 6 3" xfId="3450" xr:uid="{00000000-0005-0000-0000-000022020000}"/>
    <cellStyle name="Normal 160 7" xfId="2044" xr:uid="{00000000-0005-0000-0000-000022020000}"/>
    <cellStyle name="Normal 160 7 2" xfId="3672" xr:uid="{00000000-0005-0000-0000-000022020000}"/>
    <cellStyle name="Normal 160 8" xfId="2914" xr:uid="{00000000-0005-0000-0000-000022020000}"/>
    <cellStyle name="Normal 161" xfId="825" xr:uid="{00000000-0005-0000-0000-000024020000}"/>
    <cellStyle name="Normal 161 2" xfId="869" xr:uid="{00000000-0005-0000-0000-000025020000}"/>
    <cellStyle name="Normal 161 2 2" xfId="979" xr:uid="{00000000-0005-0000-0000-000025020000}"/>
    <cellStyle name="Normal 161 2 2 2" xfId="1220" xr:uid="{00000000-0005-0000-0000-000025020000}"/>
    <cellStyle name="Normal 161 2 2 2 2" xfId="2655" xr:uid="{00000000-0005-0000-0000-000025020000}"/>
    <cellStyle name="Normal 161 2 2 2 2 2" xfId="4282" xr:uid="{00000000-0005-0000-0000-000025020000}"/>
    <cellStyle name="Normal 161 2 2 2 3" xfId="3244" xr:uid="{00000000-0005-0000-0000-000025020000}"/>
    <cellStyle name="Normal 161 2 2 3" xfId="1916" xr:uid="{00000000-0005-0000-0000-000025020000}"/>
    <cellStyle name="Normal 161 2 2 3 2" xfId="2432" xr:uid="{00000000-0005-0000-0000-000025020000}"/>
    <cellStyle name="Normal 161 2 2 3 2 2" xfId="4059" xr:uid="{00000000-0005-0000-0000-000025020000}"/>
    <cellStyle name="Normal 161 2 2 3 3" xfId="3555" xr:uid="{00000000-0005-0000-0000-000025020000}"/>
    <cellStyle name="Normal 161 2 2 4" xfId="2150" xr:uid="{00000000-0005-0000-0000-000025020000}"/>
    <cellStyle name="Normal 161 2 2 4 2" xfId="3778" xr:uid="{00000000-0005-0000-0000-000025020000}"/>
    <cellStyle name="Normal 161 2 2 5" xfId="3021" xr:uid="{00000000-0005-0000-0000-000025020000}"/>
    <cellStyle name="Normal 161 2 3" xfId="1031" xr:uid="{00000000-0005-0000-0000-000017020000}"/>
    <cellStyle name="Normal 161 2 3 2" xfId="1269" xr:uid="{00000000-0005-0000-0000-000017020000}"/>
    <cellStyle name="Normal 161 2 3 2 2" xfId="2704" xr:uid="{00000000-0005-0000-0000-000017020000}"/>
    <cellStyle name="Normal 161 2 3 2 2 2" xfId="4331" xr:uid="{00000000-0005-0000-0000-000017020000}"/>
    <cellStyle name="Normal 161 2 3 2 3" xfId="3293" xr:uid="{00000000-0005-0000-0000-000017020000}"/>
    <cellStyle name="Normal 161 2 3 3" xfId="1965" xr:uid="{00000000-0005-0000-0000-000017020000}"/>
    <cellStyle name="Normal 161 2 3 3 2" xfId="2481" xr:uid="{00000000-0005-0000-0000-000017020000}"/>
    <cellStyle name="Normal 161 2 3 3 2 2" xfId="4108" xr:uid="{00000000-0005-0000-0000-000017020000}"/>
    <cellStyle name="Normal 161 2 3 3 3" xfId="3604" xr:uid="{00000000-0005-0000-0000-000017020000}"/>
    <cellStyle name="Normal 161 2 3 4" xfId="2199" xr:uid="{00000000-0005-0000-0000-000017020000}"/>
    <cellStyle name="Normal 161 2 3 4 2" xfId="3827" xr:uid="{00000000-0005-0000-0000-000017020000}"/>
    <cellStyle name="Normal 161 2 3 5" xfId="3070" xr:uid="{00000000-0005-0000-0000-000017020000}"/>
    <cellStyle name="Normal 161 2 4" xfId="1148" xr:uid="{00000000-0005-0000-0000-000025020000}"/>
    <cellStyle name="Normal 161 2 4 2" xfId="2583" xr:uid="{00000000-0005-0000-0000-000025020000}"/>
    <cellStyle name="Normal 161 2 4 2 2" xfId="4210" xr:uid="{00000000-0005-0000-0000-000025020000}"/>
    <cellStyle name="Normal 161 2 4 3" xfId="3172" xr:uid="{00000000-0005-0000-0000-000025020000}"/>
    <cellStyle name="Normal 161 2 5" xfId="1845" xr:uid="{00000000-0005-0000-0000-000025020000}"/>
    <cellStyle name="Normal 161 2 5 2" xfId="2361" xr:uid="{00000000-0005-0000-0000-000025020000}"/>
    <cellStyle name="Normal 161 2 5 2 2" xfId="3988" xr:uid="{00000000-0005-0000-0000-000025020000}"/>
    <cellStyle name="Normal 161 2 5 3" xfId="3484" xr:uid="{00000000-0005-0000-0000-000025020000}"/>
    <cellStyle name="Normal 161 2 6" xfId="2078" xr:uid="{00000000-0005-0000-0000-000025020000}"/>
    <cellStyle name="Normal 161 2 6 2" xfId="3706" xr:uid="{00000000-0005-0000-0000-000025020000}"/>
    <cellStyle name="Normal 161 2 7" xfId="2948" xr:uid="{00000000-0005-0000-0000-000025020000}"/>
    <cellStyle name="Normal 161 3" xfId="946" xr:uid="{00000000-0005-0000-0000-000024020000}"/>
    <cellStyle name="Normal 161 3 2" xfId="1187" xr:uid="{00000000-0005-0000-0000-000024020000}"/>
    <cellStyle name="Normal 161 3 2 2" xfId="2622" xr:uid="{00000000-0005-0000-0000-000024020000}"/>
    <cellStyle name="Normal 161 3 2 2 2" xfId="4249" xr:uid="{00000000-0005-0000-0000-000024020000}"/>
    <cellStyle name="Normal 161 3 2 3" xfId="3211" xr:uid="{00000000-0005-0000-0000-000024020000}"/>
    <cellStyle name="Normal 161 3 3" xfId="1883" xr:uid="{00000000-0005-0000-0000-000024020000}"/>
    <cellStyle name="Normal 161 3 3 2" xfId="2399" xr:uid="{00000000-0005-0000-0000-000024020000}"/>
    <cellStyle name="Normal 161 3 3 2 2" xfId="4026" xr:uid="{00000000-0005-0000-0000-000024020000}"/>
    <cellStyle name="Normal 161 3 3 3" xfId="3522" xr:uid="{00000000-0005-0000-0000-000024020000}"/>
    <cellStyle name="Normal 161 3 4" xfId="2117" xr:uid="{00000000-0005-0000-0000-000024020000}"/>
    <cellStyle name="Normal 161 3 4 2" xfId="3745" xr:uid="{00000000-0005-0000-0000-000024020000}"/>
    <cellStyle name="Normal 161 3 5" xfId="2988" xr:uid="{00000000-0005-0000-0000-000024020000}"/>
    <cellStyle name="Normal 161 4" xfId="1030" xr:uid="{00000000-0005-0000-0000-000016020000}"/>
    <cellStyle name="Normal 161 4 2" xfId="1268" xr:uid="{00000000-0005-0000-0000-000016020000}"/>
    <cellStyle name="Normal 161 4 2 2" xfId="2703" xr:uid="{00000000-0005-0000-0000-000016020000}"/>
    <cellStyle name="Normal 161 4 2 2 2" xfId="4330" xr:uid="{00000000-0005-0000-0000-000016020000}"/>
    <cellStyle name="Normal 161 4 2 3" xfId="3292" xr:uid="{00000000-0005-0000-0000-000016020000}"/>
    <cellStyle name="Normal 161 4 3" xfId="1964" xr:uid="{00000000-0005-0000-0000-000016020000}"/>
    <cellStyle name="Normal 161 4 3 2" xfId="2480" xr:uid="{00000000-0005-0000-0000-000016020000}"/>
    <cellStyle name="Normal 161 4 3 2 2" xfId="4107" xr:uid="{00000000-0005-0000-0000-000016020000}"/>
    <cellStyle name="Normal 161 4 3 3" xfId="3603" xr:uid="{00000000-0005-0000-0000-000016020000}"/>
    <cellStyle name="Normal 161 4 4" xfId="2198" xr:uid="{00000000-0005-0000-0000-000016020000}"/>
    <cellStyle name="Normal 161 4 4 2" xfId="3826" xr:uid="{00000000-0005-0000-0000-000016020000}"/>
    <cellStyle name="Normal 161 4 5" xfId="3069" xr:uid="{00000000-0005-0000-0000-000016020000}"/>
    <cellStyle name="Normal 161 5" xfId="1115" xr:uid="{00000000-0005-0000-0000-000024020000}"/>
    <cellStyle name="Normal 161 5 2" xfId="2550" xr:uid="{00000000-0005-0000-0000-000024020000}"/>
    <cellStyle name="Normal 161 5 2 2" xfId="4177" xr:uid="{00000000-0005-0000-0000-000024020000}"/>
    <cellStyle name="Normal 161 5 3" xfId="3139" xr:uid="{00000000-0005-0000-0000-000024020000}"/>
    <cellStyle name="Normal 161 6" xfId="1812" xr:uid="{00000000-0005-0000-0000-000024020000}"/>
    <cellStyle name="Normal 161 6 2" xfId="2328" xr:uid="{00000000-0005-0000-0000-000024020000}"/>
    <cellStyle name="Normal 161 6 2 2" xfId="3955" xr:uid="{00000000-0005-0000-0000-000024020000}"/>
    <cellStyle name="Normal 161 6 3" xfId="3451" xr:uid="{00000000-0005-0000-0000-000024020000}"/>
    <cellStyle name="Normal 161 7" xfId="2045" xr:uid="{00000000-0005-0000-0000-000024020000}"/>
    <cellStyle name="Normal 161 7 2" xfId="3673" xr:uid="{00000000-0005-0000-0000-000024020000}"/>
    <cellStyle name="Normal 161 8" xfId="2915" xr:uid="{00000000-0005-0000-0000-000024020000}"/>
    <cellStyle name="Normal 162" xfId="826" xr:uid="{00000000-0005-0000-0000-000026020000}"/>
    <cellStyle name="Normal 163" xfId="870" xr:uid="{00000000-0005-0000-0000-000027020000}"/>
    <cellStyle name="Normal 163 2" xfId="980" xr:uid="{00000000-0005-0000-0000-000027020000}"/>
    <cellStyle name="Normal 163 2 2" xfId="1067" xr:uid="{EBC2D53D-E8F5-4CFD-8A16-D949839A0F67}"/>
    <cellStyle name="Normal 163 2 2 2" xfId="1068" xr:uid="{3C509376-3514-4743-8CBD-09E71BEDD1E9}"/>
    <cellStyle name="Normal 163 2 2 2 2" xfId="1305" xr:uid="{3C509376-3514-4743-8CBD-09E71BEDD1E9}"/>
    <cellStyle name="Normal 163 2 2 2 2 2" xfId="2740" xr:uid="{3C509376-3514-4743-8CBD-09E71BEDD1E9}"/>
    <cellStyle name="Normal 163 2 2 2 2 2 2" xfId="4367" xr:uid="{3C509376-3514-4743-8CBD-09E71BEDD1E9}"/>
    <cellStyle name="Normal 163 2 2 2 2 3" xfId="3329" xr:uid="{3C509376-3514-4743-8CBD-09E71BEDD1E9}"/>
    <cellStyle name="Normal 163 2 2 2 3" xfId="2001" xr:uid="{3C509376-3514-4743-8CBD-09E71BEDD1E9}"/>
    <cellStyle name="Normal 163 2 2 2 3 2" xfId="2517" xr:uid="{3C509376-3514-4743-8CBD-09E71BEDD1E9}"/>
    <cellStyle name="Normal 163 2 2 2 3 2 2" xfId="4144" xr:uid="{3C509376-3514-4743-8CBD-09E71BEDD1E9}"/>
    <cellStyle name="Normal 163 2 2 2 3 3" xfId="3640" xr:uid="{3C509376-3514-4743-8CBD-09E71BEDD1E9}"/>
    <cellStyle name="Normal 163 2 2 2 4" xfId="2235" xr:uid="{3C509376-3514-4743-8CBD-09E71BEDD1E9}"/>
    <cellStyle name="Normal 163 2 2 2 4 2" xfId="3863" xr:uid="{3C509376-3514-4743-8CBD-09E71BEDD1E9}"/>
    <cellStyle name="Normal 163 2 2 2 5" xfId="3106" xr:uid="{3C509376-3514-4743-8CBD-09E71BEDD1E9}"/>
    <cellStyle name="Normal 163 2 2 3" xfId="1304" xr:uid="{EBC2D53D-E8F5-4CFD-8A16-D949839A0F67}"/>
    <cellStyle name="Normal 163 2 2 3 2" xfId="2739" xr:uid="{EBC2D53D-E8F5-4CFD-8A16-D949839A0F67}"/>
    <cellStyle name="Normal 163 2 2 3 2 2" xfId="4366" xr:uid="{EBC2D53D-E8F5-4CFD-8A16-D949839A0F67}"/>
    <cellStyle name="Normal 163 2 2 3 3" xfId="3328" xr:uid="{EBC2D53D-E8F5-4CFD-8A16-D949839A0F67}"/>
    <cellStyle name="Normal 163 2 2 4" xfId="2000" xr:uid="{EBC2D53D-E8F5-4CFD-8A16-D949839A0F67}"/>
    <cellStyle name="Normal 163 2 2 4 2" xfId="2516" xr:uid="{EBC2D53D-E8F5-4CFD-8A16-D949839A0F67}"/>
    <cellStyle name="Normal 163 2 2 4 2 2" xfId="4143" xr:uid="{EBC2D53D-E8F5-4CFD-8A16-D949839A0F67}"/>
    <cellStyle name="Normal 163 2 2 4 3" xfId="3639" xr:uid="{EBC2D53D-E8F5-4CFD-8A16-D949839A0F67}"/>
    <cellStyle name="Normal 163 2 2 5" xfId="2234" xr:uid="{EBC2D53D-E8F5-4CFD-8A16-D949839A0F67}"/>
    <cellStyle name="Normal 163 2 2 5 2" xfId="3862" xr:uid="{EBC2D53D-E8F5-4CFD-8A16-D949839A0F67}"/>
    <cellStyle name="Normal 163 2 2 6" xfId="3105" xr:uid="{EBC2D53D-E8F5-4CFD-8A16-D949839A0F67}"/>
    <cellStyle name="Normal 163 2 3" xfId="1221" xr:uid="{00000000-0005-0000-0000-000027020000}"/>
    <cellStyle name="Normal 163 2 3 2" xfId="2656" xr:uid="{00000000-0005-0000-0000-000027020000}"/>
    <cellStyle name="Normal 163 2 3 2 2" xfId="4283" xr:uid="{00000000-0005-0000-0000-000027020000}"/>
    <cellStyle name="Normal 163 2 3 3" xfId="3245" xr:uid="{00000000-0005-0000-0000-000027020000}"/>
    <cellStyle name="Normal 163 2 4" xfId="1917" xr:uid="{00000000-0005-0000-0000-000027020000}"/>
    <cellStyle name="Normal 163 2 4 2" xfId="2433" xr:uid="{00000000-0005-0000-0000-000027020000}"/>
    <cellStyle name="Normal 163 2 4 2 2" xfId="4060" xr:uid="{00000000-0005-0000-0000-000027020000}"/>
    <cellStyle name="Normal 163 2 4 3" xfId="3556" xr:uid="{00000000-0005-0000-0000-000027020000}"/>
    <cellStyle name="Normal 163 2 5" xfId="2151" xr:uid="{00000000-0005-0000-0000-000027020000}"/>
    <cellStyle name="Normal 163 2 5 2" xfId="3779" xr:uid="{00000000-0005-0000-0000-000027020000}"/>
    <cellStyle name="Normal 163 2 6" xfId="3022" xr:uid="{00000000-0005-0000-0000-000027020000}"/>
    <cellStyle name="Normal 163 3" xfId="989" xr:uid="{00000000-0005-0000-0000-000019020000}"/>
    <cellStyle name="Normal 163 3 2" xfId="1227" xr:uid="{00000000-0005-0000-0000-000019020000}"/>
    <cellStyle name="Normal 163 3 2 2" xfId="2662" xr:uid="{00000000-0005-0000-0000-000019020000}"/>
    <cellStyle name="Normal 163 3 2 2 2" xfId="4289" xr:uid="{00000000-0005-0000-0000-000019020000}"/>
    <cellStyle name="Normal 163 3 2 3" xfId="3251" xr:uid="{00000000-0005-0000-0000-000019020000}"/>
    <cellStyle name="Normal 163 3 3" xfId="1923" xr:uid="{00000000-0005-0000-0000-000019020000}"/>
    <cellStyle name="Normal 163 3 3 2" xfId="2439" xr:uid="{00000000-0005-0000-0000-000019020000}"/>
    <cellStyle name="Normal 163 3 3 2 2" xfId="4066" xr:uid="{00000000-0005-0000-0000-000019020000}"/>
    <cellStyle name="Normal 163 3 3 3" xfId="3562" xr:uid="{00000000-0005-0000-0000-000019020000}"/>
    <cellStyle name="Normal 163 3 4" xfId="2157" xr:uid="{00000000-0005-0000-0000-000019020000}"/>
    <cellStyle name="Normal 163 3 4 2" xfId="3785" xr:uid="{00000000-0005-0000-0000-000019020000}"/>
    <cellStyle name="Normal 163 3 5" xfId="3028" xr:uid="{00000000-0005-0000-0000-000019020000}"/>
    <cellStyle name="Normal 163 4" xfId="1149" xr:uid="{00000000-0005-0000-0000-000027020000}"/>
    <cellStyle name="Normal 163 4 2" xfId="2584" xr:uid="{00000000-0005-0000-0000-000027020000}"/>
    <cellStyle name="Normal 163 4 2 2" xfId="4211" xr:uid="{00000000-0005-0000-0000-000027020000}"/>
    <cellStyle name="Normal 163 4 3" xfId="3173" xr:uid="{00000000-0005-0000-0000-000027020000}"/>
    <cellStyle name="Normal 163 5" xfId="1846" xr:uid="{00000000-0005-0000-0000-000027020000}"/>
    <cellStyle name="Normal 163 5 2" xfId="2362" xr:uid="{00000000-0005-0000-0000-000027020000}"/>
    <cellStyle name="Normal 163 5 2 2" xfId="3989" xr:uid="{00000000-0005-0000-0000-000027020000}"/>
    <cellStyle name="Normal 163 5 3" xfId="3485" xr:uid="{00000000-0005-0000-0000-000027020000}"/>
    <cellStyle name="Normal 163 6" xfId="2079" xr:uid="{00000000-0005-0000-0000-000027020000}"/>
    <cellStyle name="Normal 163 6 2" xfId="3707" xr:uid="{00000000-0005-0000-0000-000027020000}"/>
    <cellStyle name="Normal 163 7" xfId="2949" xr:uid="{00000000-0005-0000-0000-000027020000}"/>
    <cellStyle name="Normal 164" xfId="878" xr:uid="{00000000-0005-0000-0000-000028020000}"/>
    <cellStyle name="Normal 164 2" xfId="891" xr:uid="{00000000-0005-0000-0000-000029020000}"/>
    <cellStyle name="Normal 164 3" xfId="981" xr:uid="{00000000-0005-0000-0000-000028020000}"/>
    <cellStyle name="Normal 164 3 2" xfId="1222" xr:uid="{00000000-0005-0000-0000-000028020000}"/>
    <cellStyle name="Normal 164 3 2 2" xfId="2657" xr:uid="{00000000-0005-0000-0000-000028020000}"/>
    <cellStyle name="Normal 164 3 2 2 2" xfId="4284" xr:uid="{00000000-0005-0000-0000-000028020000}"/>
    <cellStyle name="Normal 164 3 2 3" xfId="3246" xr:uid="{00000000-0005-0000-0000-000028020000}"/>
    <cellStyle name="Normal 164 3 3" xfId="1918" xr:uid="{00000000-0005-0000-0000-000028020000}"/>
    <cellStyle name="Normal 164 3 3 2" xfId="2434" xr:uid="{00000000-0005-0000-0000-000028020000}"/>
    <cellStyle name="Normal 164 3 3 2 2" xfId="4061" xr:uid="{00000000-0005-0000-0000-000028020000}"/>
    <cellStyle name="Normal 164 3 3 3" xfId="3557" xr:uid="{00000000-0005-0000-0000-000028020000}"/>
    <cellStyle name="Normal 164 3 4" xfId="2152" xr:uid="{00000000-0005-0000-0000-000028020000}"/>
    <cellStyle name="Normal 164 3 4 2" xfId="3780" xr:uid="{00000000-0005-0000-0000-000028020000}"/>
    <cellStyle name="Normal 164 3 5" xfId="3023" xr:uid="{00000000-0005-0000-0000-000028020000}"/>
    <cellStyle name="Normal 164 4" xfId="1150" xr:uid="{00000000-0005-0000-0000-000028020000}"/>
    <cellStyle name="Normal 164 4 2" xfId="2585" xr:uid="{00000000-0005-0000-0000-000028020000}"/>
    <cellStyle name="Normal 164 4 2 2" xfId="4212" xr:uid="{00000000-0005-0000-0000-000028020000}"/>
    <cellStyle name="Normal 164 4 3" xfId="3174" xr:uid="{00000000-0005-0000-0000-000028020000}"/>
    <cellStyle name="Normal 164 5" xfId="1847" xr:uid="{00000000-0005-0000-0000-000028020000}"/>
    <cellStyle name="Normal 164 5 2" xfId="2363" xr:uid="{00000000-0005-0000-0000-000028020000}"/>
    <cellStyle name="Normal 164 5 2 2" xfId="3990" xr:uid="{00000000-0005-0000-0000-000028020000}"/>
    <cellStyle name="Normal 164 5 3" xfId="3486" xr:uid="{00000000-0005-0000-0000-000028020000}"/>
    <cellStyle name="Normal 164 6" xfId="2080" xr:uid="{00000000-0005-0000-0000-000028020000}"/>
    <cellStyle name="Normal 164 6 2" xfId="3708" xr:uid="{00000000-0005-0000-0000-000028020000}"/>
    <cellStyle name="Normal 164 7" xfId="2951" xr:uid="{00000000-0005-0000-0000-000028020000}"/>
    <cellStyle name="Normal 165" xfId="880" xr:uid="{00000000-0005-0000-0000-00002A020000}"/>
    <cellStyle name="Normal 165 2" xfId="983" xr:uid="{00000000-0005-0000-0000-00002A020000}"/>
    <cellStyle name="Normal 165 2 2" xfId="1223" xr:uid="{00000000-0005-0000-0000-00002A020000}"/>
    <cellStyle name="Normal 165 2 2 2" xfId="2658" xr:uid="{00000000-0005-0000-0000-00002A020000}"/>
    <cellStyle name="Normal 165 2 2 2 2" xfId="4285" xr:uid="{00000000-0005-0000-0000-00002A020000}"/>
    <cellStyle name="Normal 165 2 2 3" xfId="3247" xr:uid="{00000000-0005-0000-0000-00002A020000}"/>
    <cellStyle name="Normal 165 2 3" xfId="1919" xr:uid="{00000000-0005-0000-0000-00002A020000}"/>
    <cellStyle name="Normal 165 2 3 2" xfId="2435" xr:uid="{00000000-0005-0000-0000-00002A020000}"/>
    <cellStyle name="Normal 165 2 3 2 2" xfId="4062" xr:uid="{00000000-0005-0000-0000-00002A020000}"/>
    <cellStyle name="Normal 165 2 3 3" xfId="3558" xr:uid="{00000000-0005-0000-0000-00002A020000}"/>
    <cellStyle name="Normal 165 2 4" xfId="2153" xr:uid="{00000000-0005-0000-0000-00002A020000}"/>
    <cellStyle name="Normal 165 2 4 2" xfId="3781" xr:uid="{00000000-0005-0000-0000-00002A020000}"/>
    <cellStyle name="Normal 165 2 5" xfId="3024" xr:uid="{00000000-0005-0000-0000-00002A020000}"/>
    <cellStyle name="Normal 165 3" xfId="1057" xr:uid="{00000000-0005-0000-0000-00001B020000}"/>
    <cellStyle name="Normal 165 3 2" xfId="1295" xr:uid="{00000000-0005-0000-0000-00001B020000}"/>
    <cellStyle name="Normal 165 3 2 2" xfId="2730" xr:uid="{00000000-0005-0000-0000-00001B020000}"/>
    <cellStyle name="Normal 165 3 2 2 2" xfId="4357" xr:uid="{00000000-0005-0000-0000-00001B020000}"/>
    <cellStyle name="Normal 165 3 2 3" xfId="3319" xr:uid="{00000000-0005-0000-0000-00001B020000}"/>
    <cellStyle name="Normal 165 3 3" xfId="1991" xr:uid="{00000000-0005-0000-0000-00001B020000}"/>
    <cellStyle name="Normal 165 3 3 2" xfId="2507" xr:uid="{00000000-0005-0000-0000-00001B020000}"/>
    <cellStyle name="Normal 165 3 3 2 2" xfId="4134" xr:uid="{00000000-0005-0000-0000-00001B020000}"/>
    <cellStyle name="Normal 165 3 3 3" xfId="3630" xr:uid="{00000000-0005-0000-0000-00001B020000}"/>
    <cellStyle name="Normal 165 3 4" xfId="2225" xr:uid="{00000000-0005-0000-0000-00001B020000}"/>
    <cellStyle name="Normal 165 3 4 2" xfId="3853" xr:uid="{00000000-0005-0000-0000-00001B020000}"/>
    <cellStyle name="Normal 165 3 5" xfId="3096" xr:uid="{00000000-0005-0000-0000-00001B020000}"/>
    <cellStyle name="Normal 165 4" xfId="1151" xr:uid="{00000000-0005-0000-0000-00002A020000}"/>
    <cellStyle name="Normal 165 4 2" xfId="2586" xr:uid="{00000000-0005-0000-0000-00002A020000}"/>
    <cellStyle name="Normal 165 4 2 2" xfId="4213" xr:uid="{00000000-0005-0000-0000-00002A020000}"/>
    <cellStyle name="Normal 165 4 3" xfId="3175" xr:uid="{00000000-0005-0000-0000-00002A020000}"/>
    <cellStyle name="Normal 165 5" xfId="1848" xr:uid="{00000000-0005-0000-0000-00002A020000}"/>
    <cellStyle name="Normal 165 5 2" xfId="2364" xr:uid="{00000000-0005-0000-0000-00002A020000}"/>
    <cellStyle name="Normal 165 5 2 2" xfId="3991" xr:uid="{00000000-0005-0000-0000-00002A020000}"/>
    <cellStyle name="Normal 165 5 3" xfId="3487" xr:uid="{00000000-0005-0000-0000-00002A020000}"/>
    <cellStyle name="Normal 165 6" xfId="2081" xr:uid="{00000000-0005-0000-0000-00002A020000}"/>
    <cellStyle name="Normal 165 6 2" xfId="3709" xr:uid="{00000000-0005-0000-0000-00002A020000}"/>
    <cellStyle name="Normal 165 7" xfId="2952" xr:uid="{00000000-0005-0000-0000-00002A020000}"/>
    <cellStyle name="Normal 166" xfId="881" xr:uid="{00000000-0005-0000-0000-00002B020000}"/>
    <cellStyle name="Normal 166 2" xfId="1060" xr:uid="{00000000-0005-0000-0000-00001C020000}"/>
    <cellStyle name="Normal 166 2 2" xfId="1298" xr:uid="{00000000-0005-0000-0000-00001C020000}"/>
    <cellStyle name="Normal 166 2 2 2" xfId="2733" xr:uid="{00000000-0005-0000-0000-00001C020000}"/>
    <cellStyle name="Normal 166 2 2 2 2" xfId="4360" xr:uid="{00000000-0005-0000-0000-00001C020000}"/>
    <cellStyle name="Normal 166 2 2 3" xfId="3322" xr:uid="{00000000-0005-0000-0000-00001C020000}"/>
    <cellStyle name="Normal 166 2 3" xfId="1994" xr:uid="{00000000-0005-0000-0000-00001C020000}"/>
    <cellStyle name="Normal 166 2 3 2" xfId="2510" xr:uid="{00000000-0005-0000-0000-00001C020000}"/>
    <cellStyle name="Normal 166 2 3 2 2" xfId="4137" xr:uid="{00000000-0005-0000-0000-00001C020000}"/>
    <cellStyle name="Normal 166 2 3 3" xfId="3633" xr:uid="{00000000-0005-0000-0000-00001C020000}"/>
    <cellStyle name="Normal 166 2 4" xfId="2228" xr:uid="{00000000-0005-0000-0000-00001C020000}"/>
    <cellStyle name="Normal 166 2 4 2" xfId="3856" xr:uid="{00000000-0005-0000-0000-00001C020000}"/>
    <cellStyle name="Normal 166 2 5" xfId="3099" xr:uid="{00000000-0005-0000-0000-00001C020000}"/>
    <cellStyle name="Normal 167" xfId="886" xr:uid="{00000000-0005-0000-0000-00002C020000}"/>
    <cellStyle name="Normal 167 2" xfId="985" xr:uid="{00000000-0005-0000-0000-00002C020000}"/>
    <cellStyle name="Normal 167 2 2" xfId="1225" xr:uid="{00000000-0005-0000-0000-00002C020000}"/>
    <cellStyle name="Normal 167 2 2 2" xfId="2660" xr:uid="{00000000-0005-0000-0000-00002C020000}"/>
    <cellStyle name="Normal 167 2 2 2 2" xfId="4287" xr:uid="{00000000-0005-0000-0000-00002C020000}"/>
    <cellStyle name="Normal 167 2 2 3" xfId="3249" xr:uid="{00000000-0005-0000-0000-00002C020000}"/>
    <cellStyle name="Normal 167 2 3" xfId="1921" xr:uid="{00000000-0005-0000-0000-00002C020000}"/>
    <cellStyle name="Normal 167 2 3 2" xfId="2437" xr:uid="{00000000-0005-0000-0000-00002C020000}"/>
    <cellStyle name="Normal 167 2 3 2 2" xfId="4064" xr:uid="{00000000-0005-0000-0000-00002C020000}"/>
    <cellStyle name="Normal 167 2 3 3" xfId="3560" xr:uid="{00000000-0005-0000-0000-00002C020000}"/>
    <cellStyle name="Normal 167 2 4" xfId="2155" xr:uid="{00000000-0005-0000-0000-00002C020000}"/>
    <cellStyle name="Normal 167 2 4 2" xfId="3783" xr:uid="{00000000-0005-0000-0000-00002C020000}"/>
    <cellStyle name="Normal 167 2 5" xfId="3026" xr:uid="{00000000-0005-0000-0000-00002C020000}"/>
    <cellStyle name="Normal 167 3" xfId="1066" xr:uid="{00000000-0005-0000-0000-00001D020000}"/>
    <cellStyle name="Normal 167 3 2" xfId="1303" xr:uid="{00000000-0005-0000-0000-00001D020000}"/>
    <cellStyle name="Normal 167 3 2 2" xfId="2738" xr:uid="{00000000-0005-0000-0000-00001D020000}"/>
    <cellStyle name="Normal 167 3 2 2 2" xfId="4365" xr:uid="{00000000-0005-0000-0000-00001D020000}"/>
    <cellStyle name="Normal 167 3 2 3" xfId="3327" xr:uid="{00000000-0005-0000-0000-00001D020000}"/>
    <cellStyle name="Normal 167 3 3" xfId="1999" xr:uid="{00000000-0005-0000-0000-00001D020000}"/>
    <cellStyle name="Normal 167 3 3 2" xfId="2515" xr:uid="{00000000-0005-0000-0000-00001D020000}"/>
    <cellStyle name="Normal 167 3 3 2 2" xfId="4142" xr:uid="{00000000-0005-0000-0000-00001D020000}"/>
    <cellStyle name="Normal 167 3 3 3" xfId="3638" xr:uid="{00000000-0005-0000-0000-00001D020000}"/>
    <cellStyle name="Normal 167 3 4" xfId="2233" xr:uid="{00000000-0005-0000-0000-00001D020000}"/>
    <cellStyle name="Normal 167 3 4 2" xfId="3861" xr:uid="{00000000-0005-0000-0000-00001D020000}"/>
    <cellStyle name="Normal 167 3 5" xfId="3104" xr:uid="{00000000-0005-0000-0000-00001D020000}"/>
    <cellStyle name="Normal 167 4" xfId="1153" xr:uid="{00000000-0005-0000-0000-00002C020000}"/>
    <cellStyle name="Normal 167 4 2" xfId="2588" xr:uid="{00000000-0005-0000-0000-00002C020000}"/>
    <cellStyle name="Normal 167 4 2 2" xfId="4215" xr:uid="{00000000-0005-0000-0000-00002C020000}"/>
    <cellStyle name="Normal 167 4 3" xfId="3177" xr:uid="{00000000-0005-0000-0000-00002C020000}"/>
    <cellStyle name="Normal 167 5" xfId="1850" xr:uid="{00000000-0005-0000-0000-00002C020000}"/>
    <cellStyle name="Normal 167 5 2" xfId="2366" xr:uid="{00000000-0005-0000-0000-00002C020000}"/>
    <cellStyle name="Normal 167 5 2 2" xfId="3993" xr:uid="{00000000-0005-0000-0000-00002C020000}"/>
    <cellStyle name="Normal 167 5 3" xfId="3489" xr:uid="{00000000-0005-0000-0000-00002C020000}"/>
    <cellStyle name="Normal 167 6" xfId="2083" xr:uid="{00000000-0005-0000-0000-00002C020000}"/>
    <cellStyle name="Normal 167 6 2" xfId="3711" xr:uid="{00000000-0005-0000-0000-00002C020000}"/>
    <cellStyle name="Normal 167 7" xfId="2954" xr:uid="{00000000-0005-0000-0000-00002C020000}"/>
    <cellStyle name="Normal 168" xfId="892" xr:uid="{00000000-0005-0000-0000-00002D020000}"/>
    <cellStyle name="Normal 169" xfId="910" xr:uid="{00000000-0005-0000-0000-00002E020000}"/>
    <cellStyle name="Normal 17" xfId="468" xr:uid="{00000000-0005-0000-0000-00002F020000}"/>
    <cellStyle name="Normal 17 2" xfId="1569" xr:uid="{00000000-0005-0000-0000-00009C010000}"/>
    <cellStyle name="Normal 170" xfId="911" xr:uid="{00000000-0005-0000-0000-000030020000}"/>
    <cellStyle name="Normal 171" xfId="912" xr:uid="{00000000-0005-0000-0000-000031020000}"/>
    <cellStyle name="Normal 172" xfId="913" xr:uid="{00000000-0005-0000-0000-0000AF030000}"/>
    <cellStyle name="Normal 173" xfId="987" xr:uid="{00000000-0005-0000-0000-0000FB030000}"/>
    <cellStyle name="Normal 174" xfId="988" xr:uid="{00000000-0005-0000-0000-000036040000}"/>
    <cellStyle name="Normal 175" xfId="1069" xr:uid="{00000000-0005-0000-0000-00002F040000}"/>
    <cellStyle name="Normal 176" xfId="1070" xr:uid="{00000000-0005-0000-0000-000030040000}"/>
    <cellStyle name="Normal 177" xfId="1071" xr:uid="{00000000-0005-0000-0000-000031040000}"/>
    <cellStyle name="Normal 178" xfId="1072" xr:uid="{00000000-0005-0000-0000-000032040000}"/>
    <cellStyle name="Normal 179" xfId="1073" xr:uid="{00000000-0005-0000-0000-000033040000}"/>
    <cellStyle name="Normal 18" xfId="469" xr:uid="{00000000-0005-0000-0000-000032020000}"/>
    <cellStyle name="Normal 18 2" xfId="1570" xr:uid="{00000000-0005-0000-0000-00009D010000}"/>
    <cellStyle name="Normal 180" xfId="1074" xr:uid="{00000000-0005-0000-0000-000034040000}"/>
    <cellStyle name="Normal 181" xfId="1306" xr:uid="{00000000-0005-0000-0000-000037040000}"/>
    <cellStyle name="Normal 182" xfId="1307" xr:uid="{00000000-0005-0000-0000-000038040000}"/>
    <cellStyle name="Normal 183" xfId="1308" xr:uid="{00000000-0005-0000-0000-000039040000}"/>
    <cellStyle name="Normal 184" xfId="1309" xr:uid="{00000000-0005-0000-0000-00003A040000}"/>
    <cellStyle name="Normal 185" xfId="1310" xr:uid="{00000000-0005-0000-0000-00003B040000}"/>
    <cellStyle name="Normal 186" xfId="1311" xr:uid="{00000000-0005-0000-0000-000075050000}"/>
    <cellStyle name="Normal 186 2" xfId="2236" xr:uid="{00000000-0005-0000-0000-000075050000}"/>
    <cellStyle name="Normal 186 2 2" xfId="3864" xr:uid="{00000000-0005-0000-0000-000075050000}"/>
    <cellStyle name="Normal 186 3" xfId="3330" xr:uid="{00000000-0005-0000-0000-000075050000}"/>
    <cellStyle name="Normal 187" xfId="1378" xr:uid="{00000000-0005-0000-0000-00000D060000}"/>
    <cellStyle name="Normal 187 2" xfId="2238" xr:uid="{00000000-0005-0000-0000-00000D060000}"/>
    <cellStyle name="Normal 187 2 2" xfId="3866" xr:uid="{00000000-0005-0000-0000-00000D060000}"/>
    <cellStyle name="Normal 187 3" xfId="3334" xr:uid="{00000000-0005-0000-0000-00000D060000}"/>
    <cellStyle name="Normal 188" xfId="1776" xr:uid="{00000000-0005-0000-0000-00000F060000}"/>
    <cellStyle name="Normal 188 2" xfId="2299" xr:uid="{00000000-0005-0000-0000-00000F060000}"/>
    <cellStyle name="Normal 188 2 2" xfId="3927" xr:uid="{00000000-0005-0000-0000-00000F060000}"/>
    <cellStyle name="Normal 188 3" xfId="3422" xr:uid="{00000000-0005-0000-0000-00000F060000}"/>
    <cellStyle name="Normal 189" xfId="1075" xr:uid="{00000000-0005-0000-0000-0000BF050000}"/>
    <cellStyle name="Normal 19" xfId="470" xr:uid="{00000000-0005-0000-0000-000033020000}"/>
    <cellStyle name="Normal 19 2" xfId="1593" xr:uid="{00000000-0005-0000-0000-00009F010000}"/>
    <cellStyle name="Normal 19 3" xfId="1571" xr:uid="{00000000-0005-0000-0000-00009E010000}"/>
    <cellStyle name="Normal 190" xfId="1784" xr:uid="{00000000-0005-0000-0000-0000AF060000}"/>
    <cellStyle name="Normal 191" xfId="1077" xr:uid="{00000000-0005-0000-0000-000044070000}"/>
    <cellStyle name="Normal 192" xfId="1076" xr:uid="{00000000-0005-0000-0000-0000D3070000}"/>
    <cellStyle name="Normal 193" xfId="2003" xr:uid="{00000000-0005-0000-0000-0000D4070000}"/>
    <cellStyle name="Normal 194" xfId="1083" xr:uid="{00000000-0005-0000-0000-0000D5070000}"/>
    <cellStyle name="Normal 195" xfId="1778" xr:uid="{00000000-0005-0000-0000-0000D6070000}"/>
    <cellStyle name="Normal 196" xfId="1779" xr:uid="{00000000-0005-0000-0000-0000D7070000}"/>
    <cellStyle name="Normal 197" xfId="1082" xr:uid="{00000000-0005-0000-0000-0000D8070000}"/>
    <cellStyle name="Normal 198" xfId="2002" xr:uid="{00000000-0005-0000-0000-0000D9070000}"/>
    <cellStyle name="Normal 199" xfId="2006" xr:uid="{00000000-0005-0000-0000-0000DA070000}"/>
    <cellStyle name="Normal 2" xfId="42" xr:uid="{00000000-0005-0000-0000-00002B000000}"/>
    <cellStyle name="Normal 2 2" xfId="43" xr:uid="{00000000-0005-0000-0000-00002C000000}"/>
    <cellStyle name="Normal 2 2 2" xfId="44" xr:uid="{00000000-0005-0000-0000-00002D000000}"/>
    <cellStyle name="Normal 2 2 2 2" xfId="69" xr:uid="{5365B729-4EB0-4218-A0B8-A3EBC00457FF}"/>
    <cellStyle name="Normal 2 2 3" xfId="45" xr:uid="{00000000-0005-0000-0000-00002E000000}"/>
    <cellStyle name="Normal 2 2 3 2" xfId="889" xr:uid="{00000000-0005-0000-0000-000039020000}"/>
    <cellStyle name="Normal 2 2 3 3" xfId="66" xr:uid="{DA10D429-9D91-47F4-8636-3C7B6A910F8B}"/>
    <cellStyle name="Normal 2 2 4" xfId="79" xr:uid="{1BF6B753-0CCC-4784-94AF-F516E0591373}"/>
    <cellStyle name="Normal 2 2 4 2" xfId="1717" xr:uid="{00000000-0005-0000-0000-0000A4010000}"/>
    <cellStyle name="Normal 2 2 4 3" xfId="646" xr:uid="{00000000-0005-0000-0000-00003A020000}"/>
    <cellStyle name="Normal 2 3" xfId="46" xr:uid="{00000000-0005-0000-0000-00002F000000}"/>
    <cellStyle name="Normal 2 3 2" xfId="83" xr:uid="{4E99D6B3-4F9C-4303-B651-BD364F19F380}"/>
    <cellStyle name="Normal 2 3 2 2" xfId="1658" xr:uid="{00000000-0005-0000-0000-0000A6010000}"/>
    <cellStyle name="Normal 2 3 2 2 2" xfId="2278" xr:uid="{00000000-0005-0000-0000-0000A6010000}"/>
    <cellStyle name="Normal 2 3 2 2 2 2" xfId="3906" xr:uid="{00000000-0005-0000-0000-0000A6010000}"/>
    <cellStyle name="Normal 2 3 2 2 3" xfId="3378" xr:uid="{00000000-0005-0000-0000-0000A6010000}"/>
    <cellStyle name="Normal 2 3 2 3" xfId="822" xr:uid="{00000000-0005-0000-0000-00003C020000}"/>
    <cellStyle name="Normal 2 3 2 4" xfId="2841" xr:uid="{4E99D6B3-4F9C-4303-B651-BD364F19F380}"/>
    <cellStyle name="Normal 2 3 3" xfId="1594" xr:uid="{00000000-0005-0000-0000-0000A5010000}"/>
    <cellStyle name="Normal 2 3 4" xfId="471" xr:uid="{00000000-0005-0000-0000-00003B020000}"/>
    <cellStyle name="Normal 2 4" xfId="472" xr:uid="{00000000-0005-0000-0000-00003D020000}"/>
    <cellStyle name="Normal 2 4 2" xfId="1659" xr:uid="{00000000-0005-0000-0000-0000A8010000}"/>
    <cellStyle name="Normal 2 4 3" xfId="1353" xr:uid="{00000000-0005-0000-0000-0000A7010000}"/>
    <cellStyle name="Normal 2 5" xfId="890" xr:uid="{00000000-0005-0000-0000-00003E020000}"/>
    <cellStyle name="Normal 2 5 2" xfId="986" xr:uid="{00000000-0005-0000-0000-00003E020000}"/>
    <cellStyle name="Normal 2 5 2 2" xfId="1226" xr:uid="{00000000-0005-0000-0000-00003E020000}"/>
    <cellStyle name="Normal 2 5 2 2 2" xfId="2661" xr:uid="{00000000-0005-0000-0000-00003E020000}"/>
    <cellStyle name="Normal 2 5 2 2 2 2" xfId="4288" xr:uid="{00000000-0005-0000-0000-00003E020000}"/>
    <cellStyle name="Normal 2 5 2 2 3" xfId="3250" xr:uid="{00000000-0005-0000-0000-00003E020000}"/>
    <cellStyle name="Normal 2 5 2 3" xfId="1922" xr:uid="{00000000-0005-0000-0000-00003E020000}"/>
    <cellStyle name="Normal 2 5 2 3 2" xfId="2438" xr:uid="{00000000-0005-0000-0000-00003E020000}"/>
    <cellStyle name="Normal 2 5 2 3 2 2" xfId="4065" xr:uid="{00000000-0005-0000-0000-00003E020000}"/>
    <cellStyle name="Normal 2 5 2 3 3" xfId="3561" xr:uid="{00000000-0005-0000-0000-00003E020000}"/>
    <cellStyle name="Normal 2 5 2 4" xfId="2156" xr:uid="{00000000-0005-0000-0000-00003E020000}"/>
    <cellStyle name="Normal 2 5 2 4 2" xfId="3784" xr:uid="{00000000-0005-0000-0000-00003E020000}"/>
    <cellStyle name="Normal 2 5 2 5" xfId="3027" xr:uid="{00000000-0005-0000-0000-00003E020000}"/>
    <cellStyle name="Normal 2 5 3" xfId="1056" xr:uid="{00000000-0005-0000-0000-00002B020000}"/>
    <cellStyle name="Normal 2 5 3 2" xfId="1294" xr:uid="{00000000-0005-0000-0000-00002B020000}"/>
    <cellStyle name="Normal 2 5 3 2 2" xfId="2729" xr:uid="{00000000-0005-0000-0000-00002B020000}"/>
    <cellStyle name="Normal 2 5 3 2 2 2" xfId="4356" xr:uid="{00000000-0005-0000-0000-00002B020000}"/>
    <cellStyle name="Normal 2 5 3 2 3" xfId="3318" xr:uid="{00000000-0005-0000-0000-00002B020000}"/>
    <cellStyle name="Normal 2 5 3 3" xfId="1990" xr:uid="{00000000-0005-0000-0000-00002B020000}"/>
    <cellStyle name="Normal 2 5 3 3 2" xfId="2506" xr:uid="{00000000-0005-0000-0000-00002B020000}"/>
    <cellStyle name="Normal 2 5 3 3 2 2" xfId="4133" xr:uid="{00000000-0005-0000-0000-00002B020000}"/>
    <cellStyle name="Normal 2 5 3 3 3" xfId="3629" xr:uid="{00000000-0005-0000-0000-00002B020000}"/>
    <cellStyle name="Normal 2 5 3 4" xfId="2224" xr:uid="{00000000-0005-0000-0000-00002B020000}"/>
    <cellStyle name="Normal 2 5 3 4 2" xfId="3852" xr:uid="{00000000-0005-0000-0000-00002B020000}"/>
    <cellStyle name="Normal 2 5 3 5" xfId="3095" xr:uid="{00000000-0005-0000-0000-00002B020000}"/>
    <cellStyle name="Normal 2 5 4" xfId="1660" xr:uid="{00000000-0005-0000-0000-0000A9010000}"/>
    <cellStyle name="Normal 2 5 4 2" xfId="2279" xr:uid="{00000000-0005-0000-0000-0000A9010000}"/>
    <cellStyle name="Normal 2 5 4 2 2" xfId="3907" xr:uid="{00000000-0005-0000-0000-0000A9010000}"/>
    <cellStyle name="Normal 2 5 4 3" xfId="3379" xr:uid="{00000000-0005-0000-0000-0000A9010000}"/>
    <cellStyle name="Normal 2 5 5" xfId="1154" xr:uid="{00000000-0005-0000-0000-00003E020000}"/>
    <cellStyle name="Normal 2 5 5 2" xfId="2589" xr:uid="{00000000-0005-0000-0000-00003E020000}"/>
    <cellStyle name="Normal 2 5 5 2 2" xfId="4216" xr:uid="{00000000-0005-0000-0000-00003E020000}"/>
    <cellStyle name="Normal 2 5 5 3" xfId="3178" xr:uid="{00000000-0005-0000-0000-00003E020000}"/>
    <cellStyle name="Normal 2 5 6" xfId="2084" xr:uid="{00000000-0005-0000-0000-00003E020000}"/>
    <cellStyle name="Normal 2 5 6 2" xfId="3712" xr:uid="{00000000-0005-0000-0000-00003E020000}"/>
    <cellStyle name="Normal 2 5 7" xfId="2955" xr:uid="{00000000-0005-0000-0000-00003E020000}"/>
    <cellStyle name="Normal 2 6" xfId="1767" xr:uid="{00000000-0005-0000-0000-0000AA010000}"/>
    <cellStyle name="Normal 2 6 2" xfId="2295" xr:uid="{00000000-0005-0000-0000-0000AA010000}"/>
    <cellStyle name="Normal 2 6 2 2" xfId="3923" xr:uid="{00000000-0005-0000-0000-0000AA010000}"/>
    <cellStyle name="Normal 2 6 3" xfId="3415" xr:uid="{00000000-0005-0000-0000-0000AA010000}"/>
    <cellStyle name="Normal 2_County Wellness" xfId="473" xr:uid="{00000000-0005-0000-0000-00003F020000}"/>
    <cellStyle name="Normal 20" xfId="474" xr:uid="{00000000-0005-0000-0000-000040020000}"/>
    <cellStyle name="Normal 20 2" xfId="1572" xr:uid="{00000000-0005-0000-0000-0000AB010000}"/>
    <cellStyle name="Normal 200" xfId="1781" xr:uid="{00000000-0005-0000-0000-0000DB070000}"/>
    <cellStyle name="Normal 201" xfId="1097" xr:uid="{00000000-0005-0000-0000-0000DC070000}"/>
    <cellStyle name="Normal 202" xfId="2005" xr:uid="{00000000-0005-0000-0000-0000DD070000}"/>
    <cellStyle name="Normal 203" xfId="1081" xr:uid="{00000000-0005-0000-0000-0000DE070000}"/>
    <cellStyle name="Normal 204" xfId="2004" xr:uid="{00000000-0005-0000-0000-0000DF070000}"/>
    <cellStyle name="Normal 205" xfId="1780" xr:uid="{00000000-0005-0000-0000-0000E0070000}"/>
    <cellStyle name="Normal 206" xfId="1782" xr:uid="{00000000-0005-0000-0000-0000E1070000}"/>
    <cellStyle name="Normal 207" xfId="1079" xr:uid="{00000000-0005-0000-0000-0000E2070000}"/>
    <cellStyle name="Normal 208" xfId="1777" xr:uid="{00000000-0005-0000-0000-0000E3070000}"/>
    <cellStyle name="Normal 209" xfId="2325" xr:uid="{00000000-0005-0000-0000-0000D4070000}"/>
    <cellStyle name="Normal 21" xfId="475" xr:uid="{00000000-0005-0000-0000-000041020000}"/>
    <cellStyle name="Normal 21 2" xfId="1573" xr:uid="{00000000-0005-0000-0000-0000AC010000}"/>
    <cellStyle name="Normal 210" xfId="2741" xr:uid="{00000000-0005-0000-0000-0000E7070000}"/>
    <cellStyle name="Normal 211" xfId="2007" xr:uid="{00000000-0005-0000-0000-0000E3080000}"/>
    <cellStyle name="Normal 212" xfId="2008" xr:uid="{00000000-0005-0000-0000-0000BD0A0000}"/>
    <cellStyle name="Normal 213" xfId="2038" xr:uid="{00000000-0005-0000-0000-0000BE0A0000}"/>
    <cellStyle name="Normal 214" xfId="2743" xr:uid="{00000000-0005-0000-0000-0000BF0A0000}"/>
    <cellStyle name="Normal 215" xfId="2010" xr:uid="{00000000-0005-0000-0000-0000C00A0000}"/>
    <cellStyle name="Normal 216" xfId="2012" xr:uid="{00000000-0005-0000-0000-0000C10A0000}"/>
    <cellStyle name="Normal 217" xfId="2742" xr:uid="{00000000-0005-0000-0000-0000C20A0000}"/>
    <cellStyle name="Normal 218" xfId="2013" xr:uid="{00000000-0005-0000-0000-0000C30A0000}"/>
    <cellStyle name="Normal 219" xfId="2744" xr:uid="{00000000-0005-0000-0000-0000BA0A0000}"/>
    <cellStyle name="Normal 219 2" xfId="4368" xr:uid="{00000000-0005-0000-0000-0000BA0A0000}"/>
    <cellStyle name="Normal 22" xfId="476" xr:uid="{00000000-0005-0000-0000-000042020000}"/>
    <cellStyle name="Normal 22 2" xfId="1574" xr:uid="{00000000-0005-0000-0000-0000AD010000}"/>
    <cellStyle name="Normal 220" xfId="190" xr:uid="{00000000-0005-0000-0000-0000E90A0000}"/>
    <cellStyle name="Normal 221" xfId="2756" xr:uid="{00000000-0005-0000-0000-0000080B0000}"/>
    <cellStyle name="Normal 222" xfId="2809" xr:uid="{00000000-0005-0000-0000-00000A0B0000}"/>
    <cellStyle name="Normal 223" xfId="2810" xr:uid="{00000000-0005-0000-0000-00000C0B0000}"/>
    <cellStyle name="Normal 224" xfId="2783" xr:uid="{00000000-0005-0000-0000-00000E0B0000}"/>
    <cellStyle name="Normal 225" xfId="2808" xr:uid="{00000000-0005-0000-0000-0000100B0000}"/>
    <cellStyle name="Normal 226" xfId="2751" xr:uid="{00000000-0005-0000-0000-0000130B0000}"/>
    <cellStyle name="Normal 227" xfId="2757" xr:uid="{00000000-0005-0000-0000-0000150B0000}"/>
    <cellStyle name="Normal 228" xfId="2814" xr:uid="{00000000-0005-0000-0000-0000070B0000}"/>
    <cellStyle name="Normal 229" xfId="2832" xr:uid="{00000000-0005-0000-0000-0000160B0000}"/>
    <cellStyle name="Normal 23" xfId="477" xr:uid="{00000000-0005-0000-0000-000043020000}"/>
    <cellStyle name="Normal 23 2" xfId="1575" xr:uid="{00000000-0005-0000-0000-0000AE010000}"/>
    <cellStyle name="Normal 230" xfId="2818" xr:uid="{00000000-0005-0000-0000-0000180B0000}"/>
    <cellStyle name="Normal 231" xfId="2834" xr:uid="{00000000-0005-0000-0000-00001A0B0000}"/>
    <cellStyle name="Normal 232" xfId="2842" xr:uid="{00000000-0005-0000-0000-00001C0B0000}"/>
    <cellStyle name="Normal 233" xfId="2829" xr:uid="{00000000-0005-0000-0000-00001E0B0000}"/>
    <cellStyle name="Normal 234" xfId="2815" xr:uid="{00000000-0005-0000-0000-0000200B0000}"/>
    <cellStyle name="Normal 235" xfId="2817" xr:uid="{00000000-0005-0000-0000-0000220B0000}"/>
    <cellStyle name="Normal 236" xfId="2843" xr:uid="{00000000-0005-0000-0000-0000240B0000}"/>
    <cellStyle name="Normal 237" xfId="2819" xr:uid="{00000000-0005-0000-0000-0000260B0000}"/>
    <cellStyle name="Normal 238" xfId="2827" xr:uid="{00000000-0005-0000-0000-0000280B0000}"/>
    <cellStyle name="Normal 239" xfId="2846" xr:uid="{00000000-0005-0000-0000-0000490D0000}"/>
    <cellStyle name="Normal 24" xfId="478" xr:uid="{00000000-0005-0000-0000-000044020000}"/>
    <cellStyle name="Normal 24 2" xfId="1576" xr:uid="{00000000-0005-0000-0000-0000AF010000}"/>
    <cellStyle name="Normal 240" xfId="2873" xr:uid="{00000000-0005-0000-0000-000019110000}"/>
    <cellStyle name="Normal 241" xfId="3337" xr:uid="{00000000-0005-0000-0000-00001B110000}"/>
    <cellStyle name="Normal 242" xfId="3401" xr:uid="{00000000-0005-0000-0000-00001D110000}"/>
    <cellStyle name="Normal 243" xfId="4374" xr:uid="{00000000-0005-0000-0000-00001F110000}"/>
    <cellStyle name="Normal 244" xfId="4376" xr:uid="{00000000-0005-0000-0000-000021110000}"/>
    <cellStyle name="Normal 245" xfId="2862" xr:uid="{00000000-0005-0000-0000-000023110000}"/>
    <cellStyle name="Normal 246" xfId="4378" xr:uid="{00000000-0005-0000-0000-000025110000}"/>
    <cellStyle name="Normal 247" xfId="2850" xr:uid="{00000000-0005-0000-0000-000027110000}"/>
    <cellStyle name="Normal 248" xfId="4371" xr:uid="{00000000-0005-0000-0000-000030110000}"/>
    <cellStyle name="Normal 25" xfId="479" xr:uid="{00000000-0005-0000-0000-000045020000}"/>
    <cellStyle name="Normal 25 2" xfId="1577" xr:uid="{00000000-0005-0000-0000-0000B0010000}"/>
    <cellStyle name="Normal 253" xfId="68" xr:uid="{21A3BB9E-A5C7-4782-B029-3E0D63D3296D}"/>
    <cellStyle name="Normal 26" xfId="480" xr:uid="{00000000-0005-0000-0000-000046020000}"/>
    <cellStyle name="Normal 26 2" xfId="1578" xr:uid="{00000000-0005-0000-0000-0000B1010000}"/>
    <cellStyle name="Normal 27" xfId="481" xr:uid="{00000000-0005-0000-0000-000047020000}"/>
    <cellStyle name="Normal 27 2" xfId="1579" xr:uid="{00000000-0005-0000-0000-0000B2010000}"/>
    <cellStyle name="Normal 28" xfId="482" xr:uid="{00000000-0005-0000-0000-000048020000}"/>
    <cellStyle name="Normal 28 2" xfId="1580" xr:uid="{00000000-0005-0000-0000-0000B3010000}"/>
    <cellStyle name="Normal 29" xfId="483" xr:uid="{00000000-0005-0000-0000-000049020000}"/>
    <cellStyle name="Normal 29 2" xfId="1581" xr:uid="{00000000-0005-0000-0000-0000B4010000}"/>
    <cellStyle name="Normal 3" xfId="47" xr:uid="{00000000-0005-0000-0000-000030000000}"/>
    <cellStyle name="Normal 3 2" xfId="162" xr:uid="{00000000-0005-0000-0000-00004B020000}"/>
    <cellStyle name="Normal 3 2 2" xfId="484" xr:uid="{00000000-0005-0000-0000-00004C020000}"/>
    <cellStyle name="Normal 3 2 2 2" xfId="1662" xr:uid="{00000000-0005-0000-0000-0000B7010000}"/>
    <cellStyle name="Normal 3 2 2 2 2" xfId="2281" xr:uid="{00000000-0005-0000-0000-0000B7010000}"/>
    <cellStyle name="Normal 3 2 2 2 2 2" xfId="3909" xr:uid="{00000000-0005-0000-0000-0000B7010000}"/>
    <cellStyle name="Normal 3 2 2 2 3" xfId="3381" xr:uid="{00000000-0005-0000-0000-0000B7010000}"/>
    <cellStyle name="Normal 3 2 3" xfId="1595" xr:uid="{00000000-0005-0000-0000-0000B8010000}"/>
    <cellStyle name="Normal 3 2 3 2" xfId="2245" xr:uid="{00000000-0005-0000-0000-0000B8010000}"/>
    <cellStyle name="Normal 3 2 3 2 2" xfId="3873" xr:uid="{00000000-0005-0000-0000-0000B8010000}"/>
    <cellStyle name="Normal 3 2 3 3" xfId="3344" xr:uid="{00000000-0005-0000-0000-0000B8010000}"/>
    <cellStyle name="Normal 3 3" xfId="485" xr:uid="{00000000-0005-0000-0000-00004D020000}"/>
    <cellStyle name="Normal 3 3 2" xfId="1372" xr:uid="{00000000-0005-0000-0000-0000B9010000}"/>
    <cellStyle name="Normal 3 4" xfId="764" xr:uid="{00000000-0005-0000-0000-00004E020000}"/>
    <cellStyle name="Normal 3 4 2" xfId="1661" xr:uid="{00000000-0005-0000-0000-0000BA010000}"/>
    <cellStyle name="Normal 3 4 2 2" xfId="2280" xr:uid="{00000000-0005-0000-0000-0000BA010000}"/>
    <cellStyle name="Normal 3 4 2 2 2" xfId="3908" xr:uid="{00000000-0005-0000-0000-0000BA010000}"/>
    <cellStyle name="Normal 3 4 2 3" xfId="3380" xr:uid="{00000000-0005-0000-0000-0000BA010000}"/>
    <cellStyle name="Normal 3 4 4" xfId="73" xr:uid="{4BDEA401-7114-45A0-8B5C-EDFF0E1FBEAF}"/>
    <cellStyle name="Normal 3 5" xfId="1061" xr:uid="{00000000-0005-0000-0000-00003C020000}"/>
    <cellStyle name="Normal 3_APPENDIX-ARLINGTON COUNTY RETIREES-RFP WORKSHEET" xfId="486" xr:uid="{00000000-0005-0000-0000-00004F020000}"/>
    <cellStyle name="Normal 30" xfId="487" xr:uid="{00000000-0005-0000-0000-000050020000}"/>
    <cellStyle name="Normal 30 2" xfId="1582" xr:uid="{00000000-0005-0000-0000-0000BB010000}"/>
    <cellStyle name="Normal 31" xfId="488" xr:uid="{00000000-0005-0000-0000-000051020000}"/>
    <cellStyle name="Normal 31 2" xfId="1601" xr:uid="{00000000-0005-0000-0000-0000BD010000}"/>
    <cellStyle name="Normal 31 3" xfId="1532" xr:uid="{00000000-0005-0000-0000-0000BC010000}"/>
    <cellStyle name="Normal 32" xfId="489" xr:uid="{00000000-0005-0000-0000-000052020000}"/>
    <cellStyle name="Normal 32 2" xfId="1587" xr:uid="{00000000-0005-0000-0000-0000BF010000}"/>
    <cellStyle name="Normal 32 2 2" xfId="1596" xr:uid="{00000000-0005-0000-0000-0000C0010000}"/>
    <cellStyle name="Normal 32 2 2 2" xfId="2246" xr:uid="{00000000-0005-0000-0000-0000C0010000}"/>
    <cellStyle name="Normal 32 2 2 2 2" xfId="3874" xr:uid="{00000000-0005-0000-0000-0000C0010000}"/>
    <cellStyle name="Normal 32 2 2 3" xfId="3345" xr:uid="{00000000-0005-0000-0000-0000C0010000}"/>
    <cellStyle name="Normal 32 2 3" xfId="1605" xr:uid="{00000000-0005-0000-0000-0000C1010000}"/>
    <cellStyle name="Normal 32 2 3 2" xfId="2251" xr:uid="{00000000-0005-0000-0000-0000C1010000}"/>
    <cellStyle name="Normal 32 2 3 2 2" xfId="3879" xr:uid="{00000000-0005-0000-0000-0000C1010000}"/>
    <cellStyle name="Normal 32 2 3 3" xfId="3351" xr:uid="{00000000-0005-0000-0000-0000C1010000}"/>
    <cellStyle name="Normal 32 2 4" xfId="2242" xr:uid="{00000000-0005-0000-0000-0000BF010000}"/>
    <cellStyle name="Normal 32 2 4 2" xfId="3870" xr:uid="{00000000-0005-0000-0000-0000BF010000}"/>
    <cellStyle name="Normal 32 2 5" xfId="3341" xr:uid="{00000000-0005-0000-0000-0000BF010000}"/>
    <cellStyle name="Normal 32 3" xfId="1588" xr:uid="{00000000-0005-0000-0000-0000C2010000}"/>
    <cellStyle name="Normal 32 3 2" xfId="2243" xr:uid="{00000000-0005-0000-0000-0000C2010000}"/>
    <cellStyle name="Normal 32 3 2 2" xfId="3871" xr:uid="{00000000-0005-0000-0000-0000C2010000}"/>
    <cellStyle name="Normal 32 3 3" xfId="3342" xr:uid="{00000000-0005-0000-0000-0000C2010000}"/>
    <cellStyle name="Normal 32 4" xfId="1602" xr:uid="{00000000-0005-0000-0000-0000C3010000}"/>
    <cellStyle name="Normal 32 4 2" xfId="2248" xr:uid="{00000000-0005-0000-0000-0000C3010000}"/>
    <cellStyle name="Normal 32 4 2 2" xfId="3876" xr:uid="{00000000-0005-0000-0000-0000C3010000}"/>
    <cellStyle name="Normal 32 4 3" xfId="3348" xr:uid="{00000000-0005-0000-0000-0000C3010000}"/>
    <cellStyle name="Normal 32 5" xfId="1583" xr:uid="{00000000-0005-0000-0000-0000BE010000}"/>
    <cellStyle name="Normal 32 5 2" xfId="2239" xr:uid="{00000000-0005-0000-0000-0000BE010000}"/>
    <cellStyle name="Normal 32 5 2 2" xfId="3867" xr:uid="{00000000-0005-0000-0000-0000BE010000}"/>
    <cellStyle name="Normal 32 5 3" xfId="3338" xr:uid="{00000000-0005-0000-0000-0000BE010000}"/>
    <cellStyle name="Normal 33" xfId="490" xr:uid="{00000000-0005-0000-0000-000053020000}"/>
    <cellStyle name="Normal 33 2" xfId="1679" xr:uid="{00000000-0005-0000-0000-0000C4010000}"/>
    <cellStyle name="Normal 33 2 2" xfId="2292" xr:uid="{00000000-0005-0000-0000-0000C4010000}"/>
    <cellStyle name="Normal 33 2 2 2" xfId="3920" xr:uid="{00000000-0005-0000-0000-0000C4010000}"/>
    <cellStyle name="Normal 33 2 3" xfId="3392" xr:uid="{00000000-0005-0000-0000-0000C4010000}"/>
    <cellStyle name="Normal 34" xfId="491" xr:uid="{00000000-0005-0000-0000-000054020000}"/>
    <cellStyle name="Normal 34 2" xfId="1768" xr:uid="{00000000-0005-0000-0000-0000C6010000}"/>
    <cellStyle name="Normal 34 2 2" xfId="2296" xr:uid="{00000000-0005-0000-0000-0000C6010000}"/>
    <cellStyle name="Normal 34 2 2 2" xfId="3924" xr:uid="{00000000-0005-0000-0000-0000C6010000}"/>
    <cellStyle name="Normal 34 2 3" xfId="3416" xr:uid="{00000000-0005-0000-0000-0000C6010000}"/>
    <cellStyle name="Normal 34 3" xfId="1680" xr:uid="{00000000-0005-0000-0000-0000C5010000}"/>
    <cellStyle name="Normal 34 3 2" xfId="2293" xr:uid="{00000000-0005-0000-0000-0000C5010000}"/>
    <cellStyle name="Normal 34 3 2 2" xfId="3921" xr:uid="{00000000-0005-0000-0000-0000C5010000}"/>
    <cellStyle name="Normal 34 3 3" xfId="3393" xr:uid="{00000000-0005-0000-0000-0000C5010000}"/>
    <cellStyle name="Normal 35" xfId="492" xr:uid="{00000000-0005-0000-0000-000055020000}"/>
    <cellStyle name="Normal 35 2" xfId="1374" xr:uid="{00000000-0005-0000-0000-0000C7010000}"/>
    <cellStyle name="Normal 36" xfId="493" xr:uid="{00000000-0005-0000-0000-000056020000}"/>
    <cellStyle name="Normal 36 2" xfId="1606" xr:uid="{00000000-0005-0000-0000-0000C8010000}"/>
    <cellStyle name="Normal 37" xfId="494" xr:uid="{00000000-0005-0000-0000-000057020000}"/>
    <cellStyle name="Normal 37 2" xfId="1735" xr:uid="{00000000-0005-0000-0000-0000C9010000}"/>
    <cellStyle name="Normal 38" xfId="495" xr:uid="{00000000-0005-0000-0000-000058020000}"/>
    <cellStyle name="Normal 38 2" xfId="1683" xr:uid="{00000000-0005-0000-0000-0000CA010000}"/>
    <cellStyle name="Normal 39" xfId="496" xr:uid="{00000000-0005-0000-0000-000059020000}"/>
    <cellStyle name="Normal 39 2" xfId="1742" xr:uid="{00000000-0005-0000-0000-0000CB010000}"/>
    <cellStyle name="Normal 4" xfId="48" xr:uid="{00000000-0005-0000-0000-000031000000}"/>
    <cellStyle name="Normal 4 2" xfId="497" xr:uid="{00000000-0005-0000-0000-00005B020000}"/>
    <cellStyle name="Normal 4 2 2" xfId="1597" xr:uid="{00000000-0005-0000-0000-0000CD010000}"/>
    <cellStyle name="Normal 4 3" xfId="765" xr:uid="{00000000-0005-0000-0000-00005C020000}"/>
    <cellStyle name="Normal 4 3 2" xfId="857" xr:uid="{00000000-0005-0000-0000-00005D020000}"/>
    <cellStyle name="Normal 4 3 2 2" xfId="967" xr:uid="{00000000-0005-0000-0000-00005D020000}"/>
    <cellStyle name="Normal 4 3 2 2 2" xfId="1208" xr:uid="{00000000-0005-0000-0000-00005D020000}"/>
    <cellStyle name="Normal 4 3 2 2 2 2" xfId="2643" xr:uid="{00000000-0005-0000-0000-00005D020000}"/>
    <cellStyle name="Normal 4 3 2 2 2 2 2" xfId="4270" xr:uid="{00000000-0005-0000-0000-00005D020000}"/>
    <cellStyle name="Normal 4 3 2 2 2 3" xfId="3232" xr:uid="{00000000-0005-0000-0000-00005D020000}"/>
    <cellStyle name="Normal 4 3 2 2 3" xfId="1904" xr:uid="{00000000-0005-0000-0000-00005D020000}"/>
    <cellStyle name="Normal 4 3 2 2 3 2" xfId="2420" xr:uid="{00000000-0005-0000-0000-00005D020000}"/>
    <cellStyle name="Normal 4 3 2 2 3 2 2" xfId="4047" xr:uid="{00000000-0005-0000-0000-00005D020000}"/>
    <cellStyle name="Normal 4 3 2 2 3 3" xfId="3543" xr:uid="{00000000-0005-0000-0000-00005D020000}"/>
    <cellStyle name="Normal 4 3 2 2 4" xfId="2138" xr:uid="{00000000-0005-0000-0000-00005D020000}"/>
    <cellStyle name="Normal 4 3 2 2 4 2" xfId="3766" xr:uid="{00000000-0005-0000-0000-00005D020000}"/>
    <cellStyle name="Normal 4 3 2 2 5" xfId="3009" xr:uid="{00000000-0005-0000-0000-00005D020000}"/>
    <cellStyle name="Normal 4 3 2 3" xfId="1033" xr:uid="{00000000-0005-0000-0000-00004B020000}"/>
    <cellStyle name="Normal 4 3 2 3 2" xfId="1271" xr:uid="{00000000-0005-0000-0000-00004B020000}"/>
    <cellStyle name="Normal 4 3 2 3 2 2" xfId="2706" xr:uid="{00000000-0005-0000-0000-00004B020000}"/>
    <cellStyle name="Normal 4 3 2 3 2 2 2" xfId="4333" xr:uid="{00000000-0005-0000-0000-00004B020000}"/>
    <cellStyle name="Normal 4 3 2 3 2 3" xfId="3295" xr:uid="{00000000-0005-0000-0000-00004B020000}"/>
    <cellStyle name="Normal 4 3 2 3 3" xfId="1967" xr:uid="{00000000-0005-0000-0000-00004B020000}"/>
    <cellStyle name="Normal 4 3 2 3 3 2" xfId="2483" xr:uid="{00000000-0005-0000-0000-00004B020000}"/>
    <cellStyle name="Normal 4 3 2 3 3 2 2" xfId="4110" xr:uid="{00000000-0005-0000-0000-00004B020000}"/>
    <cellStyle name="Normal 4 3 2 3 3 3" xfId="3606" xr:uid="{00000000-0005-0000-0000-00004B020000}"/>
    <cellStyle name="Normal 4 3 2 3 4" xfId="2201" xr:uid="{00000000-0005-0000-0000-00004B020000}"/>
    <cellStyle name="Normal 4 3 2 3 4 2" xfId="3829" xr:uid="{00000000-0005-0000-0000-00004B020000}"/>
    <cellStyle name="Normal 4 3 2 3 5" xfId="3072" xr:uid="{00000000-0005-0000-0000-00004B020000}"/>
    <cellStyle name="Normal 4 3 2 4" xfId="1136" xr:uid="{00000000-0005-0000-0000-00005D020000}"/>
    <cellStyle name="Normal 4 3 2 4 2" xfId="2571" xr:uid="{00000000-0005-0000-0000-00005D020000}"/>
    <cellStyle name="Normal 4 3 2 4 2 2" xfId="4198" xr:uid="{00000000-0005-0000-0000-00005D020000}"/>
    <cellStyle name="Normal 4 3 2 4 3" xfId="3160" xr:uid="{00000000-0005-0000-0000-00005D020000}"/>
    <cellStyle name="Normal 4 3 2 5" xfId="1833" xr:uid="{00000000-0005-0000-0000-00005D020000}"/>
    <cellStyle name="Normal 4 3 2 5 2" xfId="2349" xr:uid="{00000000-0005-0000-0000-00005D020000}"/>
    <cellStyle name="Normal 4 3 2 5 2 2" xfId="3976" xr:uid="{00000000-0005-0000-0000-00005D020000}"/>
    <cellStyle name="Normal 4 3 2 5 3" xfId="3472" xr:uid="{00000000-0005-0000-0000-00005D020000}"/>
    <cellStyle name="Normal 4 3 2 6" xfId="2066" xr:uid="{00000000-0005-0000-0000-00005D020000}"/>
    <cellStyle name="Normal 4 3 2 6 2" xfId="3694" xr:uid="{00000000-0005-0000-0000-00005D020000}"/>
    <cellStyle name="Normal 4 3 2 7" xfId="2936" xr:uid="{00000000-0005-0000-0000-00005D020000}"/>
    <cellStyle name="Normal 4 3 3" xfId="934" xr:uid="{00000000-0005-0000-0000-00005C020000}"/>
    <cellStyle name="Normal 4 3 3 2" xfId="1175" xr:uid="{00000000-0005-0000-0000-00005C020000}"/>
    <cellStyle name="Normal 4 3 3 2 2" xfId="2610" xr:uid="{00000000-0005-0000-0000-00005C020000}"/>
    <cellStyle name="Normal 4 3 3 2 2 2" xfId="4237" xr:uid="{00000000-0005-0000-0000-00005C020000}"/>
    <cellStyle name="Normal 4 3 3 2 3" xfId="3199" xr:uid="{00000000-0005-0000-0000-00005C020000}"/>
    <cellStyle name="Normal 4 3 3 3" xfId="1871" xr:uid="{00000000-0005-0000-0000-00005C020000}"/>
    <cellStyle name="Normal 4 3 3 3 2" xfId="2387" xr:uid="{00000000-0005-0000-0000-00005C020000}"/>
    <cellStyle name="Normal 4 3 3 3 2 2" xfId="4014" xr:uid="{00000000-0005-0000-0000-00005C020000}"/>
    <cellStyle name="Normal 4 3 3 3 3" xfId="3510" xr:uid="{00000000-0005-0000-0000-00005C020000}"/>
    <cellStyle name="Normal 4 3 3 4" xfId="2105" xr:uid="{00000000-0005-0000-0000-00005C020000}"/>
    <cellStyle name="Normal 4 3 3 4 2" xfId="3733" xr:uid="{00000000-0005-0000-0000-00005C020000}"/>
    <cellStyle name="Normal 4 3 3 5" xfId="2976" xr:uid="{00000000-0005-0000-0000-00005C020000}"/>
    <cellStyle name="Normal 4 3 4" xfId="1032" xr:uid="{00000000-0005-0000-0000-00004A020000}"/>
    <cellStyle name="Normal 4 3 4 2" xfId="1270" xr:uid="{00000000-0005-0000-0000-00004A020000}"/>
    <cellStyle name="Normal 4 3 4 2 2" xfId="2705" xr:uid="{00000000-0005-0000-0000-00004A020000}"/>
    <cellStyle name="Normal 4 3 4 2 2 2" xfId="4332" xr:uid="{00000000-0005-0000-0000-00004A020000}"/>
    <cellStyle name="Normal 4 3 4 2 3" xfId="3294" xr:uid="{00000000-0005-0000-0000-00004A020000}"/>
    <cellStyle name="Normal 4 3 4 3" xfId="1966" xr:uid="{00000000-0005-0000-0000-00004A020000}"/>
    <cellStyle name="Normal 4 3 4 3 2" xfId="2482" xr:uid="{00000000-0005-0000-0000-00004A020000}"/>
    <cellStyle name="Normal 4 3 4 3 2 2" xfId="4109" xr:uid="{00000000-0005-0000-0000-00004A020000}"/>
    <cellStyle name="Normal 4 3 4 3 3" xfId="3605" xr:uid="{00000000-0005-0000-0000-00004A020000}"/>
    <cellStyle name="Normal 4 3 4 4" xfId="2200" xr:uid="{00000000-0005-0000-0000-00004A020000}"/>
    <cellStyle name="Normal 4 3 4 4 2" xfId="3828" xr:uid="{00000000-0005-0000-0000-00004A020000}"/>
    <cellStyle name="Normal 4 3 4 5" xfId="3071" xr:uid="{00000000-0005-0000-0000-00004A020000}"/>
    <cellStyle name="Normal 4 3 5" xfId="1663" xr:uid="{00000000-0005-0000-0000-0000CE010000}"/>
    <cellStyle name="Normal 4 3 6" xfId="1103" xr:uid="{00000000-0005-0000-0000-00005C020000}"/>
    <cellStyle name="Normal 4 3 6 2" xfId="2538" xr:uid="{00000000-0005-0000-0000-00005C020000}"/>
    <cellStyle name="Normal 4 3 6 2 2" xfId="4165" xr:uid="{00000000-0005-0000-0000-00005C020000}"/>
    <cellStyle name="Normal 4 3 6 3" xfId="3127" xr:uid="{00000000-0005-0000-0000-00005C020000}"/>
    <cellStyle name="Normal 4 3 7" xfId="1802" xr:uid="{00000000-0005-0000-0000-00005C020000}"/>
    <cellStyle name="Normal 4 3 7 2" xfId="2317" xr:uid="{00000000-0005-0000-0000-00005C020000}"/>
    <cellStyle name="Normal 4 3 7 2 2" xfId="3945" xr:uid="{00000000-0005-0000-0000-00005C020000}"/>
    <cellStyle name="Normal 4 3 7 3" xfId="3441" xr:uid="{00000000-0005-0000-0000-00005C020000}"/>
    <cellStyle name="Normal 4 3 8" xfId="2032" xr:uid="{00000000-0005-0000-0000-00005C020000}"/>
    <cellStyle name="Normal 4 3 8 2" xfId="3661" xr:uid="{00000000-0005-0000-0000-00005C020000}"/>
    <cellStyle name="Normal 4 3 9" xfId="2897" xr:uid="{00000000-0005-0000-0000-00005C020000}"/>
    <cellStyle name="Normal 4 4" xfId="1511" xr:uid="{00000000-0005-0000-0000-0000CF010000}"/>
    <cellStyle name="Normal 4 5" xfId="1741" xr:uid="{00000000-0005-0000-0000-0000D0010000}"/>
    <cellStyle name="Normal 4 6" xfId="1313" xr:uid="{00000000-0005-0000-0000-0000CC010000}"/>
    <cellStyle name="Normal 4 7" xfId="199" xr:uid="{00000000-0005-0000-0000-00005A020000}"/>
    <cellStyle name="Normal 40" xfId="498" xr:uid="{00000000-0005-0000-0000-00005E020000}"/>
    <cellStyle name="Normal 40 2" xfId="1743" xr:uid="{00000000-0005-0000-0000-0000D1010000}"/>
    <cellStyle name="Normal 41" xfId="499" xr:uid="{00000000-0005-0000-0000-00005F020000}"/>
    <cellStyle name="Normal 42" xfId="500" xr:uid="{00000000-0005-0000-0000-000060020000}"/>
    <cellStyle name="Normal 43" xfId="501" xr:uid="{00000000-0005-0000-0000-000061020000}"/>
    <cellStyle name="Normal 44" xfId="502" xr:uid="{00000000-0005-0000-0000-000062020000}"/>
    <cellStyle name="Normal 44 2" xfId="503" xr:uid="{00000000-0005-0000-0000-000063020000}"/>
    <cellStyle name="Normal 44_Financial Analysis_Training 8.24.11" xfId="504" xr:uid="{00000000-0005-0000-0000-000064020000}"/>
    <cellStyle name="Normal 45" xfId="505" xr:uid="{00000000-0005-0000-0000-000065020000}"/>
    <cellStyle name="Normal 45 2" xfId="506" xr:uid="{00000000-0005-0000-0000-000066020000}"/>
    <cellStyle name="Normal 45_Financial Analysis_Training 8.24.11" xfId="507" xr:uid="{00000000-0005-0000-0000-000067020000}"/>
    <cellStyle name="Normal 46" xfId="508" xr:uid="{00000000-0005-0000-0000-000068020000}"/>
    <cellStyle name="Normal 46 2" xfId="509" xr:uid="{00000000-0005-0000-0000-000069020000}"/>
    <cellStyle name="Normal 46_Financial Analysis_Training 8.24.11" xfId="510" xr:uid="{00000000-0005-0000-0000-00006A020000}"/>
    <cellStyle name="Normal 47" xfId="511" xr:uid="{00000000-0005-0000-0000-00006B020000}"/>
    <cellStyle name="Normal 47 2" xfId="512" xr:uid="{00000000-0005-0000-0000-00006C020000}"/>
    <cellStyle name="Normal 47_Financial Analysis_Training 8.24.11" xfId="513" xr:uid="{00000000-0005-0000-0000-00006D020000}"/>
    <cellStyle name="Normal 48" xfId="163" xr:uid="{00000000-0005-0000-0000-00006E020000}"/>
    <cellStyle name="Normal 48 2" xfId="514" xr:uid="{00000000-0005-0000-0000-00006F020000}"/>
    <cellStyle name="Normal 48_Financial Analysis_Training 8.24.11" xfId="515" xr:uid="{00000000-0005-0000-0000-000070020000}"/>
    <cellStyle name="Normal 49" xfId="164" xr:uid="{00000000-0005-0000-0000-000071020000}"/>
    <cellStyle name="Normal 49 2" xfId="516" xr:uid="{00000000-0005-0000-0000-000072020000}"/>
    <cellStyle name="Normal 49_Financial Analysis_Training 8.24.11" xfId="517" xr:uid="{00000000-0005-0000-0000-000073020000}"/>
    <cellStyle name="Normal 5" xfId="62" xr:uid="{B51FD8CD-A3D8-460B-9C79-F63CB727B428}"/>
    <cellStyle name="Normal 5 2" xfId="200" xr:uid="{00000000-0005-0000-0000-000075020000}"/>
    <cellStyle name="Normal 5 2 10" xfId="76" xr:uid="{8232CCE7-6DA1-44F4-BBF8-749E66790E75}"/>
    <cellStyle name="Normal 5 2 10 2" xfId="2838" xr:uid="{8232CCE7-6DA1-44F4-BBF8-749E66790E75}"/>
    <cellStyle name="Normal 5 2 10 3" xfId="4375" xr:uid="{8232CCE7-6DA1-44F4-BBF8-749E66790E75}"/>
    <cellStyle name="Normal 5 2 11" xfId="2855" xr:uid="{00000000-0005-0000-0000-000075020000}"/>
    <cellStyle name="Normal 5 2 17" xfId="71" xr:uid="{09B250B5-93B6-4C61-95ED-2E0CA95CE25A}"/>
    <cellStyle name="Normal 5 2 2" xfId="632" xr:uid="{00000000-0005-0000-0000-000076020000}"/>
    <cellStyle name="Normal 5 2 2 2" xfId="839" xr:uid="{00000000-0005-0000-0000-000077020000}"/>
    <cellStyle name="Normal 5 2 2 2 2" xfId="949" xr:uid="{00000000-0005-0000-0000-000077020000}"/>
    <cellStyle name="Normal 5 2 2 2 2 2" xfId="1190" xr:uid="{00000000-0005-0000-0000-000077020000}"/>
    <cellStyle name="Normal 5 2 2 2 2 2 2" xfId="2625" xr:uid="{00000000-0005-0000-0000-000077020000}"/>
    <cellStyle name="Normal 5 2 2 2 2 2 2 2" xfId="4252" xr:uid="{00000000-0005-0000-0000-000077020000}"/>
    <cellStyle name="Normal 5 2 2 2 2 2 3" xfId="3214" xr:uid="{00000000-0005-0000-0000-000077020000}"/>
    <cellStyle name="Normal 5 2 2 2 2 3" xfId="1886" xr:uid="{00000000-0005-0000-0000-000077020000}"/>
    <cellStyle name="Normal 5 2 2 2 2 3 2" xfId="2402" xr:uid="{00000000-0005-0000-0000-000077020000}"/>
    <cellStyle name="Normal 5 2 2 2 2 3 2 2" xfId="4029" xr:uid="{00000000-0005-0000-0000-000077020000}"/>
    <cellStyle name="Normal 5 2 2 2 2 3 3" xfId="3525" xr:uid="{00000000-0005-0000-0000-000077020000}"/>
    <cellStyle name="Normal 5 2 2 2 2 4" xfId="2120" xr:uid="{00000000-0005-0000-0000-000077020000}"/>
    <cellStyle name="Normal 5 2 2 2 2 4 2" xfId="3748" xr:uid="{00000000-0005-0000-0000-000077020000}"/>
    <cellStyle name="Normal 5 2 2 2 2 5" xfId="2991" xr:uid="{00000000-0005-0000-0000-000077020000}"/>
    <cellStyle name="Normal 5 2 2 2 3" xfId="1036" xr:uid="{00000000-0005-0000-0000-000065020000}"/>
    <cellStyle name="Normal 5 2 2 2 3 2" xfId="1274" xr:uid="{00000000-0005-0000-0000-000065020000}"/>
    <cellStyle name="Normal 5 2 2 2 3 2 2" xfId="2709" xr:uid="{00000000-0005-0000-0000-000065020000}"/>
    <cellStyle name="Normal 5 2 2 2 3 2 2 2" xfId="4336" xr:uid="{00000000-0005-0000-0000-000065020000}"/>
    <cellStyle name="Normal 5 2 2 2 3 2 3" xfId="3298" xr:uid="{00000000-0005-0000-0000-000065020000}"/>
    <cellStyle name="Normal 5 2 2 2 3 3" xfId="1970" xr:uid="{00000000-0005-0000-0000-000065020000}"/>
    <cellStyle name="Normal 5 2 2 2 3 3 2" xfId="2486" xr:uid="{00000000-0005-0000-0000-000065020000}"/>
    <cellStyle name="Normal 5 2 2 2 3 3 2 2" xfId="4113" xr:uid="{00000000-0005-0000-0000-000065020000}"/>
    <cellStyle name="Normal 5 2 2 2 3 3 3" xfId="3609" xr:uid="{00000000-0005-0000-0000-000065020000}"/>
    <cellStyle name="Normal 5 2 2 2 3 4" xfId="2204" xr:uid="{00000000-0005-0000-0000-000065020000}"/>
    <cellStyle name="Normal 5 2 2 2 3 4 2" xfId="3832" xr:uid="{00000000-0005-0000-0000-000065020000}"/>
    <cellStyle name="Normal 5 2 2 2 3 5" xfId="3075" xr:uid="{00000000-0005-0000-0000-000065020000}"/>
    <cellStyle name="Normal 5 2 2 2 4" xfId="1118" xr:uid="{00000000-0005-0000-0000-000077020000}"/>
    <cellStyle name="Normal 5 2 2 2 4 2" xfId="2553" xr:uid="{00000000-0005-0000-0000-000077020000}"/>
    <cellStyle name="Normal 5 2 2 2 4 2 2" xfId="4180" xr:uid="{00000000-0005-0000-0000-000077020000}"/>
    <cellStyle name="Normal 5 2 2 2 4 3" xfId="3142" xr:uid="{00000000-0005-0000-0000-000077020000}"/>
    <cellStyle name="Normal 5 2 2 2 5" xfId="1815" xr:uid="{00000000-0005-0000-0000-000077020000}"/>
    <cellStyle name="Normal 5 2 2 2 5 2" xfId="2331" xr:uid="{00000000-0005-0000-0000-000077020000}"/>
    <cellStyle name="Normal 5 2 2 2 5 2 2" xfId="3958" xr:uid="{00000000-0005-0000-0000-000077020000}"/>
    <cellStyle name="Normal 5 2 2 2 5 3" xfId="3454" xr:uid="{00000000-0005-0000-0000-000077020000}"/>
    <cellStyle name="Normal 5 2 2 2 6" xfId="2048" xr:uid="{00000000-0005-0000-0000-000077020000}"/>
    <cellStyle name="Normal 5 2 2 2 6 2" xfId="3676" xr:uid="{00000000-0005-0000-0000-000077020000}"/>
    <cellStyle name="Normal 5 2 2 2 7" xfId="2918" xr:uid="{00000000-0005-0000-0000-000077020000}"/>
    <cellStyle name="Normal 5 2 2 3" xfId="916" xr:uid="{00000000-0005-0000-0000-000076020000}"/>
    <cellStyle name="Normal 5 2 2 3 2" xfId="1157" xr:uid="{00000000-0005-0000-0000-000076020000}"/>
    <cellStyle name="Normal 5 2 2 3 2 2" xfId="2592" xr:uid="{00000000-0005-0000-0000-000076020000}"/>
    <cellStyle name="Normal 5 2 2 3 2 2 2" xfId="4219" xr:uid="{00000000-0005-0000-0000-000076020000}"/>
    <cellStyle name="Normal 5 2 2 3 2 3" xfId="3181" xr:uid="{00000000-0005-0000-0000-000076020000}"/>
    <cellStyle name="Normal 5 2 2 3 3" xfId="1853" xr:uid="{00000000-0005-0000-0000-000076020000}"/>
    <cellStyle name="Normal 5 2 2 3 3 2" xfId="2369" xr:uid="{00000000-0005-0000-0000-000076020000}"/>
    <cellStyle name="Normal 5 2 2 3 3 2 2" xfId="3996" xr:uid="{00000000-0005-0000-0000-000076020000}"/>
    <cellStyle name="Normal 5 2 2 3 3 3" xfId="3492" xr:uid="{00000000-0005-0000-0000-000076020000}"/>
    <cellStyle name="Normal 5 2 2 3 4" xfId="2087" xr:uid="{00000000-0005-0000-0000-000076020000}"/>
    <cellStyle name="Normal 5 2 2 3 4 2" xfId="3715" xr:uid="{00000000-0005-0000-0000-000076020000}"/>
    <cellStyle name="Normal 5 2 2 3 5" xfId="2958" xr:uid="{00000000-0005-0000-0000-000076020000}"/>
    <cellStyle name="Normal 5 2 2 4" xfId="1035" xr:uid="{00000000-0005-0000-0000-000064020000}"/>
    <cellStyle name="Normal 5 2 2 4 2" xfId="1273" xr:uid="{00000000-0005-0000-0000-000064020000}"/>
    <cellStyle name="Normal 5 2 2 4 2 2" xfId="2708" xr:uid="{00000000-0005-0000-0000-000064020000}"/>
    <cellStyle name="Normal 5 2 2 4 2 2 2" xfId="4335" xr:uid="{00000000-0005-0000-0000-000064020000}"/>
    <cellStyle name="Normal 5 2 2 4 2 3" xfId="3297" xr:uid="{00000000-0005-0000-0000-000064020000}"/>
    <cellStyle name="Normal 5 2 2 4 3" xfId="1969" xr:uid="{00000000-0005-0000-0000-000064020000}"/>
    <cellStyle name="Normal 5 2 2 4 3 2" xfId="2485" xr:uid="{00000000-0005-0000-0000-000064020000}"/>
    <cellStyle name="Normal 5 2 2 4 3 2 2" xfId="4112" xr:uid="{00000000-0005-0000-0000-000064020000}"/>
    <cellStyle name="Normal 5 2 2 4 3 3" xfId="3608" xr:uid="{00000000-0005-0000-0000-000064020000}"/>
    <cellStyle name="Normal 5 2 2 4 4" xfId="2203" xr:uid="{00000000-0005-0000-0000-000064020000}"/>
    <cellStyle name="Normal 5 2 2 4 4 2" xfId="3831" xr:uid="{00000000-0005-0000-0000-000064020000}"/>
    <cellStyle name="Normal 5 2 2 4 5" xfId="3074" xr:uid="{00000000-0005-0000-0000-000064020000}"/>
    <cellStyle name="Normal 5 2 2 5" xfId="1665" xr:uid="{00000000-0005-0000-0000-0000D4010000}"/>
    <cellStyle name="Normal 5 2 2 5 2" xfId="2283" xr:uid="{00000000-0005-0000-0000-0000D4010000}"/>
    <cellStyle name="Normal 5 2 2 5 2 2" xfId="3911" xr:uid="{00000000-0005-0000-0000-0000D4010000}"/>
    <cellStyle name="Normal 5 2 2 5 3" xfId="3383" xr:uid="{00000000-0005-0000-0000-0000D4010000}"/>
    <cellStyle name="Normal 5 2 2 6" xfId="1084" xr:uid="{00000000-0005-0000-0000-000076020000}"/>
    <cellStyle name="Normal 5 2 2 6 2" xfId="2520" xr:uid="{00000000-0005-0000-0000-000076020000}"/>
    <cellStyle name="Normal 5 2 2 6 2 2" xfId="4147" xr:uid="{00000000-0005-0000-0000-000076020000}"/>
    <cellStyle name="Normal 5 2 2 6 3" xfId="3109" xr:uid="{00000000-0005-0000-0000-000076020000}"/>
    <cellStyle name="Normal 5 2 2 7" xfId="2014" xr:uid="{00000000-0005-0000-0000-000076020000}"/>
    <cellStyle name="Normal 5 2 2 7 2" xfId="3643" xr:uid="{00000000-0005-0000-0000-000076020000}"/>
    <cellStyle name="Normal 5 2 2 8" xfId="2875" xr:uid="{00000000-0005-0000-0000-000076020000}"/>
    <cellStyle name="Normal 5 2 3" xfId="823" xr:uid="{00000000-0005-0000-0000-000078020000}"/>
    <cellStyle name="Normal 5 2 3 2" xfId="1769" xr:uid="{00000000-0005-0000-0000-0000D5010000}"/>
    <cellStyle name="Normal 5 2 3 2 2" xfId="2297" xr:uid="{00000000-0005-0000-0000-0000D5010000}"/>
    <cellStyle name="Normal 5 2 3 2 2 2" xfId="3925" xr:uid="{00000000-0005-0000-0000-0000D5010000}"/>
    <cellStyle name="Normal 5 2 3 2 3" xfId="3417" xr:uid="{00000000-0005-0000-0000-0000D5010000}"/>
    <cellStyle name="Normal 5 2 4" xfId="828" xr:uid="{00000000-0005-0000-0000-000079020000}"/>
    <cellStyle name="Normal 5 2 4 2" xfId="947" xr:uid="{00000000-0005-0000-0000-000079020000}"/>
    <cellStyle name="Normal 5 2 4 2 2" xfId="1188" xr:uid="{00000000-0005-0000-0000-000079020000}"/>
    <cellStyle name="Normal 5 2 4 2 2 2" xfId="2623" xr:uid="{00000000-0005-0000-0000-000079020000}"/>
    <cellStyle name="Normal 5 2 4 2 2 2 2" xfId="4250" xr:uid="{00000000-0005-0000-0000-000079020000}"/>
    <cellStyle name="Normal 5 2 4 2 2 3" xfId="3212" xr:uid="{00000000-0005-0000-0000-000079020000}"/>
    <cellStyle name="Normal 5 2 4 2 3" xfId="1884" xr:uid="{00000000-0005-0000-0000-000079020000}"/>
    <cellStyle name="Normal 5 2 4 2 3 2" xfId="2400" xr:uid="{00000000-0005-0000-0000-000079020000}"/>
    <cellStyle name="Normal 5 2 4 2 3 2 2" xfId="4027" xr:uid="{00000000-0005-0000-0000-000079020000}"/>
    <cellStyle name="Normal 5 2 4 2 3 3" xfId="3523" xr:uid="{00000000-0005-0000-0000-000079020000}"/>
    <cellStyle name="Normal 5 2 4 2 4" xfId="2118" xr:uid="{00000000-0005-0000-0000-000079020000}"/>
    <cellStyle name="Normal 5 2 4 2 4 2" xfId="3746" xr:uid="{00000000-0005-0000-0000-000079020000}"/>
    <cellStyle name="Normal 5 2 4 2 5" xfId="2989" xr:uid="{00000000-0005-0000-0000-000079020000}"/>
    <cellStyle name="Normal 5 2 4 3" xfId="1037" xr:uid="{00000000-0005-0000-0000-000067020000}"/>
    <cellStyle name="Normal 5 2 4 3 2" xfId="1275" xr:uid="{00000000-0005-0000-0000-000067020000}"/>
    <cellStyle name="Normal 5 2 4 3 2 2" xfId="2710" xr:uid="{00000000-0005-0000-0000-000067020000}"/>
    <cellStyle name="Normal 5 2 4 3 2 2 2" xfId="4337" xr:uid="{00000000-0005-0000-0000-000067020000}"/>
    <cellStyle name="Normal 5 2 4 3 2 3" xfId="3299" xr:uid="{00000000-0005-0000-0000-000067020000}"/>
    <cellStyle name="Normal 5 2 4 3 3" xfId="1971" xr:uid="{00000000-0005-0000-0000-000067020000}"/>
    <cellStyle name="Normal 5 2 4 3 3 2" xfId="2487" xr:uid="{00000000-0005-0000-0000-000067020000}"/>
    <cellStyle name="Normal 5 2 4 3 3 2 2" xfId="4114" xr:uid="{00000000-0005-0000-0000-000067020000}"/>
    <cellStyle name="Normal 5 2 4 3 3 3" xfId="3610" xr:uid="{00000000-0005-0000-0000-000067020000}"/>
    <cellStyle name="Normal 5 2 4 3 4" xfId="2205" xr:uid="{00000000-0005-0000-0000-000067020000}"/>
    <cellStyle name="Normal 5 2 4 3 4 2" xfId="3833" xr:uid="{00000000-0005-0000-0000-000067020000}"/>
    <cellStyle name="Normal 5 2 4 3 5" xfId="3076" xr:uid="{00000000-0005-0000-0000-000067020000}"/>
    <cellStyle name="Normal 5 2 4 4" xfId="1116" xr:uid="{00000000-0005-0000-0000-000079020000}"/>
    <cellStyle name="Normal 5 2 4 4 2" xfId="2551" xr:uid="{00000000-0005-0000-0000-000079020000}"/>
    <cellStyle name="Normal 5 2 4 4 2 2" xfId="4178" xr:uid="{00000000-0005-0000-0000-000079020000}"/>
    <cellStyle name="Normal 5 2 4 4 3" xfId="3140" xr:uid="{00000000-0005-0000-0000-000079020000}"/>
    <cellStyle name="Normal 5 2 4 5" xfId="1813" xr:uid="{00000000-0005-0000-0000-000079020000}"/>
    <cellStyle name="Normal 5 2 4 5 2" xfId="2329" xr:uid="{00000000-0005-0000-0000-000079020000}"/>
    <cellStyle name="Normal 5 2 4 5 2 2" xfId="3956" xr:uid="{00000000-0005-0000-0000-000079020000}"/>
    <cellStyle name="Normal 5 2 4 5 3" xfId="3452" xr:uid="{00000000-0005-0000-0000-000079020000}"/>
    <cellStyle name="Normal 5 2 4 6" xfId="2046" xr:uid="{00000000-0005-0000-0000-000079020000}"/>
    <cellStyle name="Normal 5 2 4 6 2" xfId="3674" xr:uid="{00000000-0005-0000-0000-000079020000}"/>
    <cellStyle name="Normal 5 2 4 7" xfId="2916" xr:uid="{00000000-0005-0000-0000-000079020000}"/>
    <cellStyle name="Normal 5 2 5" xfId="914" xr:uid="{00000000-0005-0000-0000-000075020000}"/>
    <cellStyle name="Normal 5 2 5 2" xfId="1155" xr:uid="{00000000-0005-0000-0000-000075020000}"/>
    <cellStyle name="Normal 5 2 5 2 2" xfId="2590" xr:uid="{00000000-0005-0000-0000-000075020000}"/>
    <cellStyle name="Normal 5 2 5 2 2 2" xfId="4217" xr:uid="{00000000-0005-0000-0000-000075020000}"/>
    <cellStyle name="Normal 5 2 5 2 3" xfId="3179" xr:uid="{00000000-0005-0000-0000-000075020000}"/>
    <cellStyle name="Normal 5 2 5 3" xfId="1851" xr:uid="{00000000-0005-0000-0000-000075020000}"/>
    <cellStyle name="Normal 5 2 5 3 2" xfId="2367" xr:uid="{00000000-0005-0000-0000-000075020000}"/>
    <cellStyle name="Normal 5 2 5 3 2 2" xfId="3994" xr:uid="{00000000-0005-0000-0000-000075020000}"/>
    <cellStyle name="Normal 5 2 5 3 3" xfId="3490" xr:uid="{00000000-0005-0000-0000-000075020000}"/>
    <cellStyle name="Normal 5 2 5 4" xfId="2085" xr:uid="{00000000-0005-0000-0000-000075020000}"/>
    <cellStyle name="Normal 5 2 5 4 2" xfId="3713" xr:uid="{00000000-0005-0000-0000-000075020000}"/>
    <cellStyle name="Normal 5 2 5 5" xfId="2956" xr:uid="{00000000-0005-0000-0000-000075020000}"/>
    <cellStyle name="Normal 5 2 6" xfId="1034" xr:uid="{00000000-0005-0000-0000-000063020000}"/>
    <cellStyle name="Normal 5 2 6 2" xfId="1272" xr:uid="{00000000-0005-0000-0000-000063020000}"/>
    <cellStyle name="Normal 5 2 6 2 2" xfId="2707" xr:uid="{00000000-0005-0000-0000-000063020000}"/>
    <cellStyle name="Normal 5 2 6 2 2 2" xfId="4334" xr:uid="{00000000-0005-0000-0000-000063020000}"/>
    <cellStyle name="Normal 5 2 6 2 3" xfId="3296" xr:uid="{00000000-0005-0000-0000-000063020000}"/>
    <cellStyle name="Normal 5 2 6 3" xfId="1968" xr:uid="{00000000-0005-0000-0000-000063020000}"/>
    <cellStyle name="Normal 5 2 6 3 2" xfId="2484" xr:uid="{00000000-0005-0000-0000-000063020000}"/>
    <cellStyle name="Normal 5 2 6 3 2 2" xfId="4111" xr:uid="{00000000-0005-0000-0000-000063020000}"/>
    <cellStyle name="Normal 5 2 6 3 3" xfId="3607" xr:uid="{00000000-0005-0000-0000-000063020000}"/>
    <cellStyle name="Normal 5 2 6 4" xfId="2202" xr:uid="{00000000-0005-0000-0000-000063020000}"/>
    <cellStyle name="Normal 5 2 6 4 2" xfId="3830" xr:uid="{00000000-0005-0000-0000-000063020000}"/>
    <cellStyle name="Normal 5 2 6 5" xfId="3073" xr:uid="{00000000-0005-0000-0000-000063020000}"/>
    <cellStyle name="Normal 5 2 7" xfId="1316" xr:uid="{00000000-0005-0000-0000-0000D3010000}"/>
    <cellStyle name="Normal 5 2 7 2" xfId="2237" xr:uid="{00000000-0005-0000-0000-0000D3010000}"/>
    <cellStyle name="Normal 5 2 7 2 2" xfId="3865" xr:uid="{00000000-0005-0000-0000-0000D3010000}"/>
    <cellStyle name="Normal 5 2 7 3" xfId="3331" xr:uid="{00000000-0005-0000-0000-0000D3010000}"/>
    <cellStyle name="Normal 5 2 8" xfId="1078" xr:uid="{00000000-0005-0000-0000-000075020000}"/>
    <cellStyle name="Normal 5 2 8 2" xfId="2518" xr:uid="{00000000-0005-0000-0000-000075020000}"/>
    <cellStyle name="Normal 5 2 8 2 2" xfId="4145" xr:uid="{00000000-0005-0000-0000-000075020000}"/>
    <cellStyle name="Normal 5 2 8 3" xfId="3107" xr:uid="{00000000-0005-0000-0000-000075020000}"/>
    <cellStyle name="Normal 5 2 9" xfId="2009" xr:uid="{00000000-0005-0000-0000-000075020000}"/>
    <cellStyle name="Normal 5 2 9 2" xfId="3641" xr:uid="{00000000-0005-0000-0000-000075020000}"/>
    <cellStyle name="Normal 5 3" xfId="1666" xr:uid="{00000000-0005-0000-0000-0000D6010000}"/>
    <cellStyle name="Normal 5 3 2" xfId="2284" xr:uid="{00000000-0005-0000-0000-0000D6010000}"/>
    <cellStyle name="Normal 5 3 2 2" xfId="3912" xr:uid="{00000000-0005-0000-0000-0000D6010000}"/>
    <cellStyle name="Normal 5 3 3" xfId="3384" xr:uid="{00000000-0005-0000-0000-0000D6010000}"/>
    <cellStyle name="Normal 5 4" xfId="1664" xr:uid="{00000000-0005-0000-0000-0000D7010000}"/>
    <cellStyle name="Normal 5 4 2" xfId="2282" xr:uid="{00000000-0005-0000-0000-0000D7010000}"/>
    <cellStyle name="Normal 5 4 2 2" xfId="3910" xr:uid="{00000000-0005-0000-0000-0000D7010000}"/>
    <cellStyle name="Normal 5 4 3" xfId="3382" xr:uid="{00000000-0005-0000-0000-0000D7010000}"/>
    <cellStyle name="Normal 5 5" xfId="1533" xr:uid="{00000000-0005-0000-0000-0000D8010000}"/>
    <cellStyle name="Normal 5 6" xfId="1730" xr:uid="{00000000-0005-0000-0000-0000D9010000}"/>
    <cellStyle name="Normal 5 7" xfId="2833" xr:uid="{B51FD8CD-A3D8-460B-9C79-F63CB727B428}"/>
    <cellStyle name="Normal 50" xfId="518" xr:uid="{00000000-0005-0000-0000-00007A020000}"/>
    <cellStyle name="Normal 51" xfId="519" xr:uid="{00000000-0005-0000-0000-00007B020000}"/>
    <cellStyle name="Normal 51 2" xfId="520" xr:uid="{00000000-0005-0000-0000-00007C020000}"/>
    <cellStyle name="Normal 51_Financial Analysis_Training 8.24.11" xfId="521" xr:uid="{00000000-0005-0000-0000-00007D020000}"/>
    <cellStyle name="Normal 52" xfId="522" xr:uid="{00000000-0005-0000-0000-00007E020000}"/>
    <cellStyle name="Normal 52 2" xfId="523" xr:uid="{00000000-0005-0000-0000-00007F020000}"/>
    <cellStyle name="Normal 52_Financial Analysis_Training 8.24.11" xfId="524" xr:uid="{00000000-0005-0000-0000-000080020000}"/>
    <cellStyle name="Normal 53" xfId="525" xr:uid="{00000000-0005-0000-0000-000081020000}"/>
    <cellStyle name="Normal 54" xfId="526" xr:uid="{00000000-0005-0000-0000-000082020000}"/>
    <cellStyle name="Normal 55" xfId="527" xr:uid="{00000000-0005-0000-0000-000083020000}"/>
    <cellStyle name="Normal 56" xfId="528" xr:uid="{00000000-0005-0000-0000-000084020000}"/>
    <cellStyle name="Normal 57" xfId="529" xr:uid="{00000000-0005-0000-0000-000085020000}"/>
    <cellStyle name="Normal 58" xfId="530" xr:uid="{00000000-0005-0000-0000-000086020000}"/>
    <cellStyle name="Normal 59" xfId="531" xr:uid="{00000000-0005-0000-0000-000087020000}"/>
    <cellStyle name="Normal 6" xfId="75" xr:uid="{A2D28E53-CF19-4B32-9566-68CA5A05F41F}"/>
    <cellStyle name="Normal 6 2" xfId="766" xr:uid="{00000000-0005-0000-0000-000089020000}"/>
    <cellStyle name="Normal 6 2 2" xfId="858" xr:uid="{00000000-0005-0000-0000-00008A020000}"/>
    <cellStyle name="Normal 6 2 2 2" xfId="968" xr:uid="{00000000-0005-0000-0000-00008A020000}"/>
    <cellStyle name="Normal 6 2 2 2 2" xfId="1209" xr:uid="{00000000-0005-0000-0000-00008A020000}"/>
    <cellStyle name="Normal 6 2 2 2 2 2" xfId="2644" xr:uid="{00000000-0005-0000-0000-00008A020000}"/>
    <cellStyle name="Normal 6 2 2 2 2 2 2" xfId="4271" xr:uid="{00000000-0005-0000-0000-00008A020000}"/>
    <cellStyle name="Normal 6 2 2 2 2 3" xfId="3233" xr:uid="{00000000-0005-0000-0000-00008A020000}"/>
    <cellStyle name="Normal 6 2 2 2 3" xfId="1905" xr:uid="{00000000-0005-0000-0000-00008A020000}"/>
    <cellStyle name="Normal 6 2 2 2 3 2" xfId="2421" xr:uid="{00000000-0005-0000-0000-00008A020000}"/>
    <cellStyle name="Normal 6 2 2 2 3 2 2" xfId="4048" xr:uid="{00000000-0005-0000-0000-00008A020000}"/>
    <cellStyle name="Normal 6 2 2 2 3 3" xfId="3544" xr:uid="{00000000-0005-0000-0000-00008A020000}"/>
    <cellStyle name="Normal 6 2 2 2 4" xfId="2139" xr:uid="{00000000-0005-0000-0000-00008A020000}"/>
    <cellStyle name="Normal 6 2 2 2 4 2" xfId="3767" xr:uid="{00000000-0005-0000-0000-00008A020000}"/>
    <cellStyle name="Normal 6 2 2 2 5" xfId="3010" xr:uid="{00000000-0005-0000-0000-00008A020000}"/>
    <cellStyle name="Normal 6 2 2 3" xfId="1039" xr:uid="{00000000-0005-0000-0000-000078020000}"/>
    <cellStyle name="Normal 6 2 2 3 2" xfId="1277" xr:uid="{00000000-0005-0000-0000-000078020000}"/>
    <cellStyle name="Normal 6 2 2 3 2 2" xfId="2712" xr:uid="{00000000-0005-0000-0000-000078020000}"/>
    <cellStyle name="Normal 6 2 2 3 2 2 2" xfId="4339" xr:uid="{00000000-0005-0000-0000-000078020000}"/>
    <cellStyle name="Normal 6 2 2 3 2 3" xfId="3301" xr:uid="{00000000-0005-0000-0000-000078020000}"/>
    <cellStyle name="Normal 6 2 2 3 3" xfId="1973" xr:uid="{00000000-0005-0000-0000-000078020000}"/>
    <cellStyle name="Normal 6 2 2 3 3 2" xfId="2489" xr:uid="{00000000-0005-0000-0000-000078020000}"/>
    <cellStyle name="Normal 6 2 2 3 3 2 2" xfId="4116" xr:uid="{00000000-0005-0000-0000-000078020000}"/>
    <cellStyle name="Normal 6 2 2 3 3 3" xfId="3612" xr:uid="{00000000-0005-0000-0000-000078020000}"/>
    <cellStyle name="Normal 6 2 2 3 4" xfId="2207" xr:uid="{00000000-0005-0000-0000-000078020000}"/>
    <cellStyle name="Normal 6 2 2 3 4 2" xfId="3835" xr:uid="{00000000-0005-0000-0000-000078020000}"/>
    <cellStyle name="Normal 6 2 2 3 5" xfId="3078" xr:uid="{00000000-0005-0000-0000-000078020000}"/>
    <cellStyle name="Normal 6 2 2 4" xfId="1137" xr:uid="{00000000-0005-0000-0000-00008A020000}"/>
    <cellStyle name="Normal 6 2 2 4 2" xfId="2572" xr:uid="{00000000-0005-0000-0000-00008A020000}"/>
    <cellStyle name="Normal 6 2 2 4 2 2" xfId="4199" xr:uid="{00000000-0005-0000-0000-00008A020000}"/>
    <cellStyle name="Normal 6 2 2 4 3" xfId="3161" xr:uid="{00000000-0005-0000-0000-00008A020000}"/>
    <cellStyle name="Normal 6 2 2 5" xfId="1834" xr:uid="{00000000-0005-0000-0000-00008A020000}"/>
    <cellStyle name="Normal 6 2 2 5 2" xfId="2350" xr:uid="{00000000-0005-0000-0000-00008A020000}"/>
    <cellStyle name="Normal 6 2 2 5 2 2" xfId="3977" xr:uid="{00000000-0005-0000-0000-00008A020000}"/>
    <cellStyle name="Normal 6 2 2 5 3" xfId="3473" xr:uid="{00000000-0005-0000-0000-00008A020000}"/>
    <cellStyle name="Normal 6 2 2 6" xfId="2067" xr:uid="{00000000-0005-0000-0000-00008A020000}"/>
    <cellStyle name="Normal 6 2 2 6 2" xfId="3695" xr:uid="{00000000-0005-0000-0000-00008A020000}"/>
    <cellStyle name="Normal 6 2 2 7" xfId="2937" xr:uid="{00000000-0005-0000-0000-00008A020000}"/>
    <cellStyle name="Normal 6 2 3" xfId="935" xr:uid="{00000000-0005-0000-0000-000089020000}"/>
    <cellStyle name="Normal 6 2 3 2" xfId="1176" xr:uid="{00000000-0005-0000-0000-000089020000}"/>
    <cellStyle name="Normal 6 2 3 2 2" xfId="2611" xr:uid="{00000000-0005-0000-0000-000089020000}"/>
    <cellStyle name="Normal 6 2 3 2 2 2" xfId="4238" xr:uid="{00000000-0005-0000-0000-000089020000}"/>
    <cellStyle name="Normal 6 2 3 2 3" xfId="3200" xr:uid="{00000000-0005-0000-0000-000089020000}"/>
    <cellStyle name="Normal 6 2 3 3" xfId="1872" xr:uid="{00000000-0005-0000-0000-000089020000}"/>
    <cellStyle name="Normal 6 2 3 3 2" xfId="2388" xr:uid="{00000000-0005-0000-0000-000089020000}"/>
    <cellStyle name="Normal 6 2 3 3 2 2" xfId="4015" xr:uid="{00000000-0005-0000-0000-000089020000}"/>
    <cellStyle name="Normal 6 2 3 3 3" xfId="3511" xr:uid="{00000000-0005-0000-0000-000089020000}"/>
    <cellStyle name="Normal 6 2 3 4" xfId="2106" xr:uid="{00000000-0005-0000-0000-000089020000}"/>
    <cellStyle name="Normal 6 2 3 4 2" xfId="3734" xr:uid="{00000000-0005-0000-0000-000089020000}"/>
    <cellStyle name="Normal 6 2 3 5" xfId="2977" xr:uid="{00000000-0005-0000-0000-000089020000}"/>
    <cellStyle name="Normal 6 2 4" xfId="1038" xr:uid="{00000000-0005-0000-0000-000077020000}"/>
    <cellStyle name="Normal 6 2 4 2" xfId="1276" xr:uid="{00000000-0005-0000-0000-000077020000}"/>
    <cellStyle name="Normal 6 2 4 2 2" xfId="2711" xr:uid="{00000000-0005-0000-0000-000077020000}"/>
    <cellStyle name="Normal 6 2 4 2 2 2" xfId="4338" xr:uid="{00000000-0005-0000-0000-000077020000}"/>
    <cellStyle name="Normal 6 2 4 2 3" xfId="3300" xr:uid="{00000000-0005-0000-0000-000077020000}"/>
    <cellStyle name="Normal 6 2 4 3" xfId="1972" xr:uid="{00000000-0005-0000-0000-000077020000}"/>
    <cellStyle name="Normal 6 2 4 3 2" xfId="2488" xr:uid="{00000000-0005-0000-0000-000077020000}"/>
    <cellStyle name="Normal 6 2 4 3 2 2" xfId="4115" xr:uid="{00000000-0005-0000-0000-000077020000}"/>
    <cellStyle name="Normal 6 2 4 3 3" xfId="3611" xr:uid="{00000000-0005-0000-0000-000077020000}"/>
    <cellStyle name="Normal 6 2 4 4" xfId="2206" xr:uid="{00000000-0005-0000-0000-000077020000}"/>
    <cellStyle name="Normal 6 2 4 4 2" xfId="3834" xr:uid="{00000000-0005-0000-0000-000077020000}"/>
    <cellStyle name="Normal 6 2 4 5" xfId="3077" xr:uid="{00000000-0005-0000-0000-000077020000}"/>
    <cellStyle name="Normal 6 2 5" xfId="1668" xr:uid="{00000000-0005-0000-0000-0000DB010000}"/>
    <cellStyle name="Normal 6 2 5 2" xfId="2286" xr:uid="{00000000-0005-0000-0000-0000DB010000}"/>
    <cellStyle name="Normal 6 2 5 2 2" xfId="3914" xr:uid="{00000000-0005-0000-0000-0000DB010000}"/>
    <cellStyle name="Normal 6 2 5 3" xfId="3386" xr:uid="{00000000-0005-0000-0000-0000DB010000}"/>
    <cellStyle name="Normal 6 2 6" xfId="1104" xr:uid="{00000000-0005-0000-0000-000089020000}"/>
    <cellStyle name="Normal 6 2 6 2" xfId="2539" xr:uid="{00000000-0005-0000-0000-000089020000}"/>
    <cellStyle name="Normal 6 2 6 2 2" xfId="4166" xr:uid="{00000000-0005-0000-0000-000089020000}"/>
    <cellStyle name="Normal 6 2 6 3" xfId="3128" xr:uid="{00000000-0005-0000-0000-000089020000}"/>
    <cellStyle name="Normal 6 2 7" xfId="2033" xr:uid="{00000000-0005-0000-0000-000089020000}"/>
    <cellStyle name="Normal 6 2 7 2" xfId="3662" xr:uid="{00000000-0005-0000-0000-000089020000}"/>
    <cellStyle name="Normal 6 2 8" xfId="2898" xr:uid="{00000000-0005-0000-0000-000089020000}"/>
    <cellStyle name="Normal 6 3" xfId="1667" xr:uid="{00000000-0005-0000-0000-0000DC010000}"/>
    <cellStyle name="Normal 6 3 2" xfId="2285" xr:uid="{00000000-0005-0000-0000-0000DC010000}"/>
    <cellStyle name="Normal 6 3 2 2" xfId="3913" xr:uid="{00000000-0005-0000-0000-0000DC010000}"/>
    <cellStyle name="Normal 6 3 3" xfId="3385" xr:uid="{00000000-0005-0000-0000-0000DC010000}"/>
    <cellStyle name="Normal 6 4" xfId="1529" xr:uid="{00000000-0005-0000-0000-0000DD010000}"/>
    <cellStyle name="Normal 6 5" xfId="1535" xr:uid="{00000000-0005-0000-0000-0000DA010000}"/>
    <cellStyle name="Normal 6 6" xfId="532" xr:uid="{00000000-0005-0000-0000-000088020000}"/>
    <cellStyle name="Normal 6 7" xfId="2837" xr:uid="{A2D28E53-CF19-4B32-9566-68CA5A05F41F}"/>
    <cellStyle name="Normal 60" xfId="533" xr:uid="{00000000-0005-0000-0000-00008B020000}"/>
    <cellStyle name="Normal 61" xfId="534" xr:uid="{00000000-0005-0000-0000-00008C020000}"/>
    <cellStyle name="Normal 62" xfId="535" xr:uid="{00000000-0005-0000-0000-00008D020000}"/>
    <cellStyle name="Normal 63" xfId="536" xr:uid="{00000000-0005-0000-0000-00008E020000}"/>
    <cellStyle name="Normal 64" xfId="537" xr:uid="{00000000-0005-0000-0000-00008F020000}"/>
    <cellStyle name="Normal 65" xfId="538" xr:uid="{00000000-0005-0000-0000-000090020000}"/>
    <cellStyle name="Normal 66" xfId="539" xr:uid="{00000000-0005-0000-0000-000091020000}"/>
    <cellStyle name="Normal 67" xfId="540" xr:uid="{00000000-0005-0000-0000-000092020000}"/>
    <cellStyle name="Normal 68" xfId="541" xr:uid="{00000000-0005-0000-0000-000093020000}"/>
    <cellStyle name="Normal 69" xfId="542" xr:uid="{00000000-0005-0000-0000-000094020000}"/>
    <cellStyle name="Normal 7" xfId="77" xr:uid="{9C0D716D-783B-42B8-BE75-D209E2567895}"/>
    <cellStyle name="Normal 7 2" xfId="543" xr:uid="{00000000-0005-0000-0000-000096020000}"/>
    <cellStyle name="Normal 7 2 2" xfId="1670" xr:uid="{00000000-0005-0000-0000-0000DF010000}"/>
    <cellStyle name="Normal 7 2 2 2" xfId="2288" xr:uid="{00000000-0005-0000-0000-0000DF010000}"/>
    <cellStyle name="Normal 7 2 2 2 2" xfId="3916" xr:uid="{00000000-0005-0000-0000-0000DF010000}"/>
    <cellStyle name="Normal 7 2 2 3" xfId="3388" xr:uid="{00000000-0005-0000-0000-0000DF010000}"/>
    <cellStyle name="Normal 7 3" xfId="767" xr:uid="{00000000-0005-0000-0000-000097020000}"/>
    <cellStyle name="Normal 7 3 2" xfId="859" xr:uid="{00000000-0005-0000-0000-000098020000}"/>
    <cellStyle name="Normal 7 3 2 2" xfId="969" xr:uid="{00000000-0005-0000-0000-000098020000}"/>
    <cellStyle name="Normal 7 3 2 2 2" xfId="1210" xr:uid="{00000000-0005-0000-0000-000098020000}"/>
    <cellStyle name="Normal 7 3 2 2 2 2" xfId="2645" xr:uid="{00000000-0005-0000-0000-000098020000}"/>
    <cellStyle name="Normal 7 3 2 2 2 2 2" xfId="4272" xr:uid="{00000000-0005-0000-0000-000098020000}"/>
    <cellStyle name="Normal 7 3 2 2 2 3" xfId="3234" xr:uid="{00000000-0005-0000-0000-000098020000}"/>
    <cellStyle name="Normal 7 3 2 2 3" xfId="1906" xr:uid="{00000000-0005-0000-0000-000098020000}"/>
    <cellStyle name="Normal 7 3 2 2 3 2" xfId="2422" xr:uid="{00000000-0005-0000-0000-000098020000}"/>
    <cellStyle name="Normal 7 3 2 2 3 2 2" xfId="4049" xr:uid="{00000000-0005-0000-0000-000098020000}"/>
    <cellStyle name="Normal 7 3 2 2 3 3" xfId="3545" xr:uid="{00000000-0005-0000-0000-000098020000}"/>
    <cellStyle name="Normal 7 3 2 2 4" xfId="2140" xr:uid="{00000000-0005-0000-0000-000098020000}"/>
    <cellStyle name="Normal 7 3 2 2 4 2" xfId="3768" xr:uid="{00000000-0005-0000-0000-000098020000}"/>
    <cellStyle name="Normal 7 3 2 2 5" xfId="3011" xr:uid="{00000000-0005-0000-0000-000098020000}"/>
    <cellStyle name="Normal 7 3 2 3" xfId="1041" xr:uid="{00000000-0005-0000-0000-000086020000}"/>
    <cellStyle name="Normal 7 3 2 3 2" xfId="1279" xr:uid="{00000000-0005-0000-0000-000086020000}"/>
    <cellStyle name="Normal 7 3 2 3 2 2" xfId="2714" xr:uid="{00000000-0005-0000-0000-000086020000}"/>
    <cellStyle name="Normal 7 3 2 3 2 2 2" xfId="4341" xr:uid="{00000000-0005-0000-0000-000086020000}"/>
    <cellStyle name="Normal 7 3 2 3 2 3" xfId="3303" xr:uid="{00000000-0005-0000-0000-000086020000}"/>
    <cellStyle name="Normal 7 3 2 3 3" xfId="1975" xr:uid="{00000000-0005-0000-0000-000086020000}"/>
    <cellStyle name="Normal 7 3 2 3 3 2" xfId="2491" xr:uid="{00000000-0005-0000-0000-000086020000}"/>
    <cellStyle name="Normal 7 3 2 3 3 2 2" xfId="4118" xr:uid="{00000000-0005-0000-0000-000086020000}"/>
    <cellStyle name="Normal 7 3 2 3 3 3" xfId="3614" xr:uid="{00000000-0005-0000-0000-000086020000}"/>
    <cellStyle name="Normal 7 3 2 3 4" xfId="2209" xr:uid="{00000000-0005-0000-0000-000086020000}"/>
    <cellStyle name="Normal 7 3 2 3 4 2" xfId="3837" xr:uid="{00000000-0005-0000-0000-000086020000}"/>
    <cellStyle name="Normal 7 3 2 3 5" xfId="3080" xr:uid="{00000000-0005-0000-0000-000086020000}"/>
    <cellStyle name="Normal 7 3 2 4" xfId="1138" xr:uid="{00000000-0005-0000-0000-000098020000}"/>
    <cellStyle name="Normal 7 3 2 4 2" xfId="2573" xr:uid="{00000000-0005-0000-0000-000098020000}"/>
    <cellStyle name="Normal 7 3 2 4 2 2" xfId="4200" xr:uid="{00000000-0005-0000-0000-000098020000}"/>
    <cellStyle name="Normal 7 3 2 4 3" xfId="3162" xr:uid="{00000000-0005-0000-0000-000098020000}"/>
    <cellStyle name="Normal 7 3 2 5" xfId="1835" xr:uid="{00000000-0005-0000-0000-000098020000}"/>
    <cellStyle name="Normal 7 3 2 5 2" xfId="2351" xr:uid="{00000000-0005-0000-0000-000098020000}"/>
    <cellStyle name="Normal 7 3 2 5 2 2" xfId="3978" xr:uid="{00000000-0005-0000-0000-000098020000}"/>
    <cellStyle name="Normal 7 3 2 5 3" xfId="3474" xr:uid="{00000000-0005-0000-0000-000098020000}"/>
    <cellStyle name="Normal 7 3 2 6" xfId="2068" xr:uid="{00000000-0005-0000-0000-000098020000}"/>
    <cellStyle name="Normal 7 3 2 6 2" xfId="3696" xr:uid="{00000000-0005-0000-0000-000098020000}"/>
    <cellStyle name="Normal 7 3 2 7" xfId="2938" xr:uid="{00000000-0005-0000-0000-000098020000}"/>
    <cellStyle name="Normal 7 3 3" xfId="936" xr:uid="{00000000-0005-0000-0000-000097020000}"/>
    <cellStyle name="Normal 7 3 3 2" xfId="1177" xr:uid="{00000000-0005-0000-0000-000097020000}"/>
    <cellStyle name="Normal 7 3 3 2 2" xfId="2612" xr:uid="{00000000-0005-0000-0000-000097020000}"/>
    <cellStyle name="Normal 7 3 3 2 2 2" xfId="4239" xr:uid="{00000000-0005-0000-0000-000097020000}"/>
    <cellStyle name="Normal 7 3 3 2 3" xfId="3201" xr:uid="{00000000-0005-0000-0000-000097020000}"/>
    <cellStyle name="Normal 7 3 3 3" xfId="1873" xr:uid="{00000000-0005-0000-0000-000097020000}"/>
    <cellStyle name="Normal 7 3 3 3 2" xfId="2389" xr:uid="{00000000-0005-0000-0000-000097020000}"/>
    <cellStyle name="Normal 7 3 3 3 2 2" xfId="4016" xr:uid="{00000000-0005-0000-0000-000097020000}"/>
    <cellStyle name="Normal 7 3 3 3 3" xfId="3512" xr:uid="{00000000-0005-0000-0000-000097020000}"/>
    <cellStyle name="Normal 7 3 3 4" xfId="2107" xr:uid="{00000000-0005-0000-0000-000097020000}"/>
    <cellStyle name="Normal 7 3 3 4 2" xfId="3735" xr:uid="{00000000-0005-0000-0000-000097020000}"/>
    <cellStyle name="Normal 7 3 3 5" xfId="2978" xr:uid="{00000000-0005-0000-0000-000097020000}"/>
    <cellStyle name="Normal 7 3 4" xfId="1040" xr:uid="{00000000-0005-0000-0000-000085020000}"/>
    <cellStyle name="Normal 7 3 4 2" xfId="1278" xr:uid="{00000000-0005-0000-0000-000085020000}"/>
    <cellStyle name="Normal 7 3 4 2 2" xfId="2713" xr:uid="{00000000-0005-0000-0000-000085020000}"/>
    <cellStyle name="Normal 7 3 4 2 2 2" xfId="4340" xr:uid="{00000000-0005-0000-0000-000085020000}"/>
    <cellStyle name="Normal 7 3 4 2 3" xfId="3302" xr:uid="{00000000-0005-0000-0000-000085020000}"/>
    <cellStyle name="Normal 7 3 4 3" xfId="1974" xr:uid="{00000000-0005-0000-0000-000085020000}"/>
    <cellStyle name="Normal 7 3 4 3 2" xfId="2490" xr:uid="{00000000-0005-0000-0000-000085020000}"/>
    <cellStyle name="Normal 7 3 4 3 2 2" xfId="4117" xr:uid="{00000000-0005-0000-0000-000085020000}"/>
    <cellStyle name="Normal 7 3 4 3 3" xfId="3613" xr:uid="{00000000-0005-0000-0000-000085020000}"/>
    <cellStyle name="Normal 7 3 4 4" xfId="2208" xr:uid="{00000000-0005-0000-0000-000085020000}"/>
    <cellStyle name="Normal 7 3 4 4 2" xfId="3836" xr:uid="{00000000-0005-0000-0000-000085020000}"/>
    <cellStyle name="Normal 7 3 4 5" xfId="3079" xr:uid="{00000000-0005-0000-0000-000085020000}"/>
    <cellStyle name="Normal 7 3 5" xfId="1669" xr:uid="{00000000-0005-0000-0000-0000E0010000}"/>
    <cellStyle name="Normal 7 3 5 2" xfId="2287" xr:uid="{00000000-0005-0000-0000-0000E0010000}"/>
    <cellStyle name="Normal 7 3 5 2 2" xfId="3915" xr:uid="{00000000-0005-0000-0000-0000E0010000}"/>
    <cellStyle name="Normal 7 3 5 3" xfId="3387" xr:uid="{00000000-0005-0000-0000-0000E0010000}"/>
    <cellStyle name="Normal 7 3 6" xfId="1105" xr:uid="{00000000-0005-0000-0000-000097020000}"/>
    <cellStyle name="Normal 7 3 6 2" xfId="2540" xr:uid="{00000000-0005-0000-0000-000097020000}"/>
    <cellStyle name="Normal 7 3 6 2 2" xfId="4167" xr:uid="{00000000-0005-0000-0000-000097020000}"/>
    <cellStyle name="Normal 7 3 6 3" xfId="3129" xr:uid="{00000000-0005-0000-0000-000097020000}"/>
    <cellStyle name="Normal 7 3 7" xfId="2034" xr:uid="{00000000-0005-0000-0000-000097020000}"/>
    <cellStyle name="Normal 7 3 7 2" xfId="3663" xr:uid="{00000000-0005-0000-0000-000097020000}"/>
    <cellStyle name="Normal 7 3 8" xfId="2899" xr:uid="{00000000-0005-0000-0000-000097020000}"/>
    <cellStyle name="Normal 7 4" xfId="1689" xr:uid="{00000000-0005-0000-0000-0000E1010000}"/>
    <cellStyle name="Normal 7 5" xfId="1558" xr:uid="{00000000-0005-0000-0000-0000DE010000}"/>
    <cellStyle name="Normal 7_Financial Analysis_Training 8.24.11" xfId="544" xr:uid="{00000000-0005-0000-0000-000099020000}"/>
    <cellStyle name="Normal 70" xfId="545" xr:uid="{00000000-0005-0000-0000-00009A020000}"/>
    <cellStyle name="Normal 71" xfId="546" xr:uid="{00000000-0005-0000-0000-00009B020000}"/>
    <cellStyle name="Normal 72" xfId="547" xr:uid="{00000000-0005-0000-0000-00009C020000}"/>
    <cellStyle name="Normal 73" xfId="548" xr:uid="{00000000-0005-0000-0000-00009D020000}"/>
    <cellStyle name="Normal 74" xfId="549" xr:uid="{00000000-0005-0000-0000-00009E020000}"/>
    <cellStyle name="Normal 75" xfId="550" xr:uid="{00000000-0005-0000-0000-00009F020000}"/>
    <cellStyle name="Normal 76" xfId="551" xr:uid="{00000000-0005-0000-0000-0000A0020000}"/>
    <cellStyle name="Normal 77" xfId="552" xr:uid="{00000000-0005-0000-0000-0000A1020000}"/>
    <cellStyle name="Normal 78" xfId="553" xr:uid="{00000000-0005-0000-0000-0000A2020000}"/>
    <cellStyle name="Normal 79" xfId="554" xr:uid="{00000000-0005-0000-0000-0000A3020000}"/>
    <cellStyle name="Normal 8" xfId="81" xr:uid="{C3DBC2DC-E15B-466D-B69F-F54EB2C365DF}"/>
    <cellStyle name="Normal 8 10" xfId="78" xr:uid="{9F512826-D443-4D29-99DE-D450F94CF768}"/>
    <cellStyle name="Normal 8 10 2" xfId="2839" xr:uid="{9F512826-D443-4D29-99DE-D450F94CF768}"/>
    <cellStyle name="Normal 8 10 3" xfId="4373" xr:uid="{9F512826-D443-4D29-99DE-D450F94CF768}"/>
    <cellStyle name="Normal 8 2" xfId="556" xr:uid="{00000000-0005-0000-0000-0000A5020000}"/>
    <cellStyle name="Normal 8 2 2" xfId="1671" xr:uid="{00000000-0005-0000-0000-0000E3010000}"/>
    <cellStyle name="Normal 8 3" xfId="768" xr:uid="{00000000-0005-0000-0000-0000A6020000}"/>
    <cellStyle name="Normal 8 3 2" xfId="860" xr:uid="{00000000-0005-0000-0000-0000A7020000}"/>
    <cellStyle name="Normal 8 3 2 2" xfId="970" xr:uid="{00000000-0005-0000-0000-0000A7020000}"/>
    <cellStyle name="Normal 8 3 2 2 2" xfId="1211" xr:uid="{00000000-0005-0000-0000-0000A7020000}"/>
    <cellStyle name="Normal 8 3 2 2 2 2" xfId="2646" xr:uid="{00000000-0005-0000-0000-0000A7020000}"/>
    <cellStyle name="Normal 8 3 2 2 2 2 2" xfId="4273" xr:uid="{00000000-0005-0000-0000-0000A7020000}"/>
    <cellStyle name="Normal 8 3 2 2 2 3" xfId="3235" xr:uid="{00000000-0005-0000-0000-0000A7020000}"/>
    <cellStyle name="Normal 8 3 2 2 3" xfId="1907" xr:uid="{00000000-0005-0000-0000-0000A7020000}"/>
    <cellStyle name="Normal 8 3 2 2 3 2" xfId="2423" xr:uid="{00000000-0005-0000-0000-0000A7020000}"/>
    <cellStyle name="Normal 8 3 2 2 3 2 2" xfId="4050" xr:uid="{00000000-0005-0000-0000-0000A7020000}"/>
    <cellStyle name="Normal 8 3 2 2 3 3" xfId="3546" xr:uid="{00000000-0005-0000-0000-0000A7020000}"/>
    <cellStyle name="Normal 8 3 2 2 4" xfId="2141" xr:uid="{00000000-0005-0000-0000-0000A7020000}"/>
    <cellStyle name="Normal 8 3 2 2 4 2" xfId="3769" xr:uid="{00000000-0005-0000-0000-0000A7020000}"/>
    <cellStyle name="Normal 8 3 2 2 5" xfId="3012" xr:uid="{00000000-0005-0000-0000-0000A7020000}"/>
    <cellStyle name="Normal 8 3 2 3" xfId="1043" xr:uid="{00000000-0005-0000-0000-000095020000}"/>
    <cellStyle name="Normal 8 3 2 3 2" xfId="1281" xr:uid="{00000000-0005-0000-0000-000095020000}"/>
    <cellStyle name="Normal 8 3 2 3 2 2" xfId="2716" xr:uid="{00000000-0005-0000-0000-000095020000}"/>
    <cellStyle name="Normal 8 3 2 3 2 2 2" xfId="4343" xr:uid="{00000000-0005-0000-0000-000095020000}"/>
    <cellStyle name="Normal 8 3 2 3 2 3" xfId="3305" xr:uid="{00000000-0005-0000-0000-000095020000}"/>
    <cellStyle name="Normal 8 3 2 3 3" xfId="1977" xr:uid="{00000000-0005-0000-0000-000095020000}"/>
    <cellStyle name="Normal 8 3 2 3 3 2" xfId="2493" xr:uid="{00000000-0005-0000-0000-000095020000}"/>
    <cellStyle name="Normal 8 3 2 3 3 2 2" xfId="4120" xr:uid="{00000000-0005-0000-0000-000095020000}"/>
    <cellStyle name="Normal 8 3 2 3 3 3" xfId="3616" xr:uid="{00000000-0005-0000-0000-000095020000}"/>
    <cellStyle name="Normal 8 3 2 3 4" xfId="2211" xr:uid="{00000000-0005-0000-0000-000095020000}"/>
    <cellStyle name="Normal 8 3 2 3 4 2" xfId="3839" xr:uid="{00000000-0005-0000-0000-000095020000}"/>
    <cellStyle name="Normal 8 3 2 3 5" xfId="3082" xr:uid="{00000000-0005-0000-0000-000095020000}"/>
    <cellStyle name="Normal 8 3 2 4" xfId="1139" xr:uid="{00000000-0005-0000-0000-0000A7020000}"/>
    <cellStyle name="Normal 8 3 2 4 2" xfId="2574" xr:uid="{00000000-0005-0000-0000-0000A7020000}"/>
    <cellStyle name="Normal 8 3 2 4 2 2" xfId="4201" xr:uid="{00000000-0005-0000-0000-0000A7020000}"/>
    <cellStyle name="Normal 8 3 2 4 3" xfId="3163" xr:uid="{00000000-0005-0000-0000-0000A7020000}"/>
    <cellStyle name="Normal 8 3 2 5" xfId="1836" xr:uid="{00000000-0005-0000-0000-0000A7020000}"/>
    <cellStyle name="Normal 8 3 2 5 2" xfId="2352" xr:uid="{00000000-0005-0000-0000-0000A7020000}"/>
    <cellStyle name="Normal 8 3 2 5 2 2" xfId="3979" xr:uid="{00000000-0005-0000-0000-0000A7020000}"/>
    <cellStyle name="Normal 8 3 2 5 3" xfId="3475" xr:uid="{00000000-0005-0000-0000-0000A7020000}"/>
    <cellStyle name="Normal 8 3 2 6" xfId="2069" xr:uid="{00000000-0005-0000-0000-0000A7020000}"/>
    <cellStyle name="Normal 8 3 2 6 2" xfId="3697" xr:uid="{00000000-0005-0000-0000-0000A7020000}"/>
    <cellStyle name="Normal 8 3 2 7" xfId="2939" xr:uid="{00000000-0005-0000-0000-0000A7020000}"/>
    <cellStyle name="Normal 8 3 3" xfId="937" xr:uid="{00000000-0005-0000-0000-0000A6020000}"/>
    <cellStyle name="Normal 8 3 3 2" xfId="1178" xr:uid="{00000000-0005-0000-0000-0000A6020000}"/>
    <cellStyle name="Normal 8 3 3 2 2" xfId="2613" xr:uid="{00000000-0005-0000-0000-0000A6020000}"/>
    <cellStyle name="Normal 8 3 3 2 2 2" xfId="4240" xr:uid="{00000000-0005-0000-0000-0000A6020000}"/>
    <cellStyle name="Normal 8 3 3 2 3" xfId="3202" xr:uid="{00000000-0005-0000-0000-0000A6020000}"/>
    <cellStyle name="Normal 8 3 3 3" xfId="1874" xr:uid="{00000000-0005-0000-0000-0000A6020000}"/>
    <cellStyle name="Normal 8 3 3 3 2" xfId="2390" xr:uid="{00000000-0005-0000-0000-0000A6020000}"/>
    <cellStyle name="Normal 8 3 3 3 2 2" xfId="4017" xr:uid="{00000000-0005-0000-0000-0000A6020000}"/>
    <cellStyle name="Normal 8 3 3 3 3" xfId="3513" xr:uid="{00000000-0005-0000-0000-0000A6020000}"/>
    <cellStyle name="Normal 8 3 3 4" xfId="2108" xr:uid="{00000000-0005-0000-0000-0000A6020000}"/>
    <cellStyle name="Normal 8 3 3 4 2" xfId="3736" xr:uid="{00000000-0005-0000-0000-0000A6020000}"/>
    <cellStyle name="Normal 8 3 3 5" xfId="2979" xr:uid="{00000000-0005-0000-0000-0000A6020000}"/>
    <cellStyle name="Normal 8 3 4" xfId="1042" xr:uid="{00000000-0005-0000-0000-000094020000}"/>
    <cellStyle name="Normal 8 3 4 2" xfId="1280" xr:uid="{00000000-0005-0000-0000-000094020000}"/>
    <cellStyle name="Normal 8 3 4 2 2" xfId="2715" xr:uid="{00000000-0005-0000-0000-000094020000}"/>
    <cellStyle name="Normal 8 3 4 2 2 2" xfId="4342" xr:uid="{00000000-0005-0000-0000-000094020000}"/>
    <cellStyle name="Normal 8 3 4 2 3" xfId="3304" xr:uid="{00000000-0005-0000-0000-000094020000}"/>
    <cellStyle name="Normal 8 3 4 3" xfId="1976" xr:uid="{00000000-0005-0000-0000-000094020000}"/>
    <cellStyle name="Normal 8 3 4 3 2" xfId="2492" xr:uid="{00000000-0005-0000-0000-000094020000}"/>
    <cellStyle name="Normal 8 3 4 3 2 2" xfId="4119" xr:uid="{00000000-0005-0000-0000-000094020000}"/>
    <cellStyle name="Normal 8 3 4 3 3" xfId="3615" xr:uid="{00000000-0005-0000-0000-000094020000}"/>
    <cellStyle name="Normal 8 3 4 4" xfId="2210" xr:uid="{00000000-0005-0000-0000-000094020000}"/>
    <cellStyle name="Normal 8 3 4 4 2" xfId="3838" xr:uid="{00000000-0005-0000-0000-000094020000}"/>
    <cellStyle name="Normal 8 3 4 5" xfId="3081" xr:uid="{00000000-0005-0000-0000-000094020000}"/>
    <cellStyle name="Normal 8 3 5" xfId="1106" xr:uid="{00000000-0005-0000-0000-0000A6020000}"/>
    <cellStyle name="Normal 8 3 5 2" xfId="2541" xr:uid="{00000000-0005-0000-0000-0000A6020000}"/>
    <cellStyle name="Normal 8 3 5 2 2" xfId="4168" xr:uid="{00000000-0005-0000-0000-0000A6020000}"/>
    <cellStyle name="Normal 8 3 5 3" xfId="3130" xr:uid="{00000000-0005-0000-0000-0000A6020000}"/>
    <cellStyle name="Normal 8 3 6" xfId="1803" xr:uid="{00000000-0005-0000-0000-0000A6020000}"/>
    <cellStyle name="Normal 8 3 6 2" xfId="2318" xr:uid="{00000000-0005-0000-0000-0000A6020000}"/>
    <cellStyle name="Normal 8 3 6 2 2" xfId="3946" xr:uid="{00000000-0005-0000-0000-0000A6020000}"/>
    <cellStyle name="Normal 8 3 6 3" xfId="3442" xr:uid="{00000000-0005-0000-0000-0000A6020000}"/>
    <cellStyle name="Normal 8 3 7" xfId="2035" xr:uid="{00000000-0005-0000-0000-0000A6020000}"/>
    <cellStyle name="Normal 8 3 7 2" xfId="3664" xr:uid="{00000000-0005-0000-0000-0000A6020000}"/>
    <cellStyle name="Normal 8 3 8" xfId="2900" xr:uid="{00000000-0005-0000-0000-0000A6020000}"/>
    <cellStyle name="Normal 8 4" xfId="1512" xr:uid="{00000000-0005-0000-0000-0000E2010000}"/>
    <cellStyle name="Normal 8 5" xfId="555" xr:uid="{00000000-0005-0000-0000-0000A4020000}"/>
    <cellStyle name="Normal 8 6" xfId="2840" xr:uid="{C3DBC2DC-E15B-466D-B69F-F54EB2C365DF}"/>
    <cellStyle name="Normal 8_Financial Analysis_Training 8.24.11" xfId="557" xr:uid="{00000000-0005-0000-0000-0000A8020000}"/>
    <cellStyle name="Normal 80" xfId="558" xr:uid="{00000000-0005-0000-0000-0000A9020000}"/>
    <cellStyle name="Normal 81" xfId="559" xr:uid="{00000000-0005-0000-0000-0000AA020000}"/>
    <cellStyle name="Normal 82" xfId="560" xr:uid="{00000000-0005-0000-0000-0000AB020000}"/>
    <cellStyle name="Normal 83" xfId="561" xr:uid="{00000000-0005-0000-0000-0000AC020000}"/>
    <cellStyle name="Normal 84" xfId="562" xr:uid="{00000000-0005-0000-0000-0000AD020000}"/>
    <cellStyle name="Normal 85" xfId="563" xr:uid="{00000000-0005-0000-0000-0000AE020000}"/>
    <cellStyle name="Normal 86" xfId="564" xr:uid="{00000000-0005-0000-0000-0000AF020000}"/>
    <cellStyle name="Normal 87" xfId="565" xr:uid="{00000000-0005-0000-0000-0000B0020000}"/>
    <cellStyle name="Normal 88" xfId="566" xr:uid="{00000000-0005-0000-0000-0000B1020000}"/>
    <cellStyle name="Normal 89" xfId="567" xr:uid="{00000000-0005-0000-0000-0000B2020000}"/>
    <cellStyle name="Normal 9" xfId="568" xr:uid="{00000000-0005-0000-0000-0000B3020000}"/>
    <cellStyle name="Normal 9 2" xfId="569" xr:uid="{00000000-0005-0000-0000-0000B4020000}"/>
    <cellStyle name="Normal 9 3" xfId="769" xr:uid="{00000000-0005-0000-0000-0000B5020000}"/>
    <cellStyle name="Normal 9 3 2" xfId="861" xr:uid="{00000000-0005-0000-0000-0000B6020000}"/>
    <cellStyle name="Normal 9 3 2 2" xfId="971" xr:uid="{00000000-0005-0000-0000-0000B6020000}"/>
    <cellStyle name="Normal 9 3 2 2 2" xfId="1212" xr:uid="{00000000-0005-0000-0000-0000B6020000}"/>
    <cellStyle name="Normal 9 3 2 2 2 2" xfId="2647" xr:uid="{00000000-0005-0000-0000-0000B6020000}"/>
    <cellStyle name="Normal 9 3 2 2 2 2 2" xfId="4274" xr:uid="{00000000-0005-0000-0000-0000B6020000}"/>
    <cellStyle name="Normal 9 3 2 2 2 3" xfId="3236" xr:uid="{00000000-0005-0000-0000-0000B6020000}"/>
    <cellStyle name="Normal 9 3 2 2 3" xfId="1908" xr:uid="{00000000-0005-0000-0000-0000B6020000}"/>
    <cellStyle name="Normal 9 3 2 2 3 2" xfId="2424" xr:uid="{00000000-0005-0000-0000-0000B6020000}"/>
    <cellStyle name="Normal 9 3 2 2 3 2 2" xfId="4051" xr:uid="{00000000-0005-0000-0000-0000B6020000}"/>
    <cellStyle name="Normal 9 3 2 2 3 3" xfId="3547" xr:uid="{00000000-0005-0000-0000-0000B6020000}"/>
    <cellStyle name="Normal 9 3 2 2 4" xfId="2142" xr:uid="{00000000-0005-0000-0000-0000B6020000}"/>
    <cellStyle name="Normal 9 3 2 2 4 2" xfId="3770" xr:uid="{00000000-0005-0000-0000-0000B6020000}"/>
    <cellStyle name="Normal 9 3 2 2 5" xfId="3013" xr:uid="{00000000-0005-0000-0000-0000B6020000}"/>
    <cellStyle name="Normal 9 3 2 3" xfId="1045" xr:uid="{00000000-0005-0000-0000-0000A4020000}"/>
    <cellStyle name="Normal 9 3 2 3 2" xfId="1283" xr:uid="{00000000-0005-0000-0000-0000A4020000}"/>
    <cellStyle name="Normal 9 3 2 3 2 2" xfId="2718" xr:uid="{00000000-0005-0000-0000-0000A4020000}"/>
    <cellStyle name="Normal 9 3 2 3 2 2 2" xfId="4345" xr:uid="{00000000-0005-0000-0000-0000A4020000}"/>
    <cellStyle name="Normal 9 3 2 3 2 3" xfId="3307" xr:uid="{00000000-0005-0000-0000-0000A4020000}"/>
    <cellStyle name="Normal 9 3 2 3 3" xfId="1979" xr:uid="{00000000-0005-0000-0000-0000A4020000}"/>
    <cellStyle name="Normal 9 3 2 3 3 2" xfId="2495" xr:uid="{00000000-0005-0000-0000-0000A4020000}"/>
    <cellStyle name="Normal 9 3 2 3 3 2 2" xfId="4122" xr:uid="{00000000-0005-0000-0000-0000A4020000}"/>
    <cellStyle name="Normal 9 3 2 3 3 3" xfId="3618" xr:uid="{00000000-0005-0000-0000-0000A4020000}"/>
    <cellStyle name="Normal 9 3 2 3 4" xfId="2213" xr:uid="{00000000-0005-0000-0000-0000A4020000}"/>
    <cellStyle name="Normal 9 3 2 3 4 2" xfId="3841" xr:uid="{00000000-0005-0000-0000-0000A4020000}"/>
    <cellStyle name="Normal 9 3 2 3 5" xfId="3084" xr:uid="{00000000-0005-0000-0000-0000A4020000}"/>
    <cellStyle name="Normal 9 3 2 4" xfId="1140" xr:uid="{00000000-0005-0000-0000-0000B6020000}"/>
    <cellStyle name="Normal 9 3 2 4 2" xfId="2575" xr:uid="{00000000-0005-0000-0000-0000B6020000}"/>
    <cellStyle name="Normal 9 3 2 4 2 2" xfId="4202" xr:uid="{00000000-0005-0000-0000-0000B6020000}"/>
    <cellStyle name="Normal 9 3 2 4 3" xfId="3164" xr:uid="{00000000-0005-0000-0000-0000B6020000}"/>
    <cellStyle name="Normal 9 3 2 5" xfId="1837" xr:uid="{00000000-0005-0000-0000-0000B6020000}"/>
    <cellStyle name="Normal 9 3 2 5 2" xfId="2353" xr:uid="{00000000-0005-0000-0000-0000B6020000}"/>
    <cellStyle name="Normal 9 3 2 5 2 2" xfId="3980" xr:uid="{00000000-0005-0000-0000-0000B6020000}"/>
    <cellStyle name="Normal 9 3 2 5 3" xfId="3476" xr:uid="{00000000-0005-0000-0000-0000B6020000}"/>
    <cellStyle name="Normal 9 3 2 6" xfId="2070" xr:uid="{00000000-0005-0000-0000-0000B6020000}"/>
    <cellStyle name="Normal 9 3 2 6 2" xfId="3698" xr:uid="{00000000-0005-0000-0000-0000B6020000}"/>
    <cellStyle name="Normal 9 3 2 7" xfId="2940" xr:uid="{00000000-0005-0000-0000-0000B6020000}"/>
    <cellStyle name="Normal 9 3 3" xfId="938" xr:uid="{00000000-0005-0000-0000-0000B5020000}"/>
    <cellStyle name="Normal 9 3 3 2" xfId="1179" xr:uid="{00000000-0005-0000-0000-0000B5020000}"/>
    <cellStyle name="Normal 9 3 3 2 2" xfId="2614" xr:uid="{00000000-0005-0000-0000-0000B5020000}"/>
    <cellStyle name="Normal 9 3 3 2 2 2" xfId="4241" xr:uid="{00000000-0005-0000-0000-0000B5020000}"/>
    <cellStyle name="Normal 9 3 3 2 3" xfId="3203" xr:uid="{00000000-0005-0000-0000-0000B5020000}"/>
    <cellStyle name="Normal 9 3 3 3" xfId="1875" xr:uid="{00000000-0005-0000-0000-0000B5020000}"/>
    <cellStyle name="Normal 9 3 3 3 2" xfId="2391" xr:uid="{00000000-0005-0000-0000-0000B5020000}"/>
    <cellStyle name="Normal 9 3 3 3 2 2" xfId="4018" xr:uid="{00000000-0005-0000-0000-0000B5020000}"/>
    <cellStyle name="Normal 9 3 3 3 3" xfId="3514" xr:uid="{00000000-0005-0000-0000-0000B5020000}"/>
    <cellStyle name="Normal 9 3 3 4" xfId="2109" xr:uid="{00000000-0005-0000-0000-0000B5020000}"/>
    <cellStyle name="Normal 9 3 3 4 2" xfId="3737" xr:uid="{00000000-0005-0000-0000-0000B5020000}"/>
    <cellStyle name="Normal 9 3 3 5" xfId="2980" xr:uid="{00000000-0005-0000-0000-0000B5020000}"/>
    <cellStyle name="Normal 9 3 4" xfId="1044" xr:uid="{00000000-0005-0000-0000-0000A3020000}"/>
    <cellStyle name="Normal 9 3 4 2" xfId="1282" xr:uid="{00000000-0005-0000-0000-0000A3020000}"/>
    <cellStyle name="Normal 9 3 4 2 2" xfId="2717" xr:uid="{00000000-0005-0000-0000-0000A3020000}"/>
    <cellStyle name="Normal 9 3 4 2 2 2" xfId="4344" xr:uid="{00000000-0005-0000-0000-0000A3020000}"/>
    <cellStyle name="Normal 9 3 4 2 3" xfId="3306" xr:uid="{00000000-0005-0000-0000-0000A3020000}"/>
    <cellStyle name="Normal 9 3 4 3" xfId="1978" xr:uid="{00000000-0005-0000-0000-0000A3020000}"/>
    <cellStyle name="Normal 9 3 4 3 2" xfId="2494" xr:uid="{00000000-0005-0000-0000-0000A3020000}"/>
    <cellStyle name="Normal 9 3 4 3 2 2" xfId="4121" xr:uid="{00000000-0005-0000-0000-0000A3020000}"/>
    <cellStyle name="Normal 9 3 4 3 3" xfId="3617" xr:uid="{00000000-0005-0000-0000-0000A3020000}"/>
    <cellStyle name="Normal 9 3 4 4" xfId="2212" xr:uid="{00000000-0005-0000-0000-0000A3020000}"/>
    <cellStyle name="Normal 9 3 4 4 2" xfId="3840" xr:uid="{00000000-0005-0000-0000-0000A3020000}"/>
    <cellStyle name="Normal 9 3 4 5" xfId="3083" xr:uid="{00000000-0005-0000-0000-0000A3020000}"/>
    <cellStyle name="Normal 9 3 5" xfId="1107" xr:uid="{00000000-0005-0000-0000-0000B5020000}"/>
    <cellStyle name="Normal 9 3 5 2" xfId="2542" xr:uid="{00000000-0005-0000-0000-0000B5020000}"/>
    <cellStyle name="Normal 9 3 5 2 2" xfId="4169" xr:uid="{00000000-0005-0000-0000-0000B5020000}"/>
    <cellStyle name="Normal 9 3 5 3" xfId="3131" xr:uid="{00000000-0005-0000-0000-0000B5020000}"/>
    <cellStyle name="Normal 9 3 6" xfId="1804" xr:uid="{00000000-0005-0000-0000-0000B5020000}"/>
    <cellStyle name="Normal 9 3 6 2" xfId="2319" xr:uid="{00000000-0005-0000-0000-0000B5020000}"/>
    <cellStyle name="Normal 9 3 6 2 2" xfId="3947" xr:uid="{00000000-0005-0000-0000-0000B5020000}"/>
    <cellStyle name="Normal 9 3 6 3" xfId="3443" xr:uid="{00000000-0005-0000-0000-0000B5020000}"/>
    <cellStyle name="Normal 9 3 7" xfId="2036" xr:uid="{00000000-0005-0000-0000-0000B5020000}"/>
    <cellStyle name="Normal 9 3 7 2" xfId="3665" xr:uid="{00000000-0005-0000-0000-0000B5020000}"/>
    <cellStyle name="Normal 9 3 8" xfId="2901" xr:uid="{00000000-0005-0000-0000-0000B5020000}"/>
    <cellStyle name="Normal 9 4" xfId="1559" xr:uid="{00000000-0005-0000-0000-0000E4010000}"/>
    <cellStyle name="Normal 9_Financial Analysis_Training 8.24.11" xfId="570" xr:uid="{00000000-0005-0000-0000-0000B7020000}"/>
    <cellStyle name="Normal 90" xfId="571" xr:uid="{00000000-0005-0000-0000-0000B8020000}"/>
    <cellStyle name="Normal 91" xfId="572" xr:uid="{00000000-0005-0000-0000-0000B9020000}"/>
    <cellStyle name="Normal 92" xfId="573" xr:uid="{00000000-0005-0000-0000-0000BA020000}"/>
    <cellStyle name="Normal 93" xfId="574" xr:uid="{00000000-0005-0000-0000-0000BB020000}"/>
    <cellStyle name="Normal 94" xfId="575" xr:uid="{00000000-0005-0000-0000-0000BC020000}"/>
    <cellStyle name="Normal 95" xfId="576" xr:uid="{00000000-0005-0000-0000-0000BD020000}"/>
    <cellStyle name="Normal 96" xfId="577" xr:uid="{00000000-0005-0000-0000-0000BE020000}"/>
    <cellStyle name="Normal 97" xfId="578" xr:uid="{00000000-0005-0000-0000-0000BF020000}"/>
    <cellStyle name="Normal 98" xfId="579" xr:uid="{00000000-0005-0000-0000-0000C0020000}"/>
    <cellStyle name="Normal 99" xfId="580" xr:uid="{00000000-0005-0000-0000-0000C1020000}"/>
    <cellStyle name="Normal DS" xfId="165" xr:uid="{00000000-0005-0000-0000-0000C2020000}"/>
    <cellStyle name="Normal^UNEARNED YTD" xfId="770" xr:uid="{00000000-0005-0000-0000-0000C3020000}"/>
    <cellStyle name="Normal_HmoRFP11" xfId="49" xr:uid="{00000000-0005-0000-0000-000034000000}"/>
    <cellStyle name="Normal_IntroRFP" xfId="50" xr:uid="{00000000-0005-0000-0000-000035000000}"/>
    <cellStyle name="Normal_IntroRFP 2" xfId="70" xr:uid="{58CE9C11-4B66-4F7B-8D5E-A28E94098359}"/>
    <cellStyle name="Normal_IntroRFP 3" xfId="67" xr:uid="{1AB7BE69-94E8-4E4F-9353-65BC969D99D7}"/>
    <cellStyle name="Normal_IntroRFP_Medical Questionniare v1" xfId="51" xr:uid="{00000000-0005-0000-0000-000036000000}"/>
    <cellStyle name="Normal_PBM RFP Tech-Fin Working File" xfId="52" xr:uid="{00000000-0005-0000-0000-000038000000}"/>
    <cellStyle name="Normal_PpoRFP11" xfId="53" xr:uid="{00000000-0005-0000-0000-00003B000000}"/>
    <cellStyle name="Note" xfId="54" builtinId="10" customBuiltin="1"/>
    <cellStyle name="Note 2" xfId="166" xr:uid="{00000000-0005-0000-0000-0000D5020000}"/>
    <cellStyle name="Note 2 2" xfId="581" xr:uid="{00000000-0005-0000-0000-0000D6020000}"/>
    <cellStyle name="Note 2 2 2" xfId="1673" xr:uid="{00000000-0005-0000-0000-0000EB010000}"/>
    <cellStyle name="Note 2 2 2 2" xfId="2290" xr:uid="{00000000-0005-0000-0000-0000EB010000}"/>
    <cellStyle name="Note 2 2 2 2 2" xfId="3918" xr:uid="{00000000-0005-0000-0000-0000EB010000}"/>
    <cellStyle name="Note 2 2 2 3" xfId="3390" xr:uid="{00000000-0005-0000-0000-0000EB010000}"/>
    <cellStyle name="Note 2 2 3" xfId="2763" xr:uid="{00000000-0005-0000-0000-0000D6020000}"/>
    <cellStyle name="Note 2 2 4" xfId="2864" xr:uid="{00000000-0005-0000-0000-0000D6020000}"/>
    <cellStyle name="Note 2 3" xfId="771" xr:uid="{00000000-0005-0000-0000-0000D7020000}"/>
    <cellStyle name="Note 2 3 2" xfId="1672" xr:uid="{00000000-0005-0000-0000-0000EC010000}"/>
    <cellStyle name="Note 2 3 2 2" xfId="2289" xr:uid="{00000000-0005-0000-0000-0000EC010000}"/>
    <cellStyle name="Note 2 3 2 2 2" xfId="3917" xr:uid="{00000000-0005-0000-0000-0000EC010000}"/>
    <cellStyle name="Note 2 3 2 3" xfId="3389" xr:uid="{00000000-0005-0000-0000-0000EC010000}"/>
    <cellStyle name="Note 2 3 3" xfId="2776" xr:uid="{00000000-0005-0000-0000-0000D7020000}"/>
    <cellStyle name="Note 2 3 4" xfId="2902" xr:uid="{00000000-0005-0000-0000-0000D7020000}"/>
    <cellStyle name="Note 2 4" xfId="1716" xr:uid="{00000000-0005-0000-0000-0000ED010000}"/>
    <cellStyle name="Note 2 5" xfId="1740" xr:uid="{00000000-0005-0000-0000-0000EE010000}"/>
    <cellStyle name="Note 2 5 2" xfId="2803" xr:uid="{00000000-0005-0000-0000-0000EE010000}"/>
    <cellStyle name="Note 2 5 3" xfId="3413" xr:uid="{00000000-0005-0000-0000-0000EE010000}"/>
    <cellStyle name="Note 2 6" xfId="2752" xr:uid="{00000000-0005-0000-0000-0000D5020000}"/>
    <cellStyle name="Note 2 7" xfId="2851" xr:uid="{00000000-0005-0000-0000-0000D5020000}"/>
    <cellStyle name="Note 3" xfId="582" xr:uid="{00000000-0005-0000-0000-0000D8020000}"/>
    <cellStyle name="Note 3 2" xfId="1770" xr:uid="{00000000-0005-0000-0000-0000F0010000}"/>
    <cellStyle name="Note 3 2 2" xfId="2804" xr:uid="{00000000-0005-0000-0000-0000F0010000}"/>
    <cellStyle name="Note 3 2 3" xfId="3418" xr:uid="{00000000-0005-0000-0000-0000F0010000}"/>
    <cellStyle name="Note 3 3" xfId="1688" xr:uid="{00000000-0005-0000-0000-0000EF010000}"/>
    <cellStyle name="Note 3 3 2" xfId="2791" xr:uid="{00000000-0005-0000-0000-0000EF010000}"/>
    <cellStyle name="Note 3 3 3" xfId="3399" xr:uid="{00000000-0005-0000-0000-0000EF010000}"/>
    <cellStyle name="Note 3 4" xfId="2764" xr:uid="{00000000-0005-0000-0000-0000D8020000}"/>
    <cellStyle name="Note 3 5" xfId="2865" xr:uid="{00000000-0005-0000-0000-0000D8020000}"/>
    <cellStyle name="Note 4" xfId="583" xr:uid="{00000000-0005-0000-0000-0000D9020000}"/>
    <cellStyle name="Note 4 2" xfId="584" xr:uid="{00000000-0005-0000-0000-0000DA020000}"/>
    <cellStyle name="Note 4 2 2" xfId="2766" xr:uid="{00000000-0005-0000-0000-0000DA020000}"/>
    <cellStyle name="Note 4 2 3" xfId="2867" xr:uid="{00000000-0005-0000-0000-0000DA020000}"/>
    <cellStyle name="Note 4 3" xfId="1723" xr:uid="{00000000-0005-0000-0000-0000F1010000}"/>
    <cellStyle name="Note 4 3 2" xfId="2798" xr:uid="{00000000-0005-0000-0000-0000F1010000}"/>
    <cellStyle name="Note 4 3 3" xfId="3407" xr:uid="{00000000-0005-0000-0000-0000F1010000}"/>
    <cellStyle name="Note 4 4" xfId="2765" xr:uid="{00000000-0005-0000-0000-0000D9020000}"/>
    <cellStyle name="Note 4 5" xfId="2866" xr:uid="{00000000-0005-0000-0000-0000D9020000}"/>
    <cellStyle name="Note 5" xfId="1771" xr:uid="{00000000-0005-0000-0000-0000F2010000}"/>
    <cellStyle name="Note 5 2" xfId="2805" xr:uid="{00000000-0005-0000-0000-0000F2010000}"/>
    <cellStyle name="Note 5 3" xfId="3419" xr:uid="{00000000-0005-0000-0000-0000F2010000}"/>
    <cellStyle name="Note 6" xfId="2830" xr:uid="{00000000-0005-0000-0000-0000120B0000}"/>
    <cellStyle name="Note 7" xfId="2870" xr:uid="{00000000-0005-0000-0000-00002D110000}"/>
    <cellStyle name="Output" xfId="55" builtinId="21" customBuiltin="1"/>
    <cellStyle name="Output 2" xfId="167" xr:uid="{00000000-0005-0000-0000-0000DB020000}"/>
    <cellStyle name="Output 2 2" xfId="585" xr:uid="{00000000-0005-0000-0000-0000DC020000}"/>
    <cellStyle name="Output 2 2 2" xfId="1674" xr:uid="{00000000-0005-0000-0000-0000F4010000}"/>
    <cellStyle name="Output 2 2 3" xfId="2767" xr:uid="{00000000-0005-0000-0000-0000DC020000}"/>
    <cellStyle name="Output 2 2 4" xfId="2868" xr:uid="{00000000-0005-0000-0000-0000DC020000}"/>
    <cellStyle name="Output 2 3" xfId="772" xr:uid="{00000000-0005-0000-0000-0000DD020000}"/>
    <cellStyle name="Output 2 3 2" xfId="2777" xr:uid="{00000000-0005-0000-0000-0000DD020000}"/>
    <cellStyle name="Output 2 3 3" xfId="2903" xr:uid="{00000000-0005-0000-0000-0000DD020000}"/>
    <cellStyle name="Output 2 4" xfId="1354" xr:uid="{00000000-0005-0000-0000-0000F3010000}"/>
    <cellStyle name="Output 2 5" xfId="2753" xr:uid="{00000000-0005-0000-0000-0000DB020000}"/>
    <cellStyle name="Output 2 6" xfId="2852" xr:uid="{00000000-0005-0000-0000-0000DB020000}"/>
    <cellStyle name="Output 3" xfId="586" xr:uid="{00000000-0005-0000-0000-0000DE020000}"/>
    <cellStyle name="Output 3 2" xfId="1686" xr:uid="{00000000-0005-0000-0000-0000F6010000}"/>
    <cellStyle name="Output 3 2 2" xfId="2789" xr:uid="{00000000-0005-0000-0000-0000F6010000}"/>
    <cellStyle name="Output 3 2 3" xfId="3397" xr:uid="{00000000-0005-0000-0000-0000F6010000}"/>
    <cellStyle name="Output 3 3" xfId="2768" xr:uid="{00000000-0005-0000-0000-0000DE020000}"/>
    <cellStyle name="Output 3 4" xfId="2869" xr:uid="{00000000-0005-0000-0000-0000DE020000}"/>
    <cellStyle name="Output 4" xfId="1687" xr:uid="{00000000-0005-0000-0000-0000F7010000}"/>
    <cellStyle name="Output 4 2" xfId="2790" xr:uid="{00000000-0005-0000-0000-0000F7010000}"/>
    <cellStyle name="Output 4 3" xfId="3398" xr:uid="{00000000-0005-0000-0000-0000F7010000}"/>
    <cellStyle name="Output 5" xfId="1772" xr:uid="{00000000-0005-0000-0000-0000F8010000}"/>
    <cellStyle name="Output 5 2" xfId="2806" xr:uid="{00000000-0005-0000-0000-0000F8010000}"/>
    <cellStyle name="Output 5 3" xfId="3420" xr:uid="{00000000-0005-0000-0000-0000F8010000}"/>
    <cellStyle name="Output 6" xfId="2831" xr:uid="{00000000-0005-0000-0000-0000130B0000}"/>
    <cellStyle name="Output 7" xfId="2874" xr:uid="{00000000-0005-0000-0000-000031110000}"/>
    <cellStyle name="pe" xfId="1513" xr:uid="{00000000-0005-0000-0000-0000F9010000}"/>
    <cellStyle name="PEG" xfId="1514" xr:uid="{00000000-0005-0000-0000-0000FA010000}"/>
    <cellStyle name="per.style" xfId="168" xr:uid="{00000000-0005-0000-0000-0000DF020000}"/>
    <cellStyle name="per.style 2" xfId="773" xr:uid="{00000000-0005-0000-0000-0000E0020000}"/>
    <cellStyle name="Percent [0]" xfId="169" xr:uid="{00000000-0005-0000-0000-0000E1020000}"/>
    <cellStyle name="Percent [0] 2" xfId="633" xr:uid="{00000000-0005-0000-0000-0000E2020000}"/>
    <cellStyle name="Percent [00]" xfId="170" xr:uid="{00000000-0005-0000-0000-0000E3020000}"/>
    <cellStyle name="Percent [00] 2" xfId="774" xr:uid="{00000000-0005-0000-0000-0000E4020000}"/>
    <cellStyle name="Percent [2]" xfId="171" xr:uid="{00000000-0005-0000-0000-0000E5020000}"/>
    <cellStyle name="Percent [2] 2" xfId="634" xr:uid="{00000000-0005-0000-0000-0000E6020000}"/>
    <cellStyle name="Percent 10" xfId="587" xr:uid="{00000000-0005-0000-0000-0000E7020000}"/>
    <cellStyle name="Percent 10 2" xfId="1560" xr:uid="{00000000-0005-0000-0000-0000FE010000}"/>
    <cellStyle name="Percent 11" xfId="588" xr:uid="{00000000-0005-0000-0000-0000E8020000}"/>
    <cellStyle name="Percent 11 2" xfId="1539" xr:uid="{00000000-0005-0000-0000-0000FF010000}"/>
    <cellStyle name="Percent 12" xfId="589" xr:uid="{00000000-0005-0000-0000-0000E9020000}"/>
    <cellStyle name="Percent 12 2" xfId="1556" xr:uid="{00000000-0005-0000-0000-000000020000}"/>
    <cellStyle name="Percent 13" xfId="590" xr:uid="{00000000-0005-0000-0000-0000EA020000}"/>
    <cellStyle name="Percent 13 2" xfId="1540" xr:uid="{00000000-0005-0000-0000-000001020000}"/>
    <cellStyle name="Percent 14" xfId="591" xr:uid="{00000000-0005-0000-0000-0000EB020000}"/>
    <cellStyle name="Percent 14 2" xfId="775" xr:uid="{00000000-0005-0000-0000-0000EC020000}"/>
    <cellStyle name="Percent 14 2 2" xfId="862" xr:uid="{00000000-0005-0000-0000-0000ED020000}"/>
    <cellStyle name="Percent 14 2 2 2" xfId="972" xr:uid="{00000000-0005-0000-0000-0000ED020000}"/>
    <cellStyle name="Percent 14 2 2 2 2" xfId="1213" xr:uid="{00000000-0005-0000-0000-0000ED020000}"/>
    <cellStyle name="Percent 14 2 2 2 2 2" xfId="2648" xr:uid="{00000000-0005-0000-0000-0000ED020000}"/>
    <cellStyle name="Percent 14 2 2 2 2 2 2" xfId="4275" xr:uid="{00000000-0005-0000-0000-0000ED020000}"/>
    <cellStyle name="Percent 14 2 2 2 2 3" xfId="3237" xr:uid="{00000000-0005-0000-0000-0000ED020000}"/>
    <cellStyle name="Percent 14 2 2 2 3" xfId="1909" xr:uid="{00000000-0005-0000-0000-0000ED020000}"/>
    <cellStyle name="Percent 14 2 2 2 3 2" xfId="2425" xr:uid="{00000000-0005-0000-0000-0000ED020000}"/>
    <cellStyle name="Percent 14 2 2 2 3 2 2" xfId="4052" xr:uid="{00000000-0005-0000-0000-0000ED020000}"/>
    <cellStyle name="Percent 14 2 2 2 3 3" xfId="3548" xr:uid="{00000000-0005-0000-0000-0000ED020000}"/>
    <cellStyle name="Percent 14 2 2 2 4" xfId="2143" xr:uid="{00000000-0005-0000-0000-0000ED020000}"/>
    <cellStyle name="Percent 14 2 2 2 4 2" xfId="3771" xr:uid="{00000000-0005-0000-0000-0000ED020000}"/>
    <cellStyle name="Percent 14 2 2 2 5" xfId="3014" xr:uid="{00000000-0005-0000-0000-0000ED020000}"/>
    <cellStyle name="Percent 14 2 2 3" xfId="1047" xr:uid="{00000000-0005-0000-0000-0000DA020000}"/>
    <cellStyle name="Percent 14 2 2 3 2" xfId="1285" xr:uid="{00000000-0005-0000-0000-0000DA020000}"/>
    <cellStyle name="Percent 14 2 2 3 2 2" xfId="2720" xr:uid="{00000000-0005-0000-0000-0000DA020000}"/>
    <cellStyle name="Percent 14 2 2 3 2 2 2" xfId="4347" xr:uid="{00000000-0005-0000-0000-0000DA020000}"/>
    <cellStyle name="Percent 14 2 2 3 2 3" xfId="3309" xr:uid="{00000000-0005-0000-0000-0000DA020000}"/>
    <cellStyle name="Percent 14 2 2 3 3" xfId="1981" xr:uid="{00000000-0005-0000-0000-0000DA020000}"/>
    <cellStyle name="Percent 14 2 2 3 3 2" xfId="2497" xr:uid="{00000000-0005-0000-0000-0000DA020000}"/>
    <cellStyle name="Percent 14 2 2 3 3 2 2" xfId="4124" xr:uid="{00000000-0005-0000-0000-0000DA020000}"/>
    <cellStyle name="Percent 14 2 2 3 3 3" xfId="3620" xr:uid="{00000000-0005-0000-0000-0000DA020000}"/>
    <cellStyle name="Percent 14 2 2 3 4" xfId="2215" xr:uid="{00000000-0005-0000-0000-0000DA020000}"/>
    <cellStyle name="Percent 14 2 2 3 4 2" xfId="3843" xr:uid="{00000000-0005-0000-0000-0000DA020000}"/>
    <cellStyle name="Percent 14 2 2 3 5" xfId="3086" xr:uid="{00000000-0005-0000-0000-0000DA020000}"/>
    <cellStyle name="Percent 14 2 2 4" xfId="1141" xr:uid="{00000000-0005-0000-0000-0000ED020000}"/>
    <cellStyle name="Percent 14 2 2 4 2" xfId="2576" xr:uid="{00000000-0005-0000-0000-0000ED020000}"/>
    <cellStyle name="Percent 14 2 2 4 2 2" xfId="4203" xr:uid="{00000000-0005-0000-0000-0000ED020000}"/>
    <cellStyle name="Percent 14 2 2 4 3" xfId="3165" xr:uid="{00000000-0005-0000-0000-0000ED020000}"/>
    <cellStyle name="Percent 14 2 2 5" xfId="1838" xr:uid="{00000000-0005-0000-0000-0000ED020000}"/>
    <cellStyle name="Percent 14 2 2 5 2" xfId="2354" xr:uid="{00000000-0005-0000-0000-0000ED020000}"/>
    <cellStyle name="Percent 14 2 2 5 2 2" xfId="3981" xr:uid="{00000000-0005-0000-0000-0000ED020000}"/>
    <cellStyle name="Percent 14 2 2 5 3" xfId="3477" xr:uid="{00000000-0005-0000-0000-0000ED020000}"/>
    <cellStyle name="Percent 14 2 2 6" xfId="2071" xr:uid="{00000000-0005-0000-0000-0000ED020000}"/>
    <cellStyle name="Percent 14 2 2 6 2" xfId="3699" xr:uid="{00000000-0005-0000-0000-0000ED020000}"/>
    <cellStyle name="Percent 14 2 2 7" xfId="2941" xr:uid="{00000000-0005-0000-0000-0000ED020000}"/>
    <cellStyle name="Percent 14 2 3" xfId="939" xr:uid="{00000000-0005-0000-0000-0000EC020000}"/>
    <cellStyle name="Percent 14 2 3 2" xfId="1180" xr:uid="{00000000-0005-0000-0000-0000EC020000}"/>
    <cellStyle name="Percent 14 2 3 2 2" xfId="2615" xr:uid="{00000000-0005-0000-0000-0000EC020000}"/>
    <cellStyle name="Percent 14 2 3 2 2 2" xfId="4242" xr:uid="{00000000-0005-0000-0000-0000EC020000}"/>
    <cellStyle name="Percent 14 2 3 2 3" xfId="3204" xr:uid="{00000000-0005-0000-0000-0000EC020000}"/>
    <cellStyle name="Percent 14 2 3 3" xfId="1876" xr:uid="{00000000-0005-0000-0000-0000EC020000}"/>
    <cellStyle name="Percent 14 2 3 3 2" xfId="2392" xr:uid="{00000000-0005-0000-0000-0000EC020000}"/>
    <cellStyle name="Percent 14 2 3 3 2 2" xfId="4019" xr:uid="{00000000-0005-0000-0000-0000EC020000}"/>
    <cellStyle name="Percent 14 2 3 3 3" xfId="3515" xr:uid="{00000000-0005-0000-0000-0000EC020000}"/>
    <cellStyle name="Percent 14 2 3 4" xfId="2110" xr:uid="{00000000-0005-0000-0000-0000EC020000}"/>
    <cellStyle name="Percent 14 2 3 4 2" xfId="3738" xr:uid="{00000000-0005-0000-0000-0000EC020000}"/>
    <cellStyle name="Percent 14 2 3 5" xfId="2981" xr:uid="{00000000-0005-0000-0000-0000EC020000}"/>
    <cellStyle name="Percent 14 2 4" xfId="1046" xr:uid="{00000000-0005-0000-0000-0000D9020000}"/>
    <cellStyle name="Percent 14 2 4 2" xfId="1284" xr:uid="{00000000-0005-0000-0000-0000D9020000}"/>
    <cellStyle name="Percent 14 2 4 2 2" xfId="2719" xr:uid="{00000000-0005-0000-0000-0000D9020000}"/>
    <cellStyle name="Percent 14 2 4 2 2 2" xfId="4346" xr:uid="{00000000-0005-0000-0000-0000D9020000}"/>
    <cellStyle name="Percent 14 2 4 2 3" xfId="3308" xr:uid="{00000000-0005-0000-0000-0000D9020000}"/>
    <cellStyle name="Percent 14 2 4 3" xfId="1980" xr:uid="{00000000-0005-0000-0000-0000D9020000}"/>
    <cellStyle name="Percent 14 2 4 3 2" xfId="2496" xr:uid="{00000000-0005-0000-0000-0000D9020000}"/>
    <cellStyle name="Percent 14 2 4 3 2 2" xfId="4123" xr:uid="{00000000-0005-0000-0000-0000D9020000}"/>
    <cellStyle name="Percent 14 2 4 3 3" xfId="3619" xr:uid="{00000000-0005-0000-0000-0000D9020000}"/>
    <cellStyle name="Percent 14 2 4 4" xfId="2214" xr:uid="{00000000-0005-0000-0000-0000D9020000}"/>
    <cellStyle name="Percent 14 2 4 4 2" xfId="3842" xr:uid="{00000000-0005-0000-0000-0000D9020000}"/>
    <cellStyle name="Percent 14 2 4 5" xfId="3085" xr:uid="{00000000-0005-0000-0000-0000D9020000}"/>
    <cellStyle name="Percent 14 2 5" xfId="1108" xr:uid="{00000000-0005-0000-0000-0000EC020000}"/>
    <cellStyle name="Percent 14 2 5 2" xfId="2543" xr:uid="{00000000-0005-0000-0000-0000EC020000}"/>
    <cellStyle name="Percent 14 2 5 2 2" xfId="4170" xr:uid="{00000000-0005-0000-0000-0000EC020000}"/>
    <cellStyle name="Percent 14 2 5 3" xfId="3132" xr:uid="{00000000-0005-0000-0000-0000EC020000}"/>
    <cellStyle name="Percent 14 2 6" xfId="1805" xr:uid="{00000000-0005-0000-0000-0000EC020000}"/>
    <cellStyle name="Percent 14 2 6 2" xfId="2320" xr:uid="{00000000-0005-0000-0000-0000EC020000}"/>
    <cellStyle name="Percent 14 2 6 2 2" xfId="3948" xr:uid="{00000000-0005-0000-0000-0000EC020000}"/>
    <cellStyle name="Percent 14 2 6 3" xfId="3444" xr:uid="{00000000-0005-0000-0000-0000EC020000}"/>
    <cellStyle name="Percent 14 2 7" xfId="2037" xr:uid="{00000000-0005-0000-0000-0000EC020000}"/>
    <cellStyle name="Percent 14 2 7 2" xfId="3666" xr:uid="{00000000-0005-0000-0000-0000EC020000}"/>
    <cellStyle name="Percent 14 2 8" xfId="2904" xr:uid="{00000000-0005-0000-0000-0000EC020000}"/>
    <cellStyle name="Percent 14 3" xfId="837" xr:uid="{00000000-0005-0000-0000-0000EE020000}"/>
    <cellStyle name="Percent 14 4" xfId="909" xr:uid="{00000000-0005-0000-0000-0000EF020000}"/>
    <cellStyle name="Percent 14 5" xfId="1555" xr:uid="{00000000-0005-0000-0000-000002020000}"/>
    <cellStyle name="Percent 15" xfId="592" xr:uid="{00000000-0005-0000-0000-0000F0020000}"/>
    <cellStyle name="Percent 15 2" xfId="838" xr:uid="{00000000-0005-0000-0000-0000F1020000}"/>
    <cellStyle name="Percent 15 3" xfId="1541" xr:uid="{00000000-0005-0000-0000-000003020000}"/>
    <cellStyle name="Percent 16" xfId="776" xr:uid="{00000000-0005-0000-0000-0000F2020000}"/>
    <cellStyle name="Percent 16 2" xfId="1554" xr:uid="{00000000-0005-0000-0000-000004020000}"/>
    <cellStyle name="Percent 17" xfId="777" xr:uid="{00000000-0005-0000-0000-0000F3020000}"/>
    <cellStyle name="Percent 17 2" xfId="1542" xr:uid="{00000000-0005-0000-0000-000005020000}"/>
    <cellStyle name="Percent 18" xfId="778" xr:uid="{00000000-0005-0000-0000-0000F4020000}"/>
    <cellStyle name="Percent 18 2" xfId="1553" xr:uid="{00000000-0005-0000-0000-000006020000}"/>
    <cellStyle name="Percent 19" xfId="779" xr:uid="{00000000-0005-0000-0000-0000F5020000}"/>
    <cellStyle name="Percent 19 2" xfId="1543" xr:uid="{00000000-0005-0000-0000-000007020000}"/>
    <cellStyle name="Percent 2" xfId="63" xr:uid="{4B98A95C-D174-44C2-AECA-D28BCA00F202}"/>
    <cellStyle name="Percent 2 2" xfId="593" xr:uid="{00000000-0005-0000-0000-0000F7020000}"/>
    <cellStyle name="Percent 2 2 2" xfId="1598" xr:uid="{00000000-0005-0000-0000-000009020000}"/>
    <cellStyle name="Percent 2 2 2 2" xfId="2247" xr:uid="{00000000-0005-0000-0000-000009020000}"/>
    <cellStyle name="Percent 2 2 2 2 2" xfId="3875" xr:uid="{00000000-0005-0000-0000-000009020000}"/>
    <cellStyle name="Percent 2 2 2 3" xfId="3346" xr:uid="{00000000-0005-0000-0000-000009020000}"/>
    <cellStyle name="Percent 2 3" xfId="594" xr:uid="{00000000-0005-0000-0000-0000F8020000}"/>
    <cellStyle name="Percent 2 3 2" xfId="1675" xr:uid="{00000000-0005-0000-0000-00000A020000}"/>
    <cellStyle name="Percent 2 3 2 2" xfId="2291" xr:uid="{00000000-0005-0000-0000-00000A020000}"/>
    <cellStyle name="Percent 2 3 2 2 2" xfId="3919" xr:uid="{00000000-0005-0000-0000-00000A020000}"/>
    <cellStyle name="Percent 2 3 2 3" xfId="3391" xr:uid="{00000000-0005-0000-0000-00000A020000}"/>
    <cellStyle name="Percent 2 4" xfId="595" xr:uid="{00000000-0005-0000-0000-0000F9020000}"/>
    <cellStyle name="Percent 20" xfId="780" xr:uid="{00000000-0005-0000-0000-0000FA020000}"/>
    <cellStyle name="Percent 20 2" xfId="1552" xr:uid="{00000000-0005-0000-0000-00000B020000}"/>
    <cellStyle name="Percent 21" xfId="781" xr:uid="{00000000-0005-0000-0000-0000FB020000}"/>
    <cellStyle name="Percent 21 2" xfId="1544" xr:uid="{00000000-0005-0000-0000-00000C020000}"/>
    <cellStyle name="Percent 22" xfId="782" xr:uid="{00000000-0005-0000-0000-0000FC020000}"/>
    <cellStyle name="Percent 22 2" xfId="1551" xr:uid="{00000000-0005-0000-0000-00000D020000}"/>
    <cellStyle name="Percent 23" xfId="783" xr:uid="{00000000-0005-0000-0000-0000FD020000}"/>
    <cellStyle name="Percent 23 2" xfId="1546" xr:uid="{00000000-0005-0000-0000-00000E020000}"/>
    <cellStyle name="Percent 24" xfId="784" xr:uid="{00000000-0005-0000-0000-0000FE020000}"/>
    <cellStyle name="Percent 24 2" xfId="1550" xr:uid="{00000000-0005-0000-0000-00000F020000}"/>
    <cellStyle name="Percent 25" xfId="785" xr:uid="{00000000-0005-0000-0000-0000FF020000}"/>
    <cellStyle name="Percent 25 2" xfId="1545" xr:uid="{00000000-0005-0000-0000-000010020000}"/>
    <cellStyle name="Percent 26" xfId="786" xr:uid="{00000000-0005-0000-0000-000000030000}"/>
    <cellStyle name="Percent 26 2" xfId="1549" xr:uid="{00000000-0005-0000-0000-000011020000}"/>
    <cellStyle name="Percent 27" xfId="787" xr:uid="{00000000-0005-0000-0000-000001030000}"/>
    <cellStyle name="Percent 27 2" xfId="1547" xr:uid="{00000000-0005-0000-0000-000012020000}"/>
    <cellStyle name="Percent 28" xfId="788" xr:uid="{00000000-0005-0000-0000-000002030000}"/>
    <cellStyle name="Percent 28 2" xfId="1548" xr:uid="{00000000-0005-0000-0000-000013020000}"/>
    <cellStyle name="Percent 29" xfId="789" xr:uid="{00000000-0005-0000-0000-000003030000}"/>
    <cellStyle name="Percent 29 2" xfId="1603" xr:uid="{00000000-0005-0000-0000-000015020000}"/>
    <cellStyle name="Percent 29 2 2" xfId="2249" xr:uid="{00000000-0005-0000-0000-000015020000}"/>
    <cellStyle name="Percent 29 2 2 2" xfId="3877" xr:uid="{00000000-0005-0000-0000-000015020000}"/>
    <cellStyle name="Percent 29 2 3" xfId="3349" xr:uid="{00000000-0005-0000-0000-000015020000}"/>
    <cellStyle name="Percent 29 3" xfId="1585" xr:uid="{00000000-0005-0000-0000-000014020000}"/>
    <cellStyle name="Percent 29 3 2" xfId="2240" xr:uid="{00000000-0005-0000-0000-000014020000}"/>
    <cellStyle name="Percent 29 3 2 2" xfId="3868" xr:uid="{00000000-0005-0000-0000-000014020000}"/>
    <cellStyle name="Percent 29 3 3" xfId="3339" xr:uid="{00000000-0005-0000-0000-000014020000}"/>
    <cellStyle name="Percent 3" xfId="596" xr:uid="{00000000-0005-0000-0000-000004030000}"/>
    <cellStyle name="Percent 3 2" xfId="597" xr:uid="{00000000-0005-0000-0000-000005030000}"/>
    <cellStyle name="Percent 3 2 2" xfId="1599" xr:uid="{00000000-0005-0000-0000-000017020000}"/>
    <cellStyle name="Percent 3 3" xfId="790" xr:uid="{00000000-0005-0000-0000-000006030000}"/>
    <cellStyle name="Percent 3 3 2" xfId="863" xr:uid="{00000000-0005-0000-0000-000007030000}"/>
    <cellStyle name="Percent 3 3 2 2" xfId="973" xr:uid="{00000000-0005-0000-0000-000007030000}"/>
    <cellStyle name="Percent 3 3 2 2 2" xfId="1214" xr:uid="{00000000-0005-0000-0000-000007030000}"/>
    <cellStyle name="Percent 3 3 2 2 2 2" xfId="2649" xr:uid="{00000000-0005-0000-0000-000007030000}"/>
    <cellStyle name="Percent 3 3 2 2 2 2 2" xfId="4276" xr:uid="{00000000-0005-0000-0000-000007030000}"/>
    <cellStyle name="Percent 3 3 2 2 2 3" xfId="3238" xr:uid="{00000000-0005-0000-0000-000007030000}"/>
    <cellStyle name="Percent 3 3 2 2 3" xfId="1910" xr:uid="{00000000-0005-0000-0000-000007030000}"/>
    <cellStyle name="Percent 3 3 2 2 3 2" xfId="2426" xr:uid="{00000000-0005-0000-0000-000007030000}"/>
    <cellStyle name="Percent 3 3 2 2 3 2 2" xfId="4053" xr:uid="{00000000-0005-0000-0000-000007030000}"/>
    <cellStyle name="Percent 3 3 2 2 3 3" xfId="3549" xr:uid="{00000000-0005-0000-0000-000007030000}"/>
    <cellStyle name="Percent 3 3 2 2 4" xfId="2144" xr:uid="{00000000-0005-0000-0000-000007030000}"/>
    <cellStyle name="Percent 3 3 2 2 4 2" xfId="3772" xr:uid="{00000000-0005-0000-0000-000007030000}"/>
    <cellStyle name="Percent 3 3 2 2 5" xfId="3015" xr:uid="{00000000-0005-0000-0000-000007030000}"/>
    <cellStyle name="Percent 3 3 2 3" xfId="1049" xr:uid="{00000000-0005-0000-0000-0000F3020000}"/>
    <cellStyle name="Percent 3 3 2 3 2" xfId="1287" xr:uid="{00000000-0005-0000-0000-0000F3020000}"/>
    <cellStyle name="Percent 3 3 2 3 2 2" xfId="2722" xr:uid="{00000000-0005-0000-0000-0000F3020000}"/>
    <cellStyle name="Percent 3 3 2 3 2 2 2" xfId="4349" xr:uid="{00000000-0005-0000-0000-0000F3020000}"/>
    <cellStyle name="Percent 3 3 2 3 2 3" xfId="3311" xr:uid="{00000000-0005-0000-0000-0000F3020000}"/>
    <cellStyle name="Percent 3 3 2 3 3" xfId="1983" xr:uid="{00000000-0005-0000-0000-0000F3020000}"/>
    <cellStyle name="Percent 3 3 2 3 3 2" xfId="2499" xr:uid="{00000000-0005-0000-0000-0000F3020000}"/>
    <cellStyle name="Percent 3 3 2 3 3 2 2" xfId="4126" xr:uid="{00000000-0005-0000-0000-0000F3020000}"/>
    <cellStyle name="Percent 3 3 2 3 3 3" xfId="3622" xr:uid="{00000000-0005-0000-0000-0000F3020000}"/>
    <cellStyle name="Percent 3 3 2 3 4" xfId="2217" xr:uid="{00000000-0005-0000-0000-0000F3020000}"/>
    <cellStyle name="Percent 3 3 2 3 4 2" xfId="3845" xr:uid="{00000000-0005-0000-0000-0000F3020000}"/>
    <cellStyle name="Percent 3 3 2 3 5" xfId="3088" xr:uid="{00000000-0005-0000-0000-0000F3020000}"/>
    <cellStyle name="Percent 3 3 2 4" xfId="1142" xr:uid="{00000000-0005-0000-0000-000007030000}"/>
    <cellStyle name="Percent 3 3 2 4 2" xfId="2577" xr:uid="{00000000-0005-0000-0000-000007030000}"/>
    <cellStyle name="Percent 3 3 2 4 2 2" xfId="4204" xr:uid="{00000000-0005-0000-0000-000007030000}"/>
    <cellStyle name="Percent 3 3 2 4 3" xfId="3166" xr:uid="{00000000-0005-0000-0000-000007030000}"/>
    <cellStyle name="Percent 3 3 2 5" xfId="1839" xr:uid="{00000000-0005-0000-0000-000007030000}"/>
    <cellStyle name="Percent 3 3 2 5 2" xfId="2355" xr:uid="{00000000-0005-0000-0000-000007030000}"/>
    <cellStyle name="Percent 3 3 2 5 2 2" xfId="3982" xr:uid="{00000000-0005-0000-0000-000007030000}"/>
    <cellStyle name="Percent 3 3 2 5 3" xfId="3478" xr:uid="{00000000-0005-0000-0000-000007030000}"/>
    <cellStyle name="Percent 3 3 2 6" xfId="2072" xr:uid="{00000000-0005-0000-0000-000007030000}"/>
    <cellStyle name="Percent 3 3 2 6 2" xfId="3700" xr:uid="{00000000-0005-0000-0000-000007030000}"/>
    <cellStyle name="Percent 3 3 2 7" xfId="2942" xr:uid="{00000000-0005-0000-0000-000007030000}"/>
    <cellStyle name="Percent 3 3 3" xfId="940" xr:uid="{00000000-0005-0000-0000-000006030000}"/>
    <cellStyle name="Percent 3 3 3 2" xfId="1181" xr:uid="{00000000-0005-0000-0000-000006030000}"/>
    <cellStyle name="Percent 3 3 3 2 2" xfId="2616" xr:uid="{00000000-0005-0000-0000-000006030000}"/>
    <cellStyle name="Percent 3 3 3 2 2 2" xfId="4243" xr:uid="{00000000-0005-0000-0000-000006030000}"/>
    <cellStyle name="Percent 3 3 3 2 3" xfId="3205" xr:uid="{00000000-0005-0000-0000-000006030000}"/>
    <cellStyle name="Percent 3 3 3 3" xfId="1877" xr:uid="{00000000-0005-0000-0000-000006030000}"/>
    <cellStyle name="Percent 3 3 3 3 2" xfId="2393" xr:uid="{00000000-0005-0000-0000-000006030000}"/>
    <cellStyle name="Percent 3 3 3 3 2 2" xfId="4020" xr:uid="{00000000-0005-0000-0000-000006030000}"/>
    <cellStyle name="Percent 3 3 3 3 3" xfId="3516" xr:uid="{00000000-0005-0000-0000-000006030000}"/>
    <cellStyle name="Percent 3 3 3 4" xfId="2111" xr:uid="{00000000-0005-0000-0000-000006030000}"/>
    <cellStyle name="Percent 3 3 3 4 2" xfId="3739" xr:uid="{00000000-0005-0000-0000-000006030000}"/>
    <cellStyle name="Percent 3 3 3 5" xfId="2982" xr:uid="{00000000-0005-0000-0000-000006030000}"/>
    <cellStyle name="Percent 3 3 4" xfId="1048" xr:uid="{00000000-0005-0000-0000-0000F2020000}"/>
    <cellStyle name="Percent 3 3 4 2" xfId="1286" xr:uid="{00000000-0005-0000-0000-0000F2020000}"/>
    <cellStyle name="Percent 3 3 4 2 2" xfId="2721" xr:uid="{00000000-0005-0000-0000-0000F2020000}"/>
    <cellStyle name="Percent 3 3 4 2 2 2" xfId="4348" xr:uid="{00000000-0005-0000-0000-0000F2020000}"/>
    <cellStyle name="Percent 3 3 4 2 3" xfId="3310" xr:uid="{00000000-0005-0000-0000-0000F2020000}"/>
    <cellStyle name="Percent 3 3 4 3" xfId="1982" xr:uid="{00000000-0005-0000-0000-0000F2020000}"/>
    <cellStyle name="Percent 3 3 4 3 2" xfId="2498" xr:uid="{00000000-0005-0000-0000-0000F2020000}"/>
    <cellStyle name="Percent 3 3 4 3 2 2" xfId="4125" xr:uid="{00000000-0005-0000-0000-0000F2020000}"/>
    <cellStyle name="Percent 3 3 4 3 3" xfId="3621" xr:uid="{00000000-0005-0000-0000-0000F2020000}"/>
    <cellStyle name="Percent 3 3 4 4" xfId="2216" xr:uid="{00000000-0005-0000-0000-0000F2020000}"/>
    <cellStyle name="Percent 3 3 4 4 2" xfId="3844" xr:uid="{00000000-0005-0000-0000-0000F2020000}"/>
    <cellStyle name="Percent 3 3 4 5" xfId="3087" xr:uid="{00000000-0005-0000-0000-0000F2020000}"/>
    <cellStyle name="Percent 3 3 5" xfId="1109" xr:uid="{00000000-0005-0000-0000-000006030000}"/>
    <cellStyle name="Percent 3 3 5 2" xfId="2544" xr:uid="{00000000-0005-0000-0000-000006030000}"/>
    <cellStyle name="Percent 3 3 5 2 2" xfId="4171" xr:uid="{00000000-0005-0000-0000-000006030000}"/>
    <cellStyle name="Percent 3 3 5 3" xfId="3133" xr:uid="{00000000-0005-0000-0000-000006030000}"/>
    <cellStyle name="Percent 3 3 6" xfId="1806" xr:uid="{00000000-0005-0000-0000-000006030000}"/>
    <cellStyle name="Percent 3 3 6 2" xfId="2321" xr:uid="{00000000-0005-0000-0000-000006030000}"/>
    <cellStyle name="Percent 3 3 6 2 2" xfId="3949" xr:uid="{00000000-0005-0000-0000-000006030000}"/>
    <cellStyle name="Percent 3 3 6 3" xfId="3445" xr:uid="{00000000-0005-0000-0000-000006030000}"/>
    <cellStyle name="Percent 3 3 7" xfId="2039" xr:uid="{00000000-0005-0000-0000-000006030000}"/>
    <cellStyle name="Percent 3 3 7 2" xfId="3667" xr:uid="{00000000-0005-0000-0000-000006030000}"/>
    <cellStyle name="Percent 3 3 8" xfId="2905" xr:uid="{00000000-0005-0000-0000-000006030000}"/>
    <cellStyle name="Percent 30" xfId="791" xr:uid="{00000000-0005-0000-0000-000008030000}"/>
    <cellStyle name="Percent 30 2" xfId="1373" xr:uid="{00000000-0005-0000-0000-000018020000}"/>
    <cellStyle name="Percent 31" xfId="907" xr:uid="{00000000-0005-0000-0000-000009030000}"/>
    <cellStyle name="Percent 31 2" xfId="1059" xr:uid="{00000000-0005-0000-0000-0000F5020000}"/>
    <cellStyle name="Percent 31 2 2" xfId="1297" xr:uid="{00000000-0005-0000-0000-0000F5020000}"/>
    <cellStyle name="Percent 31 2 2 2" xfId="2732" xr:uid="{00000000-0005-0000-0000-0000F5020000}"/>
    <cellStyle name="Percent 31 2 2 2 2" xfId="4359" xr:uid="{00000000-0005-0000-0000-0000F5020000}"/>
    <cellStyle name="Percent 31 2 2 3" xfId="3321" xr:uid="{00000000-0005-0000-0000-0000F5020000}"/>
    <cellStyle name="Percent 31 2 3" xfId="1993" xr:uid="{00000000-0005-0000-0000-0000F5020000}"/>
    <cellStyle name="Percent 31 2 3 2" xfId="2509" xr:uid="{00000000-0005-0000-0000-0000F5020000}"/>
    <cellStyle name="Percent 31 2 3 2 2" xfId="4136" xr:uid="{00000000-0005-0000-0000-0000F5020000}"/>
    <cellStyle name="Percent 31 2 3 3" xfId="3632" xr:uid="{00000000-0005-0000-0000-0000F5020000}"/>
    <cellStyle name="Percent 31 2 4" xfId="2227" xr:uid="{00000000-0005-0000-0000-0000F5020000}"/>
    <cellStyle name="Percent 31 2 4 2" xfId="3855" xr:uid="{00000000-0005-0000-0000-0000F5020000}"/>
    <cellStyle name="Percent 31 2 5" xfId="3098" xr:uid="{00000000-0005-0000-0000-0000F5020000}"/>
    <cellStyle name="Percent 31 3" xfId="1527" xr:uid="{00000000-0005-0000-0000-000019020000}"/>
    <cellStyle name="Percent 32" xfId="896" xr:uid="{00000000-0005-0000-0000-00000A030000}"/>
    <cellStyle name="Percent 32 2" xfId="1063" xr:uid="{00000000-0005-0000-0000-0000F6020000}"/>
    <cellStyle name="Percent 32 2 2" xfId="1300" xr:uid="{00000000-0005-0000-0000-0000F6020000}"/>
    <cellStyle name="Percent 32 2 2 2" xfId="2735" xr:uid="{00000000-0005-0000-0000-0000F6020000}"/>
    <cellStyle name="Percent 32 2 2 2 2" xfId="4362" xr:uid="{00000000-0005-0000-0000-0000F6020000}"/>
    <cellStyle name="Percent 32 2 2 3" xfId="3324" xr:uid="{00000000-0005-0000-0000-0000F6020000}"/>
    <cellStyle name="Percent 32 2 3" xfId="1996" xr:uid="{00000000-0005-0000-0000-0000F6020000}"/>
    <cellStyle name="Percent 32 2 3 2" xfId="2512" xr:uid="{00000000-0005-0000-0000-0000F6020000}"/>
    <cellStyle name="Percent 32 2 3 2 2" xfId="4139" xr:uid="{00000000-0005-0000-0000-0000F6020000}"/>
    <cellStyle name="Percent 32 2 3 3" xfId="3635" xr:uid="{00000000-0005-0000-0000-0000F6020000}"/>
    <cellStyle name="Percent 32 2 4" xfId="2230" xr:uid="{00000000-0005-0000-0000-0000F6020000}"/>
    <cellStyle name="Percent 32 2 4 2" xfId="3858" xr:uid="{00000000-0005-0000-0000-0000F6020000}"/>
    <cellStyle name="Percent 32 2 5" xfId="3101" xr:uid="{00000000-0005-0000-0000-0000F6020000}"/>
    <cellStyle name="Percent 33" xfId="908" xr:uid="{00000000-0005-0000-0000-00000B030000}"/>
    <cellStyle name="Percent 33 2" xfId="1064" xr:uid="{00000000-0005-0000-0000-0000F7020000}"/>
    <cellStyle name="Percent 33 2 2" xfId="1301" xr:uid="{00000000-0005-0000-0000-0000F7020000}"/>
    <cellStyle name="Percent 33 2 2 2" xfId="2736" xr:uid="{00000000-0005-0000-0000-0000F7020000}"/>
    <cellStyle name="Percent 33 2 2 2 2" xfId="4363" xr:uid="{00000000-0005-0000-0000-0000F7020000}"/>
    <cellStyle name="Percent 33 2 2 3" xfId="3325" xr:uid="{00000000-0005-0000-0000-0000F7020000}"/>
    <cellStyle name="Percent 33 2 3" xfId="1997" xr:uid="{00000000-0005-0000-0000-0000F7020000}"/>
    <cellStyle name="Percent 33 2 3 2" xfId="2513" xr:uid="{00000000-0005-0000-0000-0000F7020000}"/>
    <cellStyle name="Percent 33 2 3 2 2" xfId="4140" xr:uid="{00000000-0005-0000-0000-0000F7020000}"/>
    <cellStyle name="Percent 33 2 3 3" xfId="3636" xr:uid="{00000000-0005-0000-0000-0000F7020000}"/>
    <cellStyle name="Percent 33 2 4" xfId="2231" xr:uid="{00000000-0005-0000-0000-0000F7020000}"/>
    <cellStyle name="Percent 33 2 4 2" xfId="3859" xr:uid="{00000000-0005-0000-0000-0000F7020000}"/>
    <cellStyle name="Percent 33 2 5" xfId="3102" xr:uid="{00000000-0005-0000-0000-0000F7020000}"/>
    <cellStyle name="Percent 34" xfId="895" xr:uid="{00000000-0005-0000-0000-00000C030000}"/>
    <cellStyle name="Percent 4" xfId="598" xr:uid="{00000000-0005-0000-0000-00000D030000}"/>
    <cellStyle name="Percent 4 2" xfId="792" xr:uid="{00000000-0005-0000-0000-00000E030000}"/>
    <cellStyle name="Percent 4 2 2" xfId="864" xr:uid="{00000000-0005-0000-0000-00000F030000}"/>
    <cellStyle name="Percent 4 2 2 2" xfId="974" xr:uid="{00000000-0005-0000-0000-00000F030000}"/>
    <cellStyle name="Percent 4 2 2 2 2" xfId="1215" xr:uid="{00000000-0005-0000-0000-00000F030000}"/>
    <cellStyle name="Percent 4 2 2 2 2 2" xfId="2650" xr:uid="{00000000-0005-0000-0000-00000F030000}"/>
    <cellStyle name="Percent 4 2 2 2 2 2 2" xfId="4277" xr:uid="{00000000-0005-0000-0000-00000F030000}"/>
    <cellStyle name="Percent 4 2 2 2 2 3" xfId="3239" xr:uid="{00000000-0005-0000-0000-00000F030000}"/>
    <cellStyle name="Percent 4 2 2 2 3" xfId="1911" xr:uid="{00000000-0005-0000-0000-00000F030000}"/>
    <cellStyle name="Percent 4 2 2 2 3 2" xfId="2427" xr:uid="{00000000-0005-0000-0000-00000F030000}"/>
    <cellStyle name="Percent 4 2 2 2 3 2 2" xfId="4054" xr:uid="{00000000-0005-0000-0000-00000F030000}"/>
    <cellStyle name="Percent 4 2 2 2 3 3" xfId="3550" xr:uid="{00000000-0005-0000-0000-00000F030000}"/>
    <cellStyle name="Percent 4 2 2 2 4" xfId="2145" xr:uid="{00000000-0005-0000-0000-00000F030000}"/>
    <cellStyle name="Percent 4 2 2 2 4 2" xfId="3773" xr:uid="{00000000-0005-0000-0000-00000F030000}"/>
    <cellStyle name="Percent 4 2 2 2 5" xfId="3016" xr:uid="{00000000-0005-0000-0000-00000F030000}"/>
    <cellStyle name="Percent 4 2 2 3" xfId="1051" xr:uid="{00000000-0005-0000-0000-0000FA020000}"/>
    <cellStyle name="Percent 4 2 2 3 2" xfId="1289" xr:uid="{00000000-0005-0000-0000-0000FA020000}"/>
    <cellStyle name="Percent 4 2 2 3 2 2" xfId="2724" xr:uid="{00000000-0005-0000-0000-0000FA020000}"/>
    <cellStyle name="Percent 4 2 2 3 2 2 2" xfId="4351" xr:uid="{00000000-0005-0000-0000-0000FA020000}"/>
    <cellStyle name="Percent 4 2 2 3 2 3" xfId="3313" xr:uid="{00000000-0005-0000-0000-0000FA020000}"/>
    <cellStyle name="Percent 4 2 2 3 3" xfId="1985" xr:uid="{00000000-0005-0000-0000-0000FA020000}"/>
    <cellStyle name="Percent 4 2 2 3 3 2" xfId="2501" xr:uid="{00000000-0005-0000-0000-0000FA020000}"/>
    <cellStyle name="Percent 4 2 2 3 3 2 2" xfId="4128" xr:uid="{00000000-0005-0000-0000-0000FA020000}"/>
    <cellStyle name="Percent 4 2 2 3 3 3" xfId="3624" xr:uid="{00000000-0005-0000-0000-0000FA020000}"/>
    <cellStyle name="Percent 4 2 2 3 4" xfId="2219" xr:uid="{00000000-0005-0000-0000-0000FA020000}"/>
    <cellStyle name="Percent 4 2 2 3 4 2" xfId="3847" xr:uid="{00000000-0005-0000-0000-0000FA020000}"/>
    <cellStyle name="Percent 4 2 2 3 5" xfId="3090" xr:uid="{00000000-0005-0000-0000-0000FA020000}"/>
    <cellStyle name="Percent 4 2 2 4" xfId="1143" xr:uid="{00000000-0005-0000-0000-00000F030000}"/>
    <cellStyle name="Percent 4 2 2 4 2" xfId="2578" xr:uid="{00000000-0005-0000-0000-00000F030000}"/>
    <cellStyle name="Percent 4 2 2 4 2 2" xfId="4205" xr:uid="{00000000-0005-0000-0000-00000F030000}"/>
    <cellStyle name="Percent 4 2 2 4 3" xfId="3167" xr:uid="{00000000-0005-0000-0000-00000F030000}"/>
    <cellStyle name="Percent 4 2 2 5" xfId="1840" xr:uid="{00000000-0005-0000-0000-00000F030000}"/>
    <cellStyle name="Percent 4 2 2 5 2" xfId="2356" xr:uid="{00000000-0005-0000-0000-00000F030000}"/>
    <cellStyle name="Percent 4 2 2 5 2 2" xfId="3983" xr:uid="{00000000-0005-0000-0000-00000F030000}"/>
    <cellStyle name="Percent 4 2 2 5 3" xfId="3479" xr:uid="{00000000-0005-0000-0000-00000F030000}"/>
    <cellStyle name="Percent 4 2 2 6" xfId="2073" xr:uid="{00000000-0005-0000-0000-00000F030000}"/>
    <cellStyle name="Percent 4 2 2 6 2" xfId="3701" xr:uid="{00000000-0005-0000-0000-00000F030000}"/>
    <cellStyle name="Percent 4 2 2 7" xfId="2943" xr:uid="{00000000-0005-0000-0000-00000F030000}"/>
    <cellStyle name="Percent 4 2 3" xfId="941" xr:uid="{00000000-0005-0000-0000-00000E030000}"/>
    <cellStyle name="Percent 4 2 3 2" xfId="1182" xr:uid="{00000000-0005-0000-0000-00000E030000}"/>
    <cellStyle name="Percent 4 2 3 2 2" xfId="2617" xr:uid="{00000000-0005-0000-0000-00000E030000}"/>
    <cellStyle name="Percent 4 2 3 2 2 2" xfId="4244" xr:uid="{00000000-0005-0000-0000-00000E030000}"/>
    <cellStyle name="Percent 4 2 3 2 3" xfId="3206" xr:uid="{00000000-0005-0000-0000-00000E030000}"/>
    <cellStyle name="Percent 4 2 3 3" xfId="1878" xr:uid="{00000000-0005-0000-0000-00000E030000}"/>
    <cellStyle name="Percent 4 2 3 3 2" xfId="2394" xr:uid="{00000000-0005-0000-0000-00000E030000}"/>
    <cellStyle name="Percent 4 2 3 3 2 2" xfId="4021" xr:uid="{00000000-0005-0000-0000-00000E030000}"/>
    <cellStyle name="Percent 4 2 3 3 3" xfId="3517" xr:uid="{00000000-0005-0000-0000-00000E030000}"/>
    <cellStyle name="Percent 4 2 3 4" xfId="2112" xr:uid="{00000000-0005-0000-0000-00000E030000}"/>
    <cellStyle name="Percent 4 2 3 4 2" xfId="3740" xr:uid="{00000000-0005-0000-0000-00000E030000}"/>
    <cellStyle name="Percent 4 2 3 5" xfId="2983" xr:uid="{00000000-0005-0000-0000-00000E030000}"/>
    <cellStyle name="Percent 4 2 4" xfId="1050" xr:uid="{00000000-0005-0000-0000-0000F9020000}"/>
    <cellStyle name="Percent 4 2 4 2" xfId="1288" xr:uid="{00000000-0005-0000-0000-0000F9020000}"/>
    <cellStyle name="Percent 4 2 4 2 2" xfId="2723" xr:uid="{00000000-0005-0000-0000-0000F9020000}"/>
    <cellStyle name="Percent 4 2 4 2 2 2" xfId="4350" xr:uid="{00000000-0005-0000-0000-0000F9020000}"/>
    <cellStyle name="Percent 4 2 4 2 3" xfId="3312" xr:uid="{00000000-0005-0000-0000-0000F9020000}"/>
    <cellStyle name="Percent 4 2 4 3" xfId="1984" xr:uid="{00000000-0005-0000-0000-0000F9020000}"/>
    <cellStyle name="Percent 4 2 4 3 2" xfId="2500" xr:uid="{00000000-0005-0000-0000-0000F9020000}"/>
    <cellStyle name="Percent 4 2 4 3 2 2" xfId="4127" xr:uid="{00000000-0005-0000-0000-0000F9020000}"/>
    <cellStyle name="Percent 4 2 4 3 3" xfId="3623" xr:uid="{00000000-0005-0000-0000-0000F9020000}"/>
    <cellStyle name="Percent 4 2 4 4" xfId="2218" xr:uid="{00000000-0005-0000-0000-0000F9020000}"/>
    <cellStyle name="Percent 4 2 4 4 2" xfId="3846" xr:uid="{00000000-0005-0000-0000-0000F9020000}"/>
    <cellStyle name="Percent 4 2 4 5" xfId="3089" xr:uid="{00000000-0005-0000-0000-0000F9020000}"/>
    <cellStyle name="Percent 4 2 5" xfId="1110" xr:uid="{00000000-0005-0000-0000-00000E030000}"/>
    <cellStyle name="Percent 4 2 5 2" xfId="2545" xr:uid="{00000000-0005-0000-0000-00000E030000}"/>
    <cellStyle name="Percent 4 2 5 2 2" xfId="4172" xr:uid="{00000000-0005-0000-0000-00000E030000}"/>
    <cellStyle name="Percent 4 2 5 3" xfId="3134" xr:uid="{00000000-0005-0000-0000-00000E030000}"/>
    <cellStyle name="Percent 4 2 6" xfId="1807" xr:uid="{00000000-0005-0000-0000-00000E030000}"/>
    <cellStyle name="Percent 4 2 6 2" xfId="2322" xr:uid="{00000000-0005-0000-0000-00000E030000}"/>
    <cellStyle name="Percent 4 2 6 2 2" xfId="3950" xr:uid="{00000000-0005-0000-0000-00000E030000}"/>
    <cellStyle name="Percent 4 2 6 3" xfId="3446" xr:uid="{00000000-0005-0000-0000-00000E030000}"/>
    <cellStyle name="Percent 4 2 7" xfId="2040" xr:uid="{00000000-0005-0000-0000-00000E030000}"/>
    <cellStyle name="Percent 4 2 7 2" xfId="3668" xr:uid="{00000000-0005-0000-0000-00000E030000}"/>
    <cellStyle name="Percent 4 2 8" xfId="2906" xr:uid="{00000000-0005-0000-0000-00000E030000}"/>
    <cellStyle name="Percent 4 3" xfId="1534" xr:uid="{00000000-0005-0000-0000-00001A020000}"/>
    <cellStyle name="Percent 5" xfId="599" xr:uid="{00000000-0005-0000-0000-000010030000}"/>
    <cellStyle name="Percent 5 2" xfId="793" xr:uid="{00000000-0005-0000-0000-000011030000}"/>
    <cellStyle name="Percent 5 2 2" xfId="865" xr:uid="{00000000-0005-0000-0000-000012030000}"/>
    <cellStyle name="Percent 5 2 2 2" xfId="975" xr:uid="{00000000-0005-0000-0000-000012030000}"/>
    <cellStyle name="Percent 5 2 2 2 2" xfId="1216" xr:uid="{00000000-0005-0000-0000-000012030000}"/>
    <cellStyle name="Percent 5 2 2 2 2 2" xfId="2651" xr:uid="{00000000-0005-0000-0000-000012030000}"/>
    <cellStyle name="Percent 5 2 2 2 2 2 2" xfId="4278" xr:uid="{00000000-0005-0000-0000-000012030000}"/>
    <cellStyle name="Percent 5 2 2 2 2 3" xfId="3240" xr:uid="{00000000-0005-0000-0000-000012030000}"/>
    <cellStyle name="Percent 5 2 2 2 3" xfId="1912" xr:uid="{00000000-0005-0000-0000-000012030000}"/>
    <cellStyle name="Percent 5 2 2 2 3 2" xfId="2428" xr:uid="{00000000-0005-0000-0000-000012030000}"/>
    <cellStyle name="Percent 5 2 2 2 3 2 2" xfId="4055" xr:uid="{00000000-0005-0000-0000-000012030000}"/>
    <cellStyle name="Percent 5 2 2 2 3 3" xfId="3551" xr:uid="{00000000-0005-0000-0000-000012030000}"/>
    <cellStyle name="Percent 5 2 2 2 4" xfId="2146" xr:uid="{00000000-0005-0000-0000-000012030000}"/>
    <cellStyle name="Percent 5 2 2 2 4 2" xfId="3774" xr:uid="{00000000-0005-0000-0000-000012030000}"/>
    <cellStyle name="Percent 5 2 2 2 5" xfId="3017" xr:uid="{00000000-0005-0000-0000-000012030000}"/>
    <cellStyle name="Percent 5 2 2 3" xfId="1053" xr:uid="{00000000-0005-0000-0000-0000FD020000}"/>
    <cellStyle name="Percent 5 2 2 3 2" xfId="1291" xr:uid="{00000000-0005-0000-0000-0000FD020000}"/>
    <cellStyle name="Percent 5 2 2 3 2 2" xfId="2726" xr:uid="{00000000-0005-0000-0000-0000FD020000}"/>
    <cellStyle name="Percent 5 2 2 3 2 2 2" xfId="4353" xr:uid="{00000000-0005-0000-0000-0000FD020000}"/>
    <cellStyle name="Percent 5 2 2 3 2 3" xfId="3315" xr:uid="{00000000-0005-0000-0000-0000FD020000}"/>
    <cellStyle name="Percent 5 2 2 3 3" xfId="1987" xr:uid="{00000000-0005-0000-0000-0000FD020000}"/>
    <cellStyle name="Percent 5 2 2 3 3 2" xfId="2503" xr:uid="{00000000-0005-0000-0000-0000FD020000}"/>
    <cellStyle name="Percent 5 2 2 3 3 2 2" xfId="4130" xr:uid="{00000000-0005-0000-0000-0000FD020000}"/>
    <cellStyle name="Percent 5 2 2 3 3 3" xfId="3626" xr:uid="{00000000-0005-0000-0000-0000FD020000}"/>
    <cellStyle name="Percent 5 2 2 3 4" xfId="2221" xr:uid="{00000000-0005-0000-0000-0000FD020000}"/>
    <cellStyle name="Percent 5 2 2 3 4 2" xfId="3849" xr:uid="{00000000-0005-0000-0000-0000FD020000}"/>
    <cellStyle name="Percent 5 2 2 3 5" xfId="3092" xr:uid="{00000000-0005-0000-0000-0000FD020000}"/>
    <cellStyle name="Percent 5 2 2 4" xfId="1144" xr:uid="{00000000-0005-0000-0000-000012030000}"/>
    <cellStyle name="Percent 5 2 2 4 2" xfId="2579" xr:uid="{00000000-0005-0000-0000-000012030000}"/>
    <cellStyle name="Percent 5 2 2 4 2 2" xfId="4206" xr:uid="{00000000-0005-0000-0000-000012030000}"/>
    <cellStyle name="Percent 5 2 2 4 3" xfId="3168" xr:uid="{00000000-0005-0000-0000-000012030000}"/>
    <cellStyle name="Percent 5 2 2 5" xfId="1841" xr:uid="{00000000-0005-0000-0000-000012030000}"/>
    <cellStyle name="Percent 5 2 2 5 2" xfId="2357" xr:uid="{00000000-0005-0000-0000-000012030000}"/>
    <cellStyle name="Percent 5 2 2 5 2 2" xfId="3984" xr:uid="{00000000-0005-0000-0000-000012030000}"/>
    <cellStyle name="Percent 5 2 2 5 3" xfId="3480" xr:uid="{00000000-0005-0000-0000-000012030000}"/>
    <cellStyle name="Percent 5 2 2 6" xfId="2074" xr:uid="{00000000-0005-0000-0000-000012030000}"/>
    <cellStyle name="Percent 5 2 2 6 2" xfId="3702" xr:uid="{00000000-0005-0000-0000-000012030000}"/>
    <cellStyle name="Percent 5 2 2 7" xfId="2944" xr:uid="{00000000-0005-0000-0000-000012030000}"/>
    <cellStyle name="Percent 5 2 3" xfId="942" xr:uid="{00000000-0005-0000-0000-000011030000}"/>
    <cellStyle name="Percent 5 2 3 2" xfId="1183" xr:uid="{00000000-0005-0000-0000-000011030000}"/>
    <cellStyle name="Percent 5 2 3 2 2" xfId="2618" xr:uid="{00000000-0005-0000-0000-000011030000}"/>
    <cellStyle name="Percent 5 2 3 2 2 2" xfId="4245" xr:uid="{00000000-0005-0000-0000-000011030000}"/>
    <cellStyle name="Percent 5 2 3 2 3" xfId="3207" xr:uid="{00000000-0005-0000-0000-000011030000}"/>
    <cellStyle name="Percent 5 2 3 3" xfId="1879" xr:uid="{00000000-0005-0000-0000-000011030000}"/>
    <cellStyle name="Percent 5 2 3 3 2" xfId="2395" xr:uid="{00000000-0005-0000-0000-000011030000}"/>
    <cellStyle name="Percent 5 2 3 3 2 2" xfId="4022" xr:uid="{00000000-0005-0000-0000-000011030000}"/>
    <cellStyle name="Percent 5 2 3 3 3" xfId="3518" xr:uid="{00000000-0005-0000-0000-000011030000}"/>
    <cellStyle name="Percent 5 2 3 4" xfId="2113" xr:uid="{00000000-0005-0000-0000-000011030000}"/>
    <cellStyle name="Percent 5 2 3 4 2" xfId="3741" xr:uid="{00000000-0005-0000-0000-000011030000}"/>
    <cellStyle name="Percent 5 2 3 5" xfId="2984" xr:uid="{00000000-0005-0000-0000-000011030000}"/>
    <cellStyle name="Percent 5 2 4" xfId="1052" xr:uid="{00000000-0005-0000-0000-0000FC020000}"/>
    <cellStyle name="Percent 5 2 4 2" xfId="1290" xr:uid="{00000000-0005-0000-0000-0000FC020000}"/>
    <cellStyle name="Percent 5 2 4 2 2" xfId="2725" xr:uid="{00000000-0005-0000-0000-0000FC020000}"/>
    <cellStyle name="Percent 5 2 4 2 2 2" xfId="4352" xr:uid="{00000000-0005-0000-0000-0000FC020000}"/>
    <cellStyle name="Percent 5 2 4 2 3" xfId="3314" xr:uid="{00000000-0005-0000-0000-0000FC020000}"/>
    <cellStyle name="Percent 5 2 4 3" xfId="1986" xr:uid="{00000000-0005-0000-0000-0000FC020000}"/>
    <cellStyle name="Percent 5 2 4 3 2" xfId="2502" xr:uid="{00000000-0005-0000-0000-0000FC020000}"/>
    <cellStyle name="Percent 5 2 4 3 2 2" xfId="4129" xr:uid="{00000000-0005-0000-0000-0000FC020000}"/>
    <cellStyle name="Percent 5 2 4 3 3" xfId="3625" xr:uid="{00000000-0005-0000-0000-0000FC020000}"/>
    <cellStyle name="Percent 5 2 4 4" xfId="2220" xr:uid="{00000000-0005-0000-0000-0000FC020000}"/>
    <cellStyle name="Percent 5 2 4 4 2" xfId="3848" xr:uid="{00000000-0005-0000-0000-0000FC020000}"/>
    <cellStyle name="Percent 5 2 4 5" xfId="3091" xr:uid="{00000000-0005-0000-0000-0000FC020000}"/>
    <cellStyle name="Percent 5 2 5" xfId="1111" xr:uid="{00000000-0005-0000-0000-000011030000}"/>
    <cellStyle name="Percent 5 2 5 2" xfId="2546" xr:uid="{00000000-0005-0000-0000-000011030000}"/>
    <cellStyle name="Percent 5 2 5 2 2" xfId="4173" xr:uid="{00000000-0005-0000-0000-000011030000}"/>
    <cellStyle name="Percent 5 2 5 3" xfId="3135" xr:uid="{00000000-0005-0000-0000-000011030000}"/>
    <cellStyle name="Percent 5 2 6" xfId="1808" xr:uid="{00000000-0005-0000-0000-000011030000}"/>
    <cellStyle name="Percent 5 2 6 2" xfId="2323" xr:uid="{00000000-0005-0000-0000-000011030000}"/>
    <cellStyle name="Percent 5 2 6 2 2" xfId="3951" xr:uid="{00000000-0005-0000-0000-000011030000}"/>
    <cellStyle name="Percent 5 2 6 3" xfId="3447" xr:uid="{00000000-0005-0000-0000-000011030000}"/>
    <cellStyle name="Percent 5 2 7" xfId="2041" xr:uid="{00000000-0005-0000-0000-000011030000}"/>
    <cellStyle name="Percent 5 2 7 2" xfId="3669" xr:uid="{00000000-0005-0000-0000-000011030000}"/>
    <cellStyle name="Percent 5 2 8" xfId="2907" xr:uid="{00000000-0005-0000-0000-000011030000}"/>
    <cellStyle name="Percent 5 3" xfId="1536" xr:uid="{00000000-0005-0000-0000-00001B020000}"/>
    <cellStyle name="Percent 6" xfId="600" xr:uid="{00000000-0005-0000-0000-000013030000}"/>
    <cellStyle name="Percent 6 2" xfId="794" xr:uid="{00000000-0005-0000-0000-000014030000}"/>
    <cellStyle name="Percent 6 2 2" xfId="866" xr:uid="{00000000-0005-0000-0000-000015030000}"/>
    <cellStyle name="Percent 6 2 2 2" xfId="976" xr:uid="{00000000-0005-0000-0000-000015030000}"/>
    <cellStyle name="Percent 6 2 2 2 2" xfId="1217" xr:uid="{00000000-0005-0000-0000-000015030000}"/>
    <cellStyle name="Percent 6 2 2 2 2 2" xfId="2652" xr:uid="{00000000-0005-0000-0000-000015030000}"/>
    <cellStyle name="Percent 6 2 2 2 2 2 2" xfId="4279" xr:uid="{00000000-0005-0000-0000-000015030000}"/>
    <cellStyle name="Percent 6 2 2 2 2 3" xfId="3241" xr:uid="{00000000-0005-0000-0000-000015030000}"/>
    <cellStyle name="Percent 6 2 2 2 3" xfId="1913" xr:uid="{00000000-0005-0000-0000-000015030000}"/>
    <cellStyle name="Percent 6 2 2 2 3 2" xfId="2429" xr:uid="{00000000-0005-0000-0000-000015030000}"/>
    <cellStyle name="Percent 6 2 2 2 3 2 2" xfId="4056" xr:uid="{00000000-0005-0000-0000-000015030000}"/>
    <cellStyle name="Percent 6 2 2 2 3 3" xfId="3552" xr:uid="{00000000-0005-0000-0000-000015030000}"/>
    <cellStyle name="Percent 6 2 2 2 4" xfId="2147" xr:uid="{00000000-0005-0000-0000-000015030000}"/>
    <cellStyle name="Percent 6 2 2 2 4 2" xfId="3775" xr:uid="{00000000-0005-0000-0000-000015030000}"/>
    <cellStyle name="Percent 6 2 2 2 5" xfId="3018" xr:uid="{00000000-0005-0000-0000-000015030000}"/>
    <cellStyle name="Percent 6 2 2 3" xfId="1055" xr:uid="{00000000-0005-0000-0000-000000030000}"/>
    <cellStyle name="Percent 6 2 2 3 2" xfId="1293" xr:uid="{00000000-0005-0000-0000-000000030000}"/>
    <cellStyle name="Percent 6 2 2 3 2 2" xfId="2728" xr:uid="{00000000-0005-0000-0000-000000030000}"/>
    <cellStyle name="Percent 6 2 2 3 2 2 2" xfId="4355" xr:uid="{00000000-0005-0000-0000-000000030000}"/>
    <cellStyle name="Percent 6 2 2 3 2 3" xfId="3317" xr:uid="{00000000-0005-0000-0000-000000030000}"/>
    <cellStyle name="Percent 6 2 2 3 3" xfId="1989" xr:uid="{00000000-0005-0000-0000-000000030000}"/>
    <cellStyle name="Percent 6 2 2 3 3 2" xfId="2505" xr:uid="{00000000-0005-0000-0000-000000030000}"/>
    <cellStyle name="Percent 6 2 2 3 3 2 2" xfId="4132" xr:uid="{00000000-0005-0000-0000-000000030000}"/>
    <cellStyle name="Percent 6 2 2 3 3 3" xfId="3628" xr:uid="{00000000-0005-0000-0000-000000030000}"/>
    <cellStyle name="Percent 6 2 2 3 4" xfId="2223" xr:uid="{00000000-0005-0000-0000-000000030000}"/>
    <cellStyle name="Percent 6 2 2 3 4 2" xfId="3851" xr:uid="{00000000-0005-0000-0000-000000030000}"/>
    <cellStyle name="Percent 6 2 2 3 5" xfId="3094" xr:uid="{00000000-0005-0000-0000-000000030000}"/>
    <cellStyle name="Percent 6 2 2 4" xfId="1145" xr:uid="{00000000-0005-0000-0000-000015030000}"/>
    <cellStyle name="Percent 6 2 2 4 2" xfId="2580" xr:uid="{00000000-0005-0000-0000-000015030000}"/>
    <cellStyle name="Percent 6 2 2 4 2 2" xfId="4207" xr:uid="{00000000-0005-0000-0000-000015030000}"/>
    <cellStyle name="Percent 6 2 2 4 3" xfId="3169" xr:uid="{00000000-0005-0000-0000-000015030000}"/>
    <cellStyle name="Percent 6 2 2 5" xfId="1842" xr:uid="{00000000-0005-0000-0000-000015030000}"/>
    <cellStyle name="Percent 6 2 2 5 2" xfId="2358" xr:uid="{00000000-0005-0000-0000-000015030000}"/>
    <cellStyle name="Percent 6 2 2 5 2 2" xfId="3985" xr:uid="{00000000-0005-0000-0000-000015030000}"/>
    <cellStyle name="Percent 6 2 2 5 3" xfId="3481" xr:uid="{00000000-0005-0000-0000-000015030000}"/>
    <cellStyle name="Percent 6 2 2 6" xfId="2075" xr:uid="{00000000-0005-0000-0000-000015030000}"/>
    <cellStyle name="Percent 6 2 2 6 2" xfId="3703" xr:uid="{00000000-0005-0000-0000-000015030000}"/>
    <cellStyle name="Percent 6 2 2 7" xfId="2945" xr:uid="{00000000-0005-0000-0000-000015030000}"/>
    <cellStyle name="Percent 6 2 3" xfId="943" xr:uid="{00000000-0005-0000-0000-000014030000}"/>
    <cellStyle name="Percent 6 2 3 2" xfId="1184" xr:uid="{00000000-0005-0000-0000-000014030000}"/>
    <cellStyle name="Percent 6 2 3 2 2" xfId="2619" xr:uid="{00000000-0005-0000-0000-000014030000}"/>
    <cellStyle name="Percent 6 2 3 2 2 2" xfId="4246" xr:uid="{00000000-0005-0000-0000-000014030000}"/>
    <cellStyle name="Percent 6 2 3 2 3" xfId="3208" xr:uid="{00000000-0005-0000-0000-000014030000}"/>
    <cellStyle name="Percent 6 2 3 3" xfId="1880" xr:uid="{00000000-0005-0000-0000-000014030000}"/>
    <cellStyle name="Percent 6 2 3 3 2" xfId="2396" xr:uid="{00000000-0005-0000-0000-000014030000}"/>
    <cellStyle name="Percent 6 2 3 3 2 2" xfId="4023" xr:uid="{00000000-0005-0000-0000-000014030000}"/>
    <cellStyle name="Percent 6 2 3 3 3" xfId="3519" xr:uid="{00000000-0005-0000-0000-000014030000}"/>
    <cellStyle name="Percent 6 2 3 4" xfId="2114" xr:uid="{00000000-0005-0000-0000-000014030000}"/>
    <cellStyle name="Percent 6 2 3 4 2" xfId="3742" xr:uid="{00000000-0005-0000-0000-000014030000}"/>
    <cellStyle name="Percent 6 2 3 5" xfId="2985" xr:uid="{00000000-0005-0000-0000-000014030000}"/>
    <cellStyle name="Percent 6 2 4" xfId="1054" xr:uid="{00000000-0005-0000-0000-0000FF020000}"/>
    <cellStyle name="Percent 6 2 4 2" xfId="1292" xr:uid="{00000000-0005-0000-0000-0000FF020000}"/>
    <cellStyle name="Percent 6 2 4 2 2" xfId="2727" xr:uid="{00000000-0005-0000-0000-0000FF020000}"/>
    <cellStyle name="Percent 6 2 4 2 2 2" xfId="4354" xr:uid="{00000000-0005-0000-0000-0000FF020000}"/>
    <cellStyle name="Percent 6 2 4 2 3" xfId="3316" xr:uid="{00000000-0005-0000-0000-0000FF020000}"/>
    <cellStyle name="Percent 6 2 4 3" xfId="1988" xr:uid="{00000000-0005-0000-0000-0000FF020000}"/>
    <cellStyle name="Percent 6 2 4 3 2" xfId="2504" xr:uid="{00000000-0005-0000-0000-0000FF020000}"/>
    <cellStyle name="Percent 6 2 4 3 2 2" xfId="4131" xr:uid="{00000000-0005-0000-0000-0000FF020000}"/>
    <cellStyle name="Percent 6 2 4 3 3" xfId="3627" xr:uid="{00000000-0005-0000-0000-0000FF020000}"/>
    <cellStyle name="Percent 6 2 4 4" xfId="2222" xr:uid="{00000000-0005-0000-0000-0000FF020000}"/>
    <cellStyle name="Percent 6 2 4 4 2" xfId="3850" xr:uid="{00000000-0005-0000-0000-0000FF020000}"/>
    <cellStyle name="Percent 6 2 4 5" xfId="3093" xr:uid="{00000000-0005-0000-0000-0000FF020000}"/>
    <cellStyle name="Percent 6 2 5" xfId="1112" xr:uid="{00000000-0005-0000-0000-000014030000}"/>
    <cellStyle name="Percent 6 2 5 2" xfId="2547" xr:uid="{00000000-0005-0000-0000-000014030000}"/>
    <cellStyle name="Percent 6 2 5 2 2" xfId="4174" xr:uid="{00000000-0005-0000-0000-000014030000}"/>
    <cellStyle name="Percent 6 2 5 3" xfId="3136" xr:uid="{00000000-0005-0000-0000-000014030000}"/>
    <cellStyle name="Percent 6 2 6" xfId="1809" xr:uid="{00000000-0005-0000-0000-000014030000}"/>
    <cellStyle name="Percent 6 2 6 2" xfId="2324" xr:uid="{00000000-0005-0000-0000-000014030000}"/>
    <cellStyle name="Percent 6 2 6 2 2" xfId="3952" xr:uid="{00000000-0005-0000-0000-000014030000}"/>
    <cellStyle name="Percent 6 2 6 3" xfId="3448" xr:uid="{00000000-0005-0000-0000-000014030000}"/>
    <cellStyle name="Percent 6 2 7" xfId="2042" xr:uid="{00000000-0005-0000-0000-000014030000}"/>
    <cellStyle name="Percent 6 2 7 2" xfId="3670" xr:uid="{00000000-0005-0000-0000-000014030000}"/>
    <cellStyle name="Percent 6 2 8" xfId="2908" xr:uid="{00000000-0005-0000-0000-000014030000}"/>
    <cellStyle name="Percent 6 3" xfId="1557" xr:uid="{00000000-0005-0000-0000-00001C020000}"/>
    <cellStyle name="Percent 7" xfId="601" xr:uid="{00000000-0005-0000-0000-000016030000}"/>
    <cellStyle name="Percent 7 2" xfId="1537" xr:uid="{00000000-0005-0000-0000-00001D020000}"/>
    <cellStyle name="Percent 8" xfId="602" xr:uid="{00000000-0005-0000-0000-000017030000}"/>
    <cellStyle name="Percent 8 2" xfId="1561" xr:uid="{00000000-0005-0000-0000-00001E020000}"/>
    <cellStyle name="Percent 9" xfId="603" xr:uid="{00000000-0005-0000-0000-000018030000}"/>
    <cellStyle name="Percent 9 2" xfId="1538" xr:uid="{00000000-0005-0000-0000-00001F020000}"/>
    <cellStyle name="PrePop Currency (0)" xfId="172" xr:uid="{00000000-0005-0000-0000-000019030000}"/>
    <cellStyle name="PrePop Currency (0) 2" xfId="635" xr:uid="{00000000-0005-0000-0000-00001A030000}"/>
    <cellStyle name="PrePop Currency (2)" xfId="173" xr:uid="{00000000-0005-0000-0000-00001B030000}"/>
    <cellStyle name="PrePop Currency (2) 2" xfId="636" xr:uid="{00000000-0005-0000-0000-00001C030000}"/>
    <cellStyle name="PrePop Units (0)" xfId="174" xr:uid="{00000000-0005-0000-0000-00001D030000}"/>
    <cellStyle name="PrePop Units (0) 2" xfId="637" xr:uid="{00000000-0005-0000-0000-00001E030000}"/>
    <cellStyle name="PrePop Units (1)" xfId="175" xr:uid="{00000000-0005-0000-0000-00001F030000}"/>
    <cellStyle name="PrePop Units (1) 2" xfId="638" xr:uid="{00000000-0005-0000-0000-000020030000}"/>
    <cellStyle name="PrePop Units (2)" xfId="176" xr:uid="{00000000-0005-0000-0000-000021030000}"/>
    <cellStyle name="PrePop Units (2) 2" xfId="639" xr:uid="{00000000-0005-0000-0000-000022030000}"/>
    <cellStyle name="price" xfId="1515" xr:uid="{00000000-0005-0000-0000-000025020000}"/>
    <cellStyle name="Product Header" xfId="177" xr:uid="{00000000-0005-0000-0000-000023030000}"/>
    <cellStyle name="PSChar" xfId="178" xr:uid="{00000000-0005-0000-0000-000024030000}"/>
    <cellStyle name="PSDate" xfId="179" xr:uid="{00000000-0005-0000-0000-000025030000}"/>
    <cellStyle name="PSDec" xfId="180" xr:uid="{00000000-0005-0000-0000-000026030000}"/>
    <cellStyle name="PSHeading" xfId="181" xr:uid="{00000000-0005-0000-0000-000027030000}"/>
    <cellStyle name="Pull Quotes" xfId="182" xr:uid="{00000000-0005-0000-0000-000028030000}"/>
    <cellStyle name="Pull Quotes 2" xfId="640" xr:uid="{00000000-0005-0000-0000-000029030000}"/>
    <cellStyle name="q" xfId="1516" xr:uid="{00000000-0005-0000-0000-00002B020000}"/>
    <cellStyle name="q_Proj10" xfId="1517" xr:uid="{00000000-0005-0000-0000-00002C020000}"/>
    <cellStyle name="q_Proj10_WACC-CableCar" xfId="1518" xr:uid="{00000000-0005-0000-0000-00002D020000}"/>
    <cellStyle name="q_WACC-CableCar" xfId="1519" xr:uid="{00000000-0005-0000-0000-00002E020000}"/>
    <cellStyle name="QEPS-h" xfId="1520" xr:uid="{00000000-0005-0000-0000-00002F020000}"/>
    <cellStyle name="QEPS-H1" xfId="1521" xr:uid="{00000000-0005-0000-0000-000030020000}"/>
    <cellStyle name="QEPS-H1 2" xfId="2785" xr:uid="{00000000-0005-0000-0000-000030020000}"/>
    <cellStyle name="qRange" xfId="1522" xr:uid="{00000000-0005-0000-0000-000031020000}"/>
    <cellStyle name="r" xfId="1523" xr:uid="{00000000-0005-0000-0000-000032020000}"/>
    <cellStyle name="range" xfId="1524" xr:uid="{00000000-0005-0000-0000-000033020000}"/>
    <cellStyle name="regstoresfromspecstores" xfId="183" xr:uid="{00000000-0005-0000-0000-00002A030000}"/>
    <cellStyle name="ReportTitle" xfId="1525" xr:uid="{00000000-0005-0000-0000-000034020000}"/>
    <cellStyle name="Reset  - Style7" xfId="795" xr:uid="{00000000-0005-0000-0000-00002B030000}"/>
    <cellStyle name="Reset - Style7" xfId="796" xr:uid="{00000000-0005-0000-0000-00002C030000}"/>
    <cellStyle name="results" xfId="184" xr:uid="{00000000-0005-0000-0000-00002D030000}"/>
    <cellStyle name="RevList" xfId="56" xr:uid="{00000000-0005-0000-0000-00003E000000}"/>
    <cellStyle name="RevList 2" xfId="1676" xr:uid="{00000000-0005-0000-0000-000037020000}"/>
    <cellStyle name="RevList 3" xfId="1526" xr:uid="{00000000-0005-0000-0000-000038020000}"/>
    <cellStyle name="SHADEDSTORES" xfId="185" xr:uid="{00000000-0005-0000-0000-00002F030000}"/>
    <cellStyle name="SHADEDSTORES 2" xfId="2754" xr:uid="{00000000-0005-0000-0000-00002F030000}"/>
    <cellStyle name="SHADEDSTORES 3" xfId="2853" xr:uid="{00000000-0005-0000-0000-00002F030000}"/>
    <cellStyle name="Short $" xfId="186" xr:uid="{00000000-0005-0000-0000-000030030000}"/>
    <cellStyle name="Short $ 2" xfId="797" xr:uid="{00000000-0005-0000-0000-000031030000}"/>
    <cellStyle name="specstores" xfId="187" xr:uid="{00000000-0005-0000-0000-000032030000}"/>
    <cellStyle name="Style 1" xfId="57" xr:uid="{00000000-0005-0000-0000-00003F000000}"/>
    <cellStyle name="Style 1 2" xfId="189" xr:uid="{00000000-0005-0000-0000-000034030000}"/>
    <cellStyle name="Style 1 2 2" xfId="641" xr:uid="{00000000-0005-0000-0000-000035030000}"/>
    <cellStyle name="Style 1 3" xfId="798" xr:uid="{00000000-0005-0000-0000-000036030000}"/>
    <cellStyle name="Style 1 4" xfId="188" xr:uid="{00000000-0005-0000-0000-000033030000}"/>
    <cellStyle name="Style_18" xfId="645" xr:uid="{00000000-0005-0000-0000-000037030000}"/>
    <cellStyle name="Subtitle" xfId="1528" xr:uid="{00000000-0005-0000-0000-00003B020000}"/>
    <cellStyle name="Subtotal" xfId="58" xr:uid="{00000000-0005-0000-0000-000040000000}"/>
    <cellStyle name="TABLE" xfId="604" xr:uid="{00000000-0005-0000-0000-000039030000}"/>
    <cellStyle name="Table  - Style6" xfId="799" xr:uid="{00000000-0005-0000-0000-00003A030000}"/>
    <cellStyle name="Table  - Style6 2" xfId="2778" xr:uid="{00000000-0005-0000-0000-00003A030000}"/>
    <cellStyle name="Table  - Style6 3" xfId="2909" xr:uid="{00000000-0005-0000-0000-00003A030000}"/>
    <cellStyle name="Table - Style6" xfId="800" xr:uid="{00000000-0005-0000-0000-00003B030000}"/>
    <cellStyle name="TABLE 2" xfId="801" xr:uid="{00000000-0005-0000-0000-00003C030000}"/>
    <cellStyle name="TABLE 3" xfId="802" xr:uid="{00000000-0005-0000-0000-00003D030000}"/>
    <cellStyle name="TABLE 4" xfId="803" xr:uid="{00000000-0005-0000-0000-00003E030000}"/>
    <cellStyle name="TABLE 5" xfId="804" xr:uid="{00000000-0005-0000-0000-00003F030000}"/>
    <cellStyle name="TABLE 6" xfId="805" xr:uid="{00000000-0005-0000-0000-000040030000}"/>
    <cellStyle name="TABLE 7" xfId="806" xr:uid="{00000000-0005-0000-0000-000041030000}"/>
    <cellStyle name="tcn" xfId="1530" xr:uid="{00000000-0005-0000-0000-00003D020000}"/>
    <cellStyle name="Text Indent A" xfId="191" xr:uid="{00000000-0005-0000-0000-000042030000}"/>
    <cellStyle name="Text Indent A 2" xfId="605" xr:uid="{00000000-0005-0000-0000-000043030000}"/>
    <cellStyle name="Text Indent A 2 2" xfId="807" xr:uid="{00000000-0005-0000-0000-000044030000}"/>
    <cellStyle name="Text Indent A 2 2 2" xfId="808" xr:uid="{00000000-0005-0000-0000-000045030000}"/>
    <cellStyle name="Text Indent A 2 3" xfId="809" xr:uid="{00000000-0005-0000-0000-000046030000}"/>
    <cellStyle name="Text Indent A 3" xfId="810" xr:uid="{00000000-0005-0000-0000-000047030000}"/>
    <cellStyle name="Text Indent A 3 2" xfId="811" xr:uid="{00000000-0005-0000-0000-000048030000}"/>
    <cellStyle name="Text Indent A 4" xfId="812" xr:uid="{00000000-0005-0000-0000-000049030000}"/>
    <cellStyle name="Text Indent A_Financial Analysis_Training 8.24.11" xfId="606" xr:uid="{00000000-0005-0000-0000-00004A030000}"/>
    <cellStyle name="Text Indent B" xfId="192" xr:uid="{00000000-0005-0000-0000-00004B030000}"/>
    <cellStyle name="Text Indent B 2" xfId="642" xr:uid="{00000000-0005-0000-0000-00004C030000}"/>
    <cellStyle name="Text Indent C" xfId="193" xr:uid="{00000000-0005-0000-0000-00004D030000}"/>
    <cellStyle name="Text Indent C 2" xfId="643" xr:uid="{00000000-0005-0000-0000-00004E030000}"/>
    <cellStyle name="Title" xfId="59" builtinId="15" customBuiltin="1"/>
    <cellStyle name="Title  - Style1" xfId="813" xr:uid="{00000000-0005-0000-0000-00004F030000}"/>
    <cellStyle name="Title - Style1" xfId="814" xr:uid="{00000000-0005-0000-0000-000050030000}"/>
    <cellStyle name="Title 2" xfId="194" xr:uid="{00000000-0005-0000-0000-000051030000}"/>
    <cellStyle name="Title 2 2" xfId="1355" xr:uid="{00000000-0005-0000-0000-000042020000}"/>
    <cellStyle name="Title 3" xfId="607" xr:uid="{00000000-0005-0000-0000-000052030000}"/>
    <cellStyle name="Title 4" xfId="1358" xr:uid="{00000000-0005-0000-0000-000001060000}"/>
    <cellStyle name="Title 5" xfId="1312" xr:uid="{00000000-0005-0000-0000-00000E060000}"/>
    <cellStyle name="Title 6" xfId="1775" xr:uid="{00000000-0005-0000-0000-000010060000}"/>
    <cellStyle name="tn" xfId="1531" xr:uid="{00000000-0005-0000-0000-000044020000}"/>
    <cellStyle name="TOC Text" xfId="195" xr:uid="{00000000-0005-0000-0000-000053030000}"/>
    <cellStyle name="Total" xfId="60" builtinId="25" customBuiltin="1"/>
    <cellStyle name="Total 2" xfId="196" xr:uid="{00000000-0005-0000-0000-000054030000}"/>
    <cellStyle name="Total 2 2" xfId="608" xr:uid="{00000000-0005-0000-0000-000055030000}"/>
    <cellStyle name="Total 2 2 2" xfId="1677" xr:uid="{00000000-0005-0000-0000-000046020000}"/>
    <cellStyle name="Total 2 2 3" xfId="2769" xr:uid="{00000000-0005-0000-0000-000055030000}"/>
    <cellStyle name="Total 2 2 4" xfId="2871" xr:uid="{00000000-0005-0000-0000-000055030000}"/>
    <cellStyle name="Total 2 3" xfId="815" xr:uid="{00000000-0005-0000-0000-000056030000}"/>
    <cellStyle name="Total 2 3 2" xfId="2780" xr:uid="{00000000-0005-0000-0000-000056030000}"/>
    <cellStyle name="Total 2 3 3" xfId="2911" xr:uid="{00000000-0005-0000-0000-000056030000}"/>
    <cellStyle name="Total 2 4" xfId="1356" xr:uid="{00000000-0005-0000-0000-000045020000}"/>
    <cellStyle name="Total 2 5" xfId="2755" xr:uid="{00000000-0005-0000-0000-000054030000}"/>
    <cellStyle name="Total 2 6" xfId="2854" xr:uid="{00000000-0005-0000-0000-000054030000}"/>
    <cellStyle name="Total 3" xfId="609" xr:uid="{00000000-0005-0000-0000-000057030000}"/>
    <cellStyle name="Total 3 2" xfId="1684" xr:uid="{00000000-0005-0000-0000-000048020000}"/>
    <cellStyle name="Total 3 2 2" xfId="2787" xr:uid="{00000000-0005-0000-0000-000048020000}"/>
    <cellStyle name="Total 3 2 3" xfId="3395" xr:uid="{00000000-0005-0000-0000-000048020000}"/>
    <cellStyle name="Total 3 3" xfId="2770" xr:uid="{00000000-0005-0000-0000-000057030000}"/>
    <cellStyle name="Total 3 4" xfId="2872" xr:uid="{00000000-0005-0000-0000-000057030000}"/>
    <cellStyle name="Total 4" xfId="1685" xr:uid="{00000000-0005-0000-0000-000049020000}"/>
    <cellStyle name="Total 4 2" xfId="2788" xr:uid="{00000000-0005-0000-0000-000049020000}"/>
    <cellStyle name="Total 4 3" xfId="3396" xr:uid="{00000000-0005-0000-0000-000049020000}"/>
    <cellStyle name="Total 5" xfId="1773" xr:uid="{00000000-0005-0000-0000-00004A020000}"/>
    <cellStyle name="Total 5 2" xfId="2807" xr:uid="{00000000-0005-0000-0000-00004A020000}"/>
    <cellStyle name="Total 5 3" xfId="3421" xr:uid="{00000000-0005-0000-0000-00004A020000}"/>
    <cellStyle name="Total 6" xfId="2950" xr:uid="{00000000-0005-0000-0000-000032110000}"/>
    <cellStyle name="TotCo - Style5" xfId="816" xr:uid="{00000000-0005-0000-0000-000058030000}"/>
    <cellStyle name="TotCol - Style5" xfId="817" xr:uid="{00000000-0005-0000-0000-000059030000}"/>
    <cellStyle name="TotRo - Style4" xfId="818" xr:uid="{00000000-0005-0000-0000-00005A030000}"/>
    <cellStyle name="TotRow - Style4" xfId="819" xr:uid="{00000000-0005-0000-0000-00005B030000}"/>
    <cellStyle name="TotRow - Style4 2" xfId="2781" xr:uid="{00000000-0005-0000-0000-00005B030000}"/>
    <cellStyle name="TotRow - Style4 3" xfId="2912" xr:uid="{00000000-0005-0000-0000-00005B030000}"/>
    <cellStyle name="UserEntry" xfId="877" xr:uid="{00000000-0005-0000-0000-00005C030000}"/>
    <cellStyle name="Warning Text" xfId="61" builtinId="11" customBuiltin="1"/>
    <cellStyle name="Warning Text 2" xfId="197" xr:uid="{00000000-0005-0000-0000-00005D030000}"/>
    <cellStyle name="Warning Text 2 2" xfId="610" xr:uid="{00000000-0005-0000-0000-00005E030000}"/>
    <cellStyle name="Warning Text 2 2 2" xfId="1678" xr:uid="{00000000-0005-0000-0000-00004C020000}"/>
    <cellStyle name="Warning Text 2 3" xfId="820" xr:uid="{00000000-0005-0000-0000-00005F030000}"/>
    <cellStyle name="Warning Text 2 4" xfId="1357" xr:uid="{00000000-0005-0000-0000-00004B020000}"/>
    <cellStyle name="Warning Text 3" xfId="611" xr:uid="{00000000-0005-0000-0000-000060030000}"/>
    <cellStyle name="Warning Text 3 2" xfId="1682" xr:uid="{00000000-0005-0000-0000-00004E020000}"/>
    <cellStyle name="Warning Text 4" xfId="1774" xr:uid="{00000000-0005-0000-0000-00004F020000}"/>
    <cellStyle name="West" xfId="612" xr:uid="{00000000-0005-0000-0000-000061030000}"/>
    <cellStyle name="White Text" xfId="198" xr:uid="{00000000-0005-0000-0000-000062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9933"/>
      <rgbColor rgb="00000080"/>
      <rgbColor rgb="00808000"/>
      <rgbColor rgb="00800080"/>
      <rgbColor rgb="00008080"/>
      <rgbColor rgb="00C0C0C0"/>
      <rgbColor rgb="00808080"/>
      <rgbColor rgb="008080FF"/>
      <rgbColor rgb="00802060"/>
      <rgbColor rgb="00FFFFE5"/>
      <rgbColor rgb="00A0E0E0"/>
      <rgbColor rgb="00600080"/>
      <rgbColor rgb="00FDF7DF"/>
      <rgbColor rgb="000080C0"/>
      <rgbColor rgb="00C0C0FF"/>
      <rgbColor rgb="00000080"/>
      <rgbColor rgb="00FF00FF"/>
      <rgbColor rgb="00FFFF00"/>
      <rgbColor rgb="0000FFFF"/>
      <rgbColor rgb="00800080"/>
      <rgbColor rgb="00800000"/>
      <rgbColor rgb="00008080"/>
      <rgbColor rgb="000000FF"/>
      <rgbColor rgb="0000CCFF"/>
      <rgbColor rgb="00E5F6FF"/>
      <rgbColor rgb="00E2EDEE"/>
      <rgbColor rgb="00FFFFCC"/>
      <rgbColor rgb="00CCFFFF"/>
      <rgbColor rgb="00CC9CCC"/>
      <rgbColor rgb="00336599"/>
      <rgbColor rgb="00E9E8D1"/>
      <rgbColor rgb="003366FF"/>
      <rgbColor rgb="0033CCCC"/>
      <rgbColor rgb="00339933"/>
      <rgbColor rgb="00CCCC99"/>
      <rgbColor rgb="00996633"/>
      <rgbColor rgb="00996666"/>
      <rgbColor rgb="00666699"/>
      <rgbColor rgb="00EAEAEA"/>
      <rgbColor rgb="003333CC"/>
      <rgbColor rgb="00336666"/>
      <rgbColor rgb="00003300"/>
      <rgbColor rgb="00333300"/>
      <rgbColor rgb="00663300"/>
      <rgbColor rgb="00993366"/>
      <rgbColor rgb="00000080"/>
      <rgbColor rgb="00424242"/>
    </indexedColors>
    <mruColors>
      <color rgb="FF000080"/>
      <color rgb="FFFFFF99"/>
      <color rgb="FF00B0F0"/>
      <color rgb="FFE5F6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geoaccess:&#160;%20You%20need%20to%20request%20from%20our%20NAPD%20team:%20hnapdmbx@aon.com.%20Please%20follow%20the%20workflow%20requested%20in%20the%20e-mail%20outlined%20by%20the%20NAPD%20team.&#160;%20Confirm%20you%20have%20followed%20the%20process%20and%20provided%20the%20requested%20data%20for%20the%20County" TargetMode="External"/><Relationship Id="rId1" Type="http://schemas.openxmlformats.org/officeDocument/2006/relationships/hyperlink" Target="Provider%20Disruption:&#160;%20You%20need%20to%20request%20from%20Aon's%20NAPD%20team:%20hnapdmbx@aon.com.%20Please%20follow%20the%20workflow%20requested%20in%20the%20e-mail%20outlined%20by%20the%20NAPD%20team.&#160;%20Confirm%20you%20have%20followed%20the%20process%20and%20provided%20the%20requested%20data%20for%20the%20Coun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opLeftCell="A30" workbookViewId="0">
      <selection activeCell="C40" sqref="C40"/>
    </sheetView>
  </sheetViews>
  <sheetFormatPr defaultRowHeight="12.75"/>
  <cols>
    <col min="1" max="1" width="29.85546875" customWidth="1"/>
    <col min="2" max="2" width="36" customWidth="1"/>
    <col min="3" max="3" width="31" customWidth="1"/>
  </cols>
  <sheetData>
    <row r="1" spans="1:8" ht="20.25">
      <c r="A1" s="926" t="s">
        <v>0</v>
      </c>
      <c r="B1" s="926"/>
      <c r="C1" s="926"/>
    </row>
    <row r="2" spans="1:8" ht="20.25">
      <c r="A2" s="926" t="s">
        <v>1</v>
      </c>
      <c r="B2" s="926"/>
      <c r="C2" s="926"/>
      <c r="D2" s="2"/>
      <c r="E2" s="2"/>
    </row>
    <row r="3" spans="1:8">
      <c r="A3" s="927" t="s">
        <v>2</v>
      </c>
      <c r="B3" s="927"/>
      <c r="C3" s="927"/>
      <c r="D3" s="550"/>
      <c r="E3" s="1"/>
    </row>
    <row r="4" spans="1:8" ht="13.15" customHeight="1">
      <c r="A4" s="932" t="s">
        <v>3</v>
      </c>
      <c r="B4" s="932"/>
      <c r="C4" s="932"/>
      <c r="D4" s="605"/>
    </row>
    <row r="5" spans="1:8">
      <c r="A5" s="932"/>
      <c r="B5" s="932"/>
      <c r="C5" s="932"/>
      <c r="D5" s="605"/>
    </row>
    <row r="6" spans="1:8">
      <c r="A6" s="932"/>
      <c r="B6" s="932"/>
      <c r="C6" s="932"/>
      <c r="D6" s="605"/>
    </row>
    <row r="7" spans="1:8">
      <c r="A7" s="932"/>
      <c r="B7" s="932"/>
      <c r="C7" s="932"/>
      <c r="D7" s="605"/>
    </row>
    <row r="8" spans="1:8">
      <c r="A8" s="605"/>
      <c r="B8" s="605"/>
      <c r="C8" s="605"/>
      <c r="D8" s="605"/>
    </row>
    <row r="9" spans="1:8" ht="17.25">
      <c r="A9" s="189" t="s">
        <v>4</v>
      </c>
      <c r="D9" s="437"/>
    </row>
    <row r="10" spans="1:8" ht="17.25">
      <c r="A10" s="189"/>
    </row>
    <row r="11" spans="1:8" ht="42" customHeight="1">
      <c r="A11" s="931" t="s">
        <v>5</v>
      </c>
      <c r="B11" s="931"/>
      <c r="C11" s="931"/>
      <c r="D11" s="604"/>
      <c r="E11" s="548"/>
      <c r="F11" s="548"/>
      <c r="G11" s="548"/>
      <c r="H11" s="548"/>
    </row>
    <row r="12" spans="1:8">
      <c r="A12" s="871"/>
      <c r="B12" s="871"/>
      <c r="C12" s="871"/>
      <c r="D12" s="604"/>
      <c r="E12" s="548"/>
      <c r="F12" s="548"/>
      <c r="G12" s="548"/>
      <c r="H12" s="548"/>
    </row>
    <row r="13" spans="1:8" ht="42" customHeight="1">
      <c r="A13" s="933" t="s">
        <v>6</v>
      </c>
      <c r="B13" s="933"/>
      <c r="C13" s="933"/>
      <c r="D13" s="604"/>
      <c r="E13" s="548"/>
      <c r="F13" s="548"/>
      <c r="G13" s="548"/>
      <c r="H13" s="548"/>
    </row>
    <row r="14" spans="1:8">
      <c r="A14" s="304"/>
      <c r="B14" s="304"/>
      <c r="C14" s="304"/>
      <c r="D14" s="304"/>
      <c r="E14" s="305"/>
      <c r="F14" s="306"/>
    </row>
    <row r="15" spans="1:8" s="591" customFormat="1" ht="58.15" customHeight="1">
      <c r="A15" s="930" t="s">
        <v>7</v>
      </c>
      <c r="B15" s="930"/>
      <c r="C15" s="930"/>
      <c r="D15" s="589"/>
      <c r="E15" s="589"/>
      <c r="F15" s="589"/>
      <c r="G15" s="590"/>
    </row>
    <row r="16" spans="1:8">
      <c r="A16" s="304"/>
      <c r="B16" s="304"/>
      <c r="C16" s="304"/>
      <c r="D16" s="304"/>
      <c r="E16" s="305"/>
      <c r="F16" s="306"/>
    </row>
    <row r="17" spans="1:7" ht="55.9" customHeight="1">
      <c r="A17" s="930" t="s">
        <v>8</v>
      </c>
      <c r="B17" s="930"/>
      <c r="C17" s="930"/>
      <c r="D17" s="303"/>
      <c r="E17" s="303"/>
      <c r="F17" s="303"/>
      <c r="G17" s="212"/>
    </row>
    <row r="18" spans="1:7">
      <c r="A18" s="524"/>
      <c r="B18" s="524"/>
      <c r="C18" s="524"/>
      <c r="D18" s="307"/>
      <c r="E18" s="305"/>
      <c r="F18" s="306"/>
    </row>
    <row r="19" spans="1:7" ht="27.6" customHeight="1">
      <c r="A19" s="931" t="s">
        <v>9</v>
      </c>
      <c r="B19" s="931"/>
      <c r="C19" s="931"/>
      <c r="D19" s="604"/>
      <c r="E19" s="303"/>
      <c r="F19" s="303"/>
      <c r="G19" s="212"/>
    </row>
    <row r="20" spans="1:7">
      <c r="A20" s="548"/>
      <c r="B20" s="548"/>
      <c r="C20" s="548"/>
      <c r="D20" s="303"/>
      <c r="E20" s="303"/>
      <c r="F20" s="303"/>
      <c r="G20" s="212"/>
    </row>
    <row r="21" spans="1:7">
      <c r="A21" s="210" t="s">
        <v>10</v>
      </c>
      <c r="B21" s="612"/>
      <c r="C21" s="612"/>
    </row>
    <row r="22" spans="1:7">
      <c r="A22" s="613" t="s">
        <v>11</v>
      </c>
      <c r="B22" s="614"/>
      <c r="C22" s="24" t="s">
        <v>12</v>
      </c>
      <c r="D22" s="389"/>
    </row>
    <row r="23" spans="1:7">
      <c r="A23" s="888" t="s">
        <v>13</v>
      </c>
      <c r="B23" s="889"/>
      <c r="C23" s="890" t="s">
        <v>14</v>
      </c>
    </row>
    <row r="24" spans="1:7">
      <c r="A24" s="888" t="s">
        <v>15</v>
      </c>
      <c r="B24" s="889"/>
      <c r="C24" s="890" t="s">
        <v>15</v>
      </c>
    </row>
    <row r="25" spans="1:7">
      <c r="A25" s="888" t="s">
        <v>16</v>
      </c>
      <c r="B25" s="889"/>
      <c r="C25" s="890" t="s">
        <v>16</v>
      </c>
    </row>
    <row r="26" spans="1:7" ht="25.5">
      <c r="A26" s="888" t="s">
        <v>17</v>
      </c>
      <c r="B26" s="889"/>
      <c r="C26" s="890" t="s">
        <v>18</v>
      </c>
    </row>
    <row r="27" spans="1:7">
      <c r="A27" s="888" t="s">
        <v>19</v>
      </c>
      <c r="B27" s="889"/>
      <c r="C27" s="890" t="s">
        <v>20</v>
      </c>
    </row>
    <row r="28" spans="1:7">
      <c r="A28" s="928" t="s">
        <v>21</v>
      </c>
      <c r="B28" s="929"/>
      <c r="C28" s="890" t="s">
        <v>22</v>
      </c>
    </row>
    <row r="29" spans="1:7">
      <c r="A29" s="891" t="s">
        <v>23</v>
      </c>
      <c r="B29" s="892"/>
      <c r="C29" s="890" t="s">
        <v>23</v>
      </c>
    </row>
    <row r="30" spans="1:7">
      <c r="A30" s="928" t="s">
        <v>24</v>
      </c>
      <c r="B30" s="929"/>
      <c r="C30" s="890" t="s">
        <v>25</v>
      </c>
    </row>
    <row r="31" spans="1:7">
      <c r="A31" s="888" t="s">
        <v>26</v>
      </c>
      <c r="B31" s="893"/>
      <c r="C31" s="890" t="s">
        <v>26</v>
      </c>
    </row>
    <row r="32" spans="1:7">
      <c r="A32" s="888" t="s">
        <v>27</v>
      </c>
      <c r="B32" s="893"/>
      <c r="C32" s="890" t="s">
        <v>28</v>
      </c>
    </row>
    <row r="33" spans="1:5">
      <c r="A33" s="211"/>
      <c r="B33" s="211"/>
      <c r="C33" s="211"/>
    </row>
    <row r="34" spans="1:5">
      <c r="A34" s="210" t="s">
        <v>29</v>
      </c>
      <c r="B34" s="612"/>
      <c r="C34" s="612"/>
    </row>
    <row r="35" spans="1:5">
      <c r="A35" s="613" t="s">
        <v>11</v>
      </c>
      <c r="B35" s="614"/>
      <c r="C35" s="24" t="s">
        <v>12</v>
      </c>
    </row>
    <row r="36" spans="1:5">
      <c r="A36" s="928" t="s">
        <v>30</v>
      </c>
      <c r="B36" s="929"/>
      <c r="C36" s="890" t="s">
        <v>31</v>
      </c>
    </row>
    <row r="37" spans="1:5">
      <c r="A37" s="928" t="s">
        <v>32</v>
      </c>
      <c r="B37" s="929"/>
      <c r="C37" s="893" t="s">
        <v>33</v>
      </c>
    </row>
    <row r="38" spans="1:5">
      <c r="A38" s="928" t="s">
        <v>34</v>
      </c>
      <c r="B38" s="929"/>
      <c r="C38" s="893" t="s">
        <v>35</v>
      </c>
    </row>
    <row r="39" spans="1:5">
      <c r="A39" s="928" t="s">
        <v>36</v>
      </c>
      <c r="B39" s="929"/>
      <c r="C39" s="893" t="s">
        <v>37</v>
      </c>
    </row>
    <row r="40" spans="1:5" ht="25.5">
      <c r="A40" s="888" t="s">
        <v>38</v>
      </c>
      <c r="B40" s="894"/>
      <c r="C40" s="893" t="s">
        <v>39</v>
      </c>
    </row>
    <row r="41" spans="1:5">
      <c r="A41" s="895" t="s">
        <v>40</v>
      </c>
      <c r="B41" s="894"/>
      <c r="C41" s="890" t="s">
        <v>41</v>
      </c>
      <c r="D41" s="389"/>
    </row>
    <row r="42" spans="1:5">
      <c r="A42" s="891" t="s">
        <v>42</v>
      </c>
      <c r="B42" s="892"/>
      <c r="C42" s="890" t="s">
        <v>43</v>
      </c>
      <c r="D42" s="274"/>
    </row>
    <row r="43" spans="1:5">
      <c r="A43" s="210"/>
      <c r="B43" s="210"/>
      <c r="C43" s="211"/>
    </row>
    <row r="44" spans="1:5">
      <c r="A44" s="547" t="s">
        <v>44</v>
      </c>
      <c r="B44" s="615"/>
      <c r="C44" s="615"/>
      <c r="D44" s="389"/>
    </row>
    <row r="45" spans="1:5" ht="25.5">
      <c r="A45" s="896" t="s">
        <v>45</v>
      </c>
      <c r="B45" s="924"/>
      <c r="C45" s="925"/>
      <c r="D45" s="389"/>
    </row>
    <row r="46" spans="1:5">
      <c r="A46" s="897" t="s">
        <v>41</v>
      </c>
      <c r="B46" s="898" t="s">
        <v>46</v>
      </c>
      <c r="C46" s="894"/>
      <c r="D46" s="389"/>
      <c r="E46" s="274"/>
    </row>
    <row r="47" spans="1:5">
      <c r="A47" s="892" t="s">
        <v>47</v>
      </c>
      <c r="B47" s="898" t="s">
        <v>48</v>
      </c>
      <c r="C47" s="892"/>
      <c r="D47" s="389"/>
      <c r="E47" s="274"/>
    </row>
    <row r="48" spans="1:5">
      <c r="A48" s="897" t="s">
        <v>49</v>
      </c>
      <c r="B48" s="899" t="s">
        <v>50</v>
      </c>
      <c r="C48" s="894"/>
      <c r="D48" s="389"/>
      <c r="E48" s="274"/>
    </row>
    <row r="49" spans="1:5">
      <c r="A49" s="897" t="s">
        <v>51</v>
      </c>
      <c r="B49" s="898" t="s">
        <v>52</v>
      </c>
      <c r="C49" s="894"/>
      <c r="D49" s="389"/>
    </row>
    <row r="50" spans="1:5">
      <c r="A50" s="603"/>
      <c r="B50" s="356"/>
      <c r="C50" s="356"/>
    </row>
    <row r="51" spans="1:5">
      <c r="A51" s="616"/>
    </row>
    <row r="52" spans="1:5">
      <c r="C52" s="191"/>
      <c r="D52" s="191"/>
      <c r="E52" s="191"/>
    </row>
    <row r="53" spans="1:5">
      <c r="A53" s="190"/>
      <c r="B53" s="549"/>
      <c r="C53" s="549"/>
      <c r="D53" s="549"/>
      <c r="E53" s="549"/>
    </row>
    <row r="54" spans="1:5">
      <c r="A54" s="190"/>
      <c r="B54" s="549"/>
      <c r="C54" s="549"/>
      <c r="D54" s="549"/>
      <c r="E54" s="549"/>
    </row>
    <row r="55" spans="1:5">
      <c r="A55" s="190"/>
      <c r="B55" s="549"/>
      <c r="C55" s="549"/>
      <c r="D55" s="549"/>
      <c r="E55" s="549"/>
    </row>
  </sheetData>
  <mergeCells count="16">
    <mergeCell ref="B45:C45"/>
    <mergeCell ref="A1:C1"/>
    <mergeCell ref="A3:C3"/>
    <mergeCell ref="A39:B39"/>
    <mergeCell ref="A15:C15"/>
    <mergeCell ref="A17:C17"/>
    <mergeCell ref="A36:B36"/>
    <mergeCell ref="A37:B37"/>
    <mergeCell ref="A38:B38"/>
    <mergeCell ref="A19:C19"/>
    <mergeCell ref="A11:C11"/>
    <mergeCell ref="A4:C7"/>
    <mergeCell ref="A28:B28"/>
    <mergeCell ref="A30:B30"/>
    <mergeCell ref="A13:C13"/>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0"/>
  <sheetViews>
    <sheetView showGridLines="0" workbookViewId="0">
      <selection activeCell="E9" sqref="E9"/>
    </sheetView>
  </sheetViews>
  <sheetFormatPr defaultRowHeight="12.75"/>
  <cols>
    <col min="2" max="2" width="3.5703125" bestFit="1" customWidth="1"/>
    <col min="3" max="3" width="2.7109375" bestFit="1" customWidth="1"/>
    <col min="4" max="4" width="48.7109375" customWidth="1"/>
    <col min="5" max="5" width="36.42578125" customWidth="1"/>
    <col min="6" max="6" width="43.7109375" customWidth="1"/>
  </cols>
  <sheetData>
    <row r="1" spans="1:8" ht="20.25">
      <c r="A1" s="968" t="str">
        <f>Introduction!A1</f>
        <v>Request for Medical Proposal (RFP) for Arlington County Government</v>
      </c>
      <c r="B1" s="968"/>
      <c r="C1" s="968"/>
      <c r="D1" s="968"/>
      <c r="E1" s="968"/>
      <c r="F1" s="968"/>
    </row>
    <row r="2" spans="1:8" ht="20.45" customHeight="1">
      <c r="A2" s="926" t="s">
        <v>1</v>
      </c>
      <c r="B2" s="926"/>
      <c r="C2" s="926"/>
      <c r="D2" s="926"/>
      <c r="E2" s="926"/>
      <c r="F2" s="877"/>
    </row>
    <row r="3" spans="1:8" ht="17.25">
      <c r="A3" s="359" t="s">
        <v>26</v>
      </c>
      <c r="E3" s="360"/>
      <c r="F3" s="361"/>
    </row>
    <row r="4" spans="1:8" ht="17.25">
      <c r="A4" s="362"/>
      <c r="D4" s="359"/>
      <c r="E4" s="360"/>
      <c r="F4" s="361"/>
    </row>
    <row r="5" spans="1:8" ht="21.6" customHeight="1">
      <c r="A5" s="363"/>
      <c r="B5" s="364"/>
      <c r="C5" s="365"/>
      <c r="D5" s="963" t="s">
        <v>1377</v>
      </c>
      <c r="E5" s="963"/>
      <c r="F5" s="963"/>
      <c r="G5" s="601"/>
      <c r="H5" s="601"/>
    </row>
    <row r="6" spans="1:8">
      <c r="A6" s="363"/>
      <c r="B6" s="364" t="s">
        <v>277</v>
      </c>
      <c r="C6" s="365"/>
      <c r="D6" s="368"/>
      <c r="E6" s="366"/>
      <c r="F6" s="367"/>
    </row>
    <row r="7" spans="1:8" ht="15.75">
      <c r="A7" s="479" t="s">
        <v>280</v>
      </c>
      <c r="B7" s="480" t="s">
        <v>277</v>
      </c>
      <c r="C7" s="374" t="s">
        <v>277</v>
      </c>
      <c r="D7" s="821" t="s">
        <v>281</v>
      </c>
      <c r="E7" s="369" t="s">
        <v>103</v>
      </c>
      <c r="F7" s="370" t="s">
        <v>104</v>
      </c>
    </row>
    <row r="8" spans="1:8" ht="25.5">
      <c r="A8" s="481"/>
      <c r="B8" s="480" t="s">
        <v>284</v>
      </c>
      <c r="C8" s="373"/>
      <c r="D8" s="478" t="s">
        <v>1378</v>
      </c>
      <c r="E8" s="371"/>
      <c r="F8" s="372"/>
    </row>
    <row r="9" spans="1:8" ht="63.75">
      <c r="A9" s="481"/>
      <c r="B9" s="480" t="s">
        <v>290</v>
      </c>
      <c r="C9" s="373"/>
      <c r="D9" s="478" t="s">
        <v>1379</v>
      </c>
      <c r="E9" s="371"/>
      <c r="F9" s="372"/>
    </row>
    <row r="10" spans="1:8" ht="25.5">
      <c r="A10" s="481"/>
      <c r="B10" s="480" t="s">
        <v>298</v>
      </c>
      <c r="C10" s="373"/>
      <c r="D10" s="478" t="s">
        <v>1380</v>
      </c>
      <c r="E10" s="371"/>
      <c r="F10" s="372"/>
    </row>
    <row r="11" spans="1:8" ht="25.5">
      <c r="A11" s="481"/>
      <c r="B11" s="480" t="s">
        <v>300</v>
      </c>
      <c r="C11" s="373"/>
      <c r="D11" s="478" t="s">
        <v>1381</v>
      </c>
      <c r="E11" s="371"/>
      <c r="F11" s="372"/>
    </row>
    <row r="12" spans="1:8" ht="25.5">
      <c r="A12" s="481"/>
      <c r="B12" s="480" t="s">
        <v>302</v>
      </c>
      <c r="C12" s="373"/>
      <c r="D12" s="478" t="s">
        <v>1382</v>
      </c>
      <c r="E12" s="371"/>
      <c r="F12" s="372"/>
    </row>
    <row r="13" spans="1:8" ht="15.75">
      <c r="A13" s="481"/>
      <c r="B13" s="480" t="s">
        <v>307</v>
      </c>
      <c r="C13" s="373"/>
      <c r="D13" s="478" t="s">
        <v>1383</v>
      </c>
      <c r="E13" s="371"/>
      <c r="F13" s="372"/>
    </row>
    <row r="14" spans="1:8" ht="25.5">
      <c r="A14" s="481"/>
      <c r="B14" s="480" t="s">
        <v>309</v>
      </c>
      <c r="C14" s="373"/>
      <c r="D14" s="478" t="s">
        <v>1384</v>
      </c>
      <c r="E14" s="371"/>
      <c r="F14" s="372"/>
    </row>
    <row r="15" spans="1:8" ht="15.75">
      <c r="A15" s="481"/>
      <c r="B15" s="480" t="s">
        <v>311</v>
      </c>
      <c r="C15" s="373"/>
      <c r="D15" s="478" t="s">
        <v>1385</v>
      </c>
      <c r="E15" s="371"/>
      <c r="F15" s="372"/>
    </row>
    <row r="16" spans="1:8" ht="25.5">
      <c r="A16" s="481"/>
      <c r="B16" s="480" t="s">
        <v>313</v>
      </c>
      <c r="C16" s="373"/>
      <c r="D16" s="478" t="s">
        <v>1386</v>
      </c>
      <c r="E16" s="371"/>
      <c r="F16" s="372"/>
    </row>
    <row r="17" spans="1:7" ht="15.75">
      <c r="A17" s="481"/>
      <c r="B17" s="480" t="s">
        <v>316</v>
      </c>
      <c r="C17" s="373"/>
      <c r="D17" s="478" t="s">
        <v>1387</v>
      </c>
      <c r="E17" s="371"/>
      <c r="F17" s="372"/>
    </row>
    <row r="18" spans="1:7" ht="25.5">
      <c r="A18" s="481"/>
      <c r="B18" s="480" t="s">
        <v>318</v>
      </c>
      <c r="C18" s="373"/>
      <c r="D18" s="478" t="s">
        <v>1388</v>
      </c>
      <c r="E18" s="371"/>
      <c r="F18" s="372"/>
      <c r="G18" s="705"/>
    </row>
    <row r="19" spans="1:7" ht="15.75">
      <c r="A19" s="481"/>
      <c r="B19" s="480"/>
      <c r="C19" s="542" t="s">
        <v>117</v>
      </c>
      <c r="D19" s="478" t="s">
        <v>1389</v>
      </c>
      <c r="E19" s="371"/>
      <c r="F19" s="372"/>
    </row>
    <row r="20" spans="1:7" ht="38.25">
      <c r="A20" s="481"/>
      <c r="B20" s="480" t="s">
        <v>320</v>
      </c>
      <c r="C20" s="542"/>
      <c r="D20" s="478" t="s">
        <v>1390</v>
      </c>
      <c r="E20" s="371"/>
      <c r="F20" s="372"/>
    </row>
    <row r="21" spans="1:7" ht="38.25">
      <c r="A21" s="481"/>
      <c r="B21" s="480" t="s">
        <v>323</v>
      </c>
      <c r="C21" s="542"/>
      <c r="D21" s="478" t="s">
        <v>1391</v>
      </c>
      <c r="E21" s="371"/>
      <c r="F21" s="372"/>
    </row>
    <row r="22" spans="1:7" ht="25.5">
      <c r="A22" s="481"/>
      <c r="B22" s="480" t="s">
        <v>326</v>
      </c>
      <c r="C22" s="542"/>
      <c r="D22" s="478" t="s">
        <v>1392</v>
      </c>
      <c r="E22" s="371"/>
      <c r="F22" s="372"/>
    </row>
    <row r="23" spans="1:7" ht="25.5">
      <c r="A23" s="481"/>
      <c r="B23" s="480" t="s">
        <v>339</v>
      </c>
      <c r="C23" s="542"/>
      <c r="D23" s="478" t="s">
        <v>1393</v>
      </c>
      <c r="E23" s="371"/>
      <c r="F23" s="372"/>
    </row>
    <row r="24" spans="1:7" ht="15.75">
      <c r="A24" s="481"/>
      <c r="B24" s="480"/>
      <c r="C24" s="542" t="s">
        <v>117</v>
      </c>
      <c r="D24" s="478" t="s">
        <v>1394</v>
      </c>
      <c r="E24" s="371"/>
      <c r="F24" s="372"/>
    </row>
    <row r="25" spans="1:7" ht="15.75">
      <c r="A25" s="481"/>
      <c r="B25" s="480"/>
      <c r="C25" s="542" t="s">
        <v>119</v>
      </c>
      <c r="D25" s="478" t="s">
        <v>1395</v>
      </c>
      <c r="E25" s="371"/>
      <c r="F25" s="372"/>
    </row>
    <row r="26" spans="1:7" ht="15.75">
      <c r="A26" s="481"/>
      <c r="B26" s="480"/>
      <c r="C26" s="542" t="s">
        <v>121</v>
      </c>
      <c r="D26" s="478" t="s">
        <v>1396</v>
      </c>
      <c r="E26" s="371"/>
      <c r="F26" s="372"/>
    </row>
    <row r="27" spans="1:7" ht="15.75">
      <c r="A27" s="481"/>
      <c r="B27" s="480"/>
      <c r="C27" s="542" t="s">
        <v>134</v>
      </c>
      <c r="D27" s="478" t="s">
        <v>1397</v>
      </c>
      <c r="E27" s="371"/>
      <c r="F27" s="372"/>
    </row>
    <row r="28" spans="1:7" ht="25.5">
      <c r="A28" s="481"/>
      <c r="B28" s="480"/>
      <c r="C28" s="542" t="s">
        <v>138</v>
      </c>
      <c r="D28" s="478" t="s">
        <v>1398</v>
      </c>
      <c r="E28" s="371"/>
      <c r="F28" s="372"/>
    </row>
    <row r="29" spans="1:7" ht="25.5">
      <c r="A29" s="481"/>
      <c r="B29" s="480" t="s">
        <v>346</v>
      </c>
      <c r="C29" s="542"/>
      <c r="D29" s="478" t="s">
        <v>1399</v>
      </c>
      <c r="E29" s="371"/>
      <c r="F29" s="372"/>
    </row>
    <row r="30" spans="1:7" ht="15.75">
      <c r="A30" s="481"/>
      <c r="B30" s="480" t="s">
        <v>350</v>
      </c>
      <c r="C30" s="542"/>
      <c r="D30" s="478" t="s">
        <v>1400</v>
      </c>
      <c r="E30" s="371"/>
      <c r="F30" s="372"/>
    </row>
    <row r="31" spans="1:7" ht="15.75">
      <c r="A31" s="481"/>
      <c r="B31" s="480"/>
      <c r="C31" s="542" t="s">
        <v>117</v>
      </c>
      <c r="D31" s="478" t="s">
        <v>1401</v>
      </c>
      <c r="E31" s="371"/>
      <c r="F31" s="372"/>
    </row>
    <row r="32" spans="1:7" ht="25.5">
      <c r="A32" s="481"/>
      <c r="B32" s="480" t="s">
        <v>352</v>
      </c>
      <c r="C32" s="542"/>
      <c r="D32" s="543" t="s">
        <v>1402</v>
      </c>
      <c r="E32" s="266"/>
      <c r="F32" s="772"/>
    </row>
    <row r="33" spans="1:6" ht="15.75">
      <c r="A33" s="481"/>
      <c r="B33" s="480"/>
      <c r="C33" s="542" t="s">
        <v>117</v>
      </c>
      <c r="D33" s="478" t="s">
        <v>1403</v>
      </c>
      <c r="E33" s="371"/>
      <c r="F33" s="372"/>
    </row>
    <row r="34" spans="1:6" ht="15.75">
      <c r="A34" s="481"/>
      <c r="B34" s="480"/>
      <c r="C34" s="542" t="s">
        <v>119</v>
      </c>
      <c r="D34" s="478" t="s">
        <v>1404</v>
      </c>
      <c r="E34" s="371"/>
      <c r="F34" s="372"/>
    </row>
    <row r="35" spans="1:6" ht="15.75">
      <c r="A35" s="481"/>
      <c r="B35" s="480"/>
      <c r="C35" s="542" t="s">
        <v>121</v>
      </c>
      <c r="D35" s="478" t="s">
        <v>1405</v>
      </c>
      <c r="E35" s="371"/>
      <c r="F35" s="372"/>
    </row>
    <row r="36" spans="1:6" ht="15.75">
      <c r="A36" s="481"/>
      <c r="B36" s="480"/>
      <c r="C36" s="542" t="s">
        <v>134</v>
      </c>
      <c r="D36" s="478" t="s">
        <v>1406</v>
      </c>
      <c r="E36" s="371"/>
      <c r="F36" s="372"/>
    </row>
    <row r="37" spans="1:6" ht="25.5">
      <c r="A37" s="481"/>
      <c r="B37" s="480" t="s">
        <v>354</v>
      </c>
      <c r="C37" s="542"/>
      <c r="D37" s="543" t="s">
        <v>1407</v>
      </c>
      <c r="E37" s="266"/>
      <c r="F37" s="772"/>
    </row>
    <row r="38" spans="1:6" ht="15.75">
      <c r="A38" s="481"/>
      <c r="B38" s="480"/>
      <c r="C38" s="542" t="s">
        <v>117</v>
      </c>
      <c r="D38" s="478" t="s">
        <v>1408</v>
      </c>
      <c r="E38" s="371"/>
      <c r="F38" s="372"/>
    </row>
    <row r="39" spans="1:6" ht="15.75">
      <c r="A39" s="481"/>
      <c r="B39" s="480"/>
      <c r="C39" s="542" t="s">
        <v>119</v>
      </c>
      <c r="D39" s="478" t="s">
        <v>1409</v>
      </c>
      <c r="E39" s="371"/>
      <c r="F39" s="372"/>
    </row>
    <row r="40" spans="1:6" ht="15.75">
      <c r="A40" s="481"/>
      <c r="B40" s="480"/>
      <c r="C40" s="542" t="s">
        <v>121</v>
      </c>
      <c r="D40" s="478" t="s">
        <v>1410</v>
      </c>
      <c r="E40" s="371"/>
      <c r="F40" s="372"/>
    </row>
    <row r="41" spans="1:6" ht="15.75">
      <c r="A41" s="481"/>
      <c r="B41" s="480"/>
      <c r="C41" s="542" t="s">
        <v>134</v>
      </c>
      <c r="D41" s="478" t="s">
        <v>1411</v>
      </c>
      <c r="E41" s="371"/>
      <c r="F41" s="372"/>
    </row>
    <row r="42" spans="1:6" ht="15.75">
      <c r="A42" s="481"/>
      <c r="B42" s="480"/>
      <c r="C42" s="542" t="s">
        <v>138</v>
      </c>
      <c r="D42" s="478" t="s">
        <v>1412</v>
      </c>
      <c r="E42" s="371"/>
      <c r="F42" s="372"/>
    </row>
    <row r="43" spans="1:6" ht="15.75">
      <c r="A43" s="481"/>
      <c r="B43" s="480"/>
      <c r="C43" s="542" t="s">
        <v>150</v>
      </c>
      <c r="D43" s="478" t="s">
        <v>1413</v>
      </c>
      <c r="E43" s="371"/>
      <c r="F43" s="372"/>
    </row>
    <row r="44" spans="1:6" ht="15.75">
      <c r="A44" s="481"/>
      <c r="B44" s="480"/>
      <c r="C44" s="542" t="s">
        <v>152</v>
      </c>
      <c r="D44" s="478" t="s">
        <v>1414</v>
      </c>
      <c r="E44" s="371"/>
      <c r="F44" s="372"/>
    </row>
    <row r="45" spans="1:6" ht="25.5">
      <c r="A45" s="481"/>
      <c r="B45" s="480"/>
      <c r="C45" s="542" t="s">
        <v>154</v>
      </c>
      <c r="D45" s="478" t="s">
        <v>1415</v>
      </c>
      <c r="E45" s="371"/>
      <c r="F45" s="372"/>
    </row>
    <row r="46" spans="1:6" ht="15.75">
      <c r="A46" s="481"/>
      <c r="B46" s="480"/>
      <c r="C46" s="542" t="s">
        <v>156</v>
      </c>
      <c r="D46" s="478" t="s">
        <v>1416</v>
      </c>
      <c r="E46" s="371"/>
      <c r="F46" s="372"/>
    </row>
    <row r="47" spans="1:6" ht="15.75">
      <c r="A47" s="481"/>
      <c r="B47" s="480"/>
      <c r="C47" s="542" t="s">
        <v>158</v>
      </c>
      <c r="D47" s="478" t="s">
        <v>1417</v>
      </c>
      <c r="E47" s="371"/>
      <c r="F47" s="372"/>
    </row>
    <row r="48" spans="1:6" ht="39.75" thickTop="1" thickBot="1">
      <c r="A48" s="481"/>
      <c r="B48" s="480" t="s">
        <v>407</v>
      </c>
      <c r="C48" s="542"/>
      <c r="D48" s="478" t="s">
        <v>1418</v>
      </c>
      <c r="E48" s="371"/>
      <c r="F48" s="372"/>
    </row>
    <row r="49" spans="1:7" ht="27" thickTop="1" thickBot="1">
      <c r="A49" s="481"/>
      <c r="B49" s="480" t="s">
        <v>409</v>
      </c>
      <c r="C49" s="542"/>
      <c r="D49" s="478" t="s">
        <v>1419</v>
      </c>
      <c r="E49" s="371"/>
      <c r="F49" s="372"/>
    </row>
    <row r="50" spans="1:7" ht="25.5">
      <c r="A50" s="481"/>
      <c r="B50" s="480" t="s">
        <v>411</v>
      </c>
      <c r="C50" s="542"/>
      <c r="D50" s="478" t="s">
        <v>1420</v>
      </c>
      <c r="E50" s="371"/>
      <c r="F50" s="372"/>
    </row>
    <row r="51" spans="1:7" ht="38.25">
      <c r="A51" s="481"/>
      <c r="B51" s="480" t="s">
        <v>413</v>
      </c>
      <c r="C51" s="542"/>
      <c r="D51" s="478" t="s">
        <v>1421</v>
      </c>
      <c r="E51" s="371"/>
      <c r="F51" s="372"/>
    </row>
    <row r="52" spans="1:7" ht="25.5">
      <c r="A52" s="481"/>
      <c r="B52" s="480" t="s">
        <v>415</v>
      </c>
      <c r="C52" s="542"/>
      <c r="D52" s="478" t="s">
        <v>1422</v>
      </c>
      <c r="E52" s="371"/>
      <c r="F52" s="372"/>
    </row>
    <row r="53" spans="1:7" ht="38.25">
      <c r="A53" s="481"/>
      <c r="B53" s="480" t="s">
        <v>417</v>
      </c>
      <c r="C53" s="542"/>
      <c r="D53" s="478" t="s">
        <v>1423</v>
      </c>
      <c r="E53" s="371"/>
      <c r="F53" s="372"/>
    </row>
    <row r="54" spans="1:7" ht="15.75">
      <c r="A54" s="481"/>
      <c r="B54" s="480" t="s">
        <v>421</v>
      </c>
      <c r="C54" s="542"/>
      <c r="D54" s="478" t="s">
        <v>1424</v>
      </c>
      <c r="E54" s="371"/>
      <c r="F54" s="372"/>
      <c r="G54" s="705"/>
    </row>
    <row r="55" spans="1:7" ht="15.75">
      <c r="A55" s="481"/>
      <c r="B55" s="480" t="s">
        <v>423</v>
      </c>
      <c r="C55" s="542"/>
      <c r="D55" s="478" t="s">
        <v>1425</v>
      </c>
      <c r="E55" s="371"/>
      <c r="F55" s="372"/>
    </row>
    <row r="56" spans="1:7" ht="25.5">
      <c r="A56" s="481"/>
      <c r="B56" s="480" t="s">
        <v>425</v>
      </c>
      <c r="C56" s="542"/>
      <c r="D56" s="478" t="s">
        <v>1426</v>
      </c>
      <c r="E56" s="371"/>
      <c r="F56" s="372"/>
    </row>
    <row r="57" spans="1:7" ht="15.75">
      <c r="A57" s="481"/>
      <c r="B57" s="480" t="s">
        <v>427</v>
      </c>
      <c r="C57" s="542"/>
      <c r="D57" s="478" t="s">
        <v>1427</v>
      </c>
      <c r="E57" s="371"/>
      <c r="F57" s="372"/>
    </row>
    <row r="58" spans="1:7" ht="25.5">
      <c r="A58" s="481"/>
      <c r="B58" s="480" t="s">
        <v>429</v>
      </c>
      <c r="C58" s="542"/>
      <c r="D58" s="478" t="s">
        <v>1428</v>
      </c>
      <c r="E58" s="371"/>
      <c r="F58" s="372"/>
    </row>
    <row r="59" spans="1:7" ht="15.75">
      <c r="A59" s="481"/>
      <c r="B59" s="480" t="s">
        <v>431</v>
      </c>
      <c r="C59" s="542"/>
      <c r="D59" s="478" t="s">
        <v>1429</v>
      </c>
      <c r="E59" s="371"/>
      <c r="F59" s="372"/>
    </row>
    <row r="60" spans="1:7">
      <c r="A60" s="481"/>
      <c r="B60" s="481"/>
    </row>
  </sheetData>
  <mergeCells count="3">
    <mergeCell ref="A1:F1"/>
    <mergeCell ref="D5:F5"/>
    <mergeCell ref="A2:E2"/>
  </mergeCells>
  <dataValidations count="1">
    <dataValidation type="textLength" allowBlank="1" showInputMessage="1" showErrorMessage="1" sqref="E8:F59" xr:uid="{CC3214D0-1CCD-4434-BB5A-76CCCE0D682D}">
      <formula1>0</formula1>
      <formula2>400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8"/>
  <sheetViews>
    <sheetView showGridLines="0" workbookViewId="0">
      <selection sqref="A1:C1"/>
    </sheetView>
  </sheetViews>
  <sheetFormatPr defaultRowHeight="12.75"/>
  <cols>
    <col min="1" max="1" width="44.140625" customWidth="1"/>
    <col min="2" max="2" width="58.7109375" customWidth="1"/>
  </cols>
  <sheetData>
    <row r="1" spans="1:5" ht="40.9" customHeight="1">
      <c r="A1" s="969" t="str">
        <f>Introduction!A1</f>
        <v>Request for Medical Proposal (RFP) for Arlington County Government</v>
      </c>
      <c r="B1" s="969"/>
      <c r="C1" s="969"/>
    </row>
    <row r="2" spans="1:5" ht="20.25">
      <c r="A2" s="926" t="s">
        <v>1</v>
      </c>
      <c r="B2" s="926"/>
      <c r="C2" s="926"/>
      <c r="D2" s="926"/>
      <c r="E2" s="926"/>
    </row>
    <row r="3" spans="1:5" ht="17.25">
      <c r="A3" s="188" t="s">
        <v>28</v>
      </c>
    </row>
    <row r="5" spans="1:5" ht="24.6" customHeight="1">
      <c r="A5" s="970" t="s">
        <v>1430</v>
      </c>
      <c r="B5" s="970"/>
    </row>
    <row r="8" spans="1:5" ht="15.75">
      <c r="A8" s="87" t="s">
        <v>275</v>
      </c>
      <c r="B8" s="237" t="s">
        <v>104</v>
      </c>
    </row>
    <row r="9" spans="1:5">
      <c r="A9" s="904"/>
      <c r="B9" s="904"/>
    </row>
    <row r="10" spans="1:5">
      <c r="A10" s="904"/>
      <c r="B10" s="904"/>
    </row>
    <row r="11" spans="1:5">
      <c r="A11" s="904"/>
      <c r="B11" s="904"/>
    </row>
    <row r="12" spans="1:5">
      <c r="A12" s="904"/>
      <c r="B12" s="904"/>
    </row>
    <row r="13" spans="1:5">
      <c r="A13" s="904"/>
      <c r="B13" s="904"/>
    </row>
    <row r="14" spans="1:5">
      <c r="A14" s="904"/>
      <c r="B14" s="904"/>
    </row>
    <row r="15" spans="1:5">
      <c r="A15" s="904"/>
      <c r="B15" s="904"/>
    </row>
    <row r="16" spans="1:5">
      <c r="A16" s="904"/>
      <c r="B16" s="904"/>
    </row>
    <row r="17" spans="1:2">
      <c r="A17" s="904"/>
      <c r="B17" s="904"/>
    </row>
    <row r="18" spans="1:2">
      <c r="A18" s="904"/>
      <c r="B18" s="904"/>
    </row>
    <row r="19" spans="1:2">
      <c r="A19" s="904"/>
      <c r="B19" s="904"/>
    </row>
    <row r="20" spans="1:2">
      <c r="A20" s="904"/>
      <c r="B20" s="904"/>
    </row>
    <row r="21" spans="1:2">
      <c r="A21" s="904"/>
      <c r="B21" s="904"/>
    </row>
    <row r="22" spans="1:2">
      <c r="A22" s="904"/>
      <c r="B22" s="904"/>
    </row>
    <row r="23" spans="1:2">
      <c r="A23" s="904"/>
      <c r="B23" s="904"/>
    </row>
    <row r="24" spans="1:2">
      <c r="A24" s="904"/>
      <c r="B24" s="904"/>
    </row>
    <row r="25" spans="1:2">
      <c r="A25" s="904"/>
      <c r="B25" s="904"/>
    </row>
    <row r="26" spans="1:2">
      <c r="A26" s="904"/>
      <c r="B26" s="904"/>
    </row>
    <row r="27" spans="1:2">
      <c r="A27" s="904"/>
      <c r="B27" s="904"/>
    </row>
    <row r="28" spans="1:2">
      <c r="A28" s="904"/>
      <c r="B28" s="904"/>
    </row>
    <row r="29" spans="1:2">
      <c r="A29" s="904"/>
      <c r="B29" s="904"/>
    </row>
    <row r="30" spans="1:2">
      <c r="A30" s="904"/>
      <c r="B30" s="904"/>
    </row>
    <row r="31" spans="1:2">
      <c r="A31" s="904"/>
      <c r="B31" s="904"/>
    </row>
    <row r="32" spans="1:2">
      <c r="A32" s="904"/>
      <c r="B32" s="904"/>
    </row>
    <row r="33" spans="1:2">
      <c r="A33" s="904"/>
      <c r="B33" s="904"/>
    </row>
    <row r="34" spans="1:2">
      <c r="A34" s="904"/>
      <c r="B34" s="904"/>
    </row>
    <row r="35" spans="1:2">
      <c r="A35" s="904"/>
      <c r="B35" s="904"/>
    </row>
    <row r="36" spans="1:2">
      <c r="A36" s="904"/>
      <c r="B36" s="904"/>
    </row>
    <row r="37" spans="1:2">
      <c r="A37" s="904"/>
      <c r="B37" s="904"/>
    </row>
    <row r="38" spans="1:2">
      <c r="A38" s="904"/>
      <c r="B38" s="904"/>
    </row>
    <row r="39" spans="1:2">
      <c r="A39" s="904"/>
      <c r="B39" s="904"/>
    </row>
    <row r="40" spans="1:2">
      <c r="A40" s="904"/>
      <c r="B40" s="904"/>
    </row>
    <row r="41" spans="1:2">
      <c r="A41" s="904"/>
      <c r="B41" s="904"/>
    </row>
    <row r="42" spans="1:2">
      <c r="A42" s="904"/>
      <c r="B42" s="904"/>
    </row>
    <row r="43" spans="1:2">
      <c r="A43" s="904"/>
      <c r="B43" s="904"/>
    </row>
    <row r="44" spans="1:2">
      <c r="A44" s="904"/>
      <c r="B44" s="904"/>
    </row>
    <row r="45" spans="1:2">
      <c r="A45" s="904"/>
      <c r="B45" s="904"/>
    </row>
    <row r="46" spans="1:2">
      <c r="A46" s="904"/>
      <c r="B46" s="904"/>
    </row>
    <row r="47" spans="1:2">
      <c r="A47" s="904"/>
      <c r="B47" s="904"/>
    </row>
    <row r="48" spans="1:2">
      <c r="A48" s="904"/>
      <c r="B48" s="904"/>
    </row>
    <row r="49" spans="1:2">
      <c r="A49" s="904"/>
      <c r="B49" s="904"/>
    </row>
    <row r="50" spans="1:2">
      <c r="A50" s="904"/>
      <c r="B50" s="904"/>
    </row>
    <row r="51" spans="1:2">
      <c r="A51" s="904"/>
      <c r="B51" s="904"/>
    </row>
    <row r="52" spans="1:2">
      <c r="A52" s="904"/>
      <c r="B52" s="904"/>
    </row>
    <row r="53" spans="1:2">
      <c r="A53" s="904"/>
      <c r="B53" s="904"/>
    </row>
    <row r="54" spans="1:2">
      <c r="A54" s="904"/>
      <c r="B54" s="904"/>
    </row>
    <row r="55" spans="1:2">
      <c r="A55" s="904"/>
      <c r="B55" s="904"/>
    </row>
    <row r="56" spans="1:2">
      <c r="A56" s="904"/>
      <c r="B56" s="904"/>
    </row>
    <row r="57" spans="1:2">
      <c r="A57" s="904"/>
      <c r="B57" s="904"/>
    </row>
    <row r="58" spans="1:2">
      <c r="A58" s="904"/>
      <c r="B58" s="904"/>
    </row>
  </sheetData>
  <mergeCells count="3">
    <mergeCell ref="A1:C1"/>
    <mergeCell ref="A5:B5"/>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showGridLines="0" workbookViewId="0">
      <selection activeCell="B3" sqref="B3"/>
    </sheetView>
  </sheetViews>
  <sheetFormatPr defaultRowHeight="12.75"/>
  <cols>
    <col min="1" max="1" width="26.5703125" customWidth="1"/>
    <col min="2" max="2" width="35.140625" customWidth="1"/>
    <col min="3" max="3" width="42.140625" customWidth="1"/>
    <col min="4" max="4" width="9.28515625" bestFit="1" customWidth="1"/>
  </cols>
  <sheetData>
    <row r="1" spans="1:6" ht="23.25">
      <c r="A1" s="192" t="str">
        <f>Introduction!A1</f>
        <v>Request for Medical Proposal (RFP) for Arlington County Government</v>
      </c>
      <c r="B1" s="193"/>
      <c r="C1" s="194"/>
      <c r="D1" s="194"/>
      <c r="E1" s="195"/>
      <c r="F1" s="195"/>
    </row>
    <row r="2" spans="1:6" ht="20.45" customHeight="1">
      <c r="A2" s="926" t="s">
        <v>1</v>
      </c>
      <c r="B2" s="926"/>
      <c r="C2" s="926"/>
      <c r="D2" s="926"/>
      <c r="E2" s="926"/>
      <c r="F2" s="195"/>
    </row>
    <row r="3" spans="1:6" ht="17.25">
      <c r="A3" s="196"/>
      <c r="B3" s="197"/>
      <c r="C3" s="198"/>
      <c r="D3" s="198"/>
      <c r="E3" s="200"/>
      <c r="F3" s="200"/>
    </row>
    <row r="4" spans="1:6" ht="17.25">
      <c r="A4" s="208" t="s">
        <v>1431</v>
      </c>
      <c r="B4" s="201"/>
      <c r="C4" s="201"/>
      <c r="D4" s="201"/>
      <c r="E4" s="380"/>
      <c r="F4" s="380"/>
    </row>
    <row r="5" spans="1:6" ht="28.9" customHeight="1">
      <c r="A5" s="971" t="s">
        <v>1432</v>
      </c>
      <c r="B5" s="971"/>
      <c r="C5" s="971"/>
      <c r="D5" s="878"/>
      <c r="E5" s="195"/>
      <c r="F5" s="195"/>
    </row>
    <row r="6" spans="1:6" ht="26.25" thickBot="1">
      <c r="A6" s="878"/>
      <c r="B6" s="878"/>
      <c r="C6" s="844" t="s">
        <v>1433</v>
      </c>
      <c r="D6" s="878"/>
      <c r="E6" s="195"/>
      <c r="F6" s="195"/>
    </row>
    <row r="7" spans="1:6">
      <c r="A7" s="972" t="s">
        <v>1434</v>
      </c>
      <c r="B7" s="879" t="s">
        <v>1435</v>
      </c>
      <c r="C7" s="571"/>
      <c r="D7" s="571"/>
      <c r="E7" s="434"/>
    </row>
    <row r="8" spans="1:6">
      <c r="A8" s="973"/>
      <c r="B8" s="880" t="s">
        <v>1436</v>
      </c>
      <c r="C8" s="881" t="s">
        <v>1437</v>
      </c>
      <c r="D8" s="881" t="s">
        <v>1438</v>
      </c>
      <c r="E8" s="434"/>
    </row>
    <row r="9" spans="1:6">
      <c r="A9" s="974"/>
      <c r="B9" s="203" t="s">
        <v>1439</v>
      </c>
      <c r="C9" s="205"/>
      <c r="D9" s="205"/>
      <c r="E9" s="434"/>
    </row>
    <row r="10" spans="1:6">
      <c r="A10" s="905" t="s">
        <v>1440</v>
      </c>
      <c r="B10" s="906" t="s">
        <v>1441</v>
      </c>
      <c r="C10" s="645"/>
      <c r="D10" s="645"/>
      <c r="E10" s="434"/>
    </row>
    <row r="11" spans="1:6">
      <c r="A11" s="905" t="s">
        <v>1442</v>
      </c>
      <c r="B11" s="570" t="s">
        <v>1443</v>
      </c>
      <c r="C11" s="645"/>
      <c r="D11" s="645"/>
      <c r="E11" s="434"/>
    </row>
    <row r="12" spans="1:6">
      <c r="A12" s="646" t="s">
        <v>1444</v>
      </c>
      <c r="B12" s="570" t="s">
        <v>1445</v>
      </c>
      <c r="C12" s="645"/>
      <c r="D12" s="645"/>
      <c r="E12" s="434"/>
    </row>
    <row r="13" spans="1:6">
      <c r="A13" s="905" t="s">
        <v>1446</v>
      </c>
      <c r="B13" s="569">
        <v>0</v>
      </c>
      <c r="C13" s="647"/>
      <c r="D13" s="647"/>
      <c r="E13" s="434"/>
    </row>
    <row r="14" spans="1:6" ht="25.5">
      <c r="A14" s="905" t="s">
        <v>1447</v>
      </c>
      <c r="B14" s="569" t="s">
        <v>1448</v>
      </c>
      <c r="C14" s="647"/>
      <c r="D14" s="647"/>
      <c r="E14" s="434"/>
    </row>
    <row r="15" spans="1:6">
      <c r="A15" s="646" t="s">
        <v>1449</v>
      </c>
      <c r="B15" s="569">
        <v>0</v>
      </c>
      <c r="C15" s="647"/>
      <c r="D15" s="647"/>
      <c r="E15" s="434"/>
    </row>
    <row r="16" spans="1:6">
      <c r="A16" s="905" t="s">
        <v>1450</v>
      </c>
      <c r="B16" s="569">
        <v>500</v>
      </c>
      <c r="C16" s="647"/>
      <c r="D16" s="647"/>
      <c r="E16" s="434"/>
    </row>
    <row r="17" spans="1:6">
      <c r="A17" s="646" t="s">
        <v>1451</v>
      </c>
      <c r="B17" s="569">
        <v>75</v>
      </c>
      <c r="C17" s="647"/>
      <c r="D17" s="647"/>
      <c r="E17" s="434"/>
    </row>
    <row r="18" spans="1:6">
      <c r="A18" s="646" t="s">
        <v>1452</v>
      </c>
      <c r="B18" s="569">
        <v>200</v>
      </c>
      <c r="C18" s="647"/>
      <c r="D18" s="647"/>
      <c r="E18" s="434"/>
    </row>
    <row r="19" spans="1:6">
      <c r="A19" s="646" t="s">
        <v>1453</v>
      </c>
      <c r="B19" s="569">
        <v>500</v>
      </c>
      <c r="C19" s="647"/>
      <c r="D19" s="647"/>
      <c r="E19" s="434"/>
    </row>
    <row r="20" spans="1:6">
      <c r="A20" s="646" t="s">
        <v>1454</v>
      </c>
      <c r="B20" s="569">
        <v>60</v>
      </c>
      <c r="C20" s="647"/>
      <c r="D20" s="647"/>
      <c r="E20" s="434"/>
    </row>
    <row r="21" spans="1:6" ht="25.5">
      <c r="A21" s="646" t="s">
        <v>1455</v>
      </c>
      <c r="B21" s="570" t="s">
        <v>1456</v>
      </c>
      <c r="C21" s="645"/>
      <c r="D21" s="645"/>
      <c r="E21" s="434"/>
    </row>
    <row r="22" spans="1:6">
      <c r="A22" s="491" t="s">
        <v>1457</v>
      </c>
      <c r="B22" s="570" t="s">
        <v>1458</v>
      </c>
      <c r="C22" s="907"/>
      <c r="D22" s="907"/>
      <c r="E22" s="434"/>
    </row>
    <row r="23" spans="1:6" ht="26.45" customHeight="1">
      <c r="A23" s="976" t="s">
        <v>1459</v>
      </c>
      <c r="B23" s="570" t="s">
        <v>1460</v>
      </c>
      <c r="C23" s="484"/>
      <c r="D23" s="484"/>
      <c r="E23" s="434"/>
    </row>
    <row r="24" spans="1:6" ht="25.5">
      <c r="A24" s="977"/>
      <c r="B24" s="486" t="s">
        <v>1461</v>
      </c>
      <c r="C24" s="487"/>
      <c r="D24" s="487"/>
      <c r="E24" s="434"/>
    </row>
    <row r="25" spans="1:6">
      <c r="A25" s="905" t="s">
        <v>1462</v>
      </c>
      <c r="B25" s="906" t="s">
        <v>1460</v>
      </c>
      <c r="C25" s="907"/>
      <c r="D25" s="907"/>
      <c r="E25" s="434"/>
    </row>
    <row r="26" spans="1:6" ht="13.5" thickBot="1">
      <c r="A26" s="568"/>
      <c r="B26" s="488" t="s">
        <v>1463</v>
      </c>
      <c r="C26" s="489"/>
      <c r="D26" s="489"/>
      <c r="E26" s="434"/>
    </row>
    <row r="27" spans="1:6" ht="28.15" customHeight="1">
      <c r="A27" s="975" t="s">
        <v>1464</v>
      </c>
      <c r="B27" s="975"/>
      <c r="C27" s="975"/>
      <c r="D27" s="648"/>
      <c r="E27" s="434"/>
      <c r="F27" s="434"/>
    </row>
    <row r="28" spans="1:6">
      <c r="A28" s="703"/>
      <c r="B28" s="845"/>
      <c r="C28" s="703"/>
      <c r="D28" s="703"/>
    </row>
    <row r="29" spans="1:6">
      <c r="A29" s="703"/>
      <c r="B29" s="845"/>
      <c r="C29" s="703"/>
      <c r="D29" s="703"/>
    </row>
    <row r="30" spans="1:6">
      <c r="A30" s="703"/>
      <c r="B30" s="846"/>
      <c r="C30" s="703"/>
      <c r="D30" s="703"/>
    </row>
    <row r="31" spans="1:6">
      <c r="A31" s="703"/>
      <c r="B31" s="846"/>
      <c r="C31" s="703"/>
      <c r="D31" s="703"/>
    </row>
    <row r="32" spans="1:6">
      <c r="A32" s="703"/>
      <c r="B32" s="846"/>
      <c r="C32" s="703"/>
      <c r="D32" s="703"/>
    </row>
    <row r="33" spans="1:4">
      <c r="A33" s="703"/>
      <c r="B33" s="846"/>
      <c r="C33" s="703"/>
      <c r="D33" s="703"/>
    </row>
  </sheetData>
  <mergeCells count="5">
    <mergeCell ref="A5:C5"/>
    <mergeCell ref="A7:A9"/>
    <mergeCell ref="A27:C27"/>
    <mergeCell ref="A23:A24"/>
    <mergeCell ref="A2:E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6"/>
  <sheetViews>
    <sheetView showGridLines="0" workbookViewId="0">
      <selection activeCell="D10" sqref="D10"/>
    </sheetView>
  </sheetViews>
  <sheetFormatPr defaultRowHeight="12.75"/>
  <cols>
    <col min="1" max="1" width="34.7109375" customWidth="1"/>
    <col min="2" max="2" width="31.42578125" customWidth="1"/>
    <col min="3" max="3" width="41.42578125" customWidth="1"/>
    <col min="4" max="4" width="9.28515625" bestFit="1" customWidth="1"/>
  </cols>
  <sheetData>
    <row r="1" spans="1:5" ht="23.25">
      <c r="A1" s="192" t="str">
        <f>Introduction!A1</f>
        <v>Request for Medical Proposal (RFP) for Arlington County Government</v>
      </c>
      <c r="B1" s="193"/>
      <c r="C1" s="194"/>
    </row>
    <row r="2" spans="1:5" ht="20.45" customHeight="1">
      <c r="A2" s="926" t="s">
        <v>1</v>
      </c>
      <c r="B2" s="926"/>
      <c r="C2" s="926"/>
      <c r="D2" s="926"/>
      <c r="E2" s="926"/>
    </row>
    <row r="3" spans="1:5" ht="17.25">
      <c r="A3" s="196"/>
      <c r="B3" s="197"/>
      <c r="C3" s="198"/>
    </row>
    <row r="4" spans="1:5" ht="17.25">
      <c r="A4" s="208" t="s">
        <v>1431</v>
      </c>
      <c r="B4" s="201"/>
      <c r="C4" s="201"/>
    </row>
    <row r="5" spans="1:5" ht="37.15" customHeight="1">
      <c r="A5" s="971" t="s">
        <v>1432</v>
      </c>
      <c r="B5" s="971"/>
      <c r="C5" s="971"/>
      <c r="D5" s="602"/>
      <c r="E5" s="602"/>
    </row>
    <row r="6" spans="1:5" ht="26.25" thickBot="1">
      <c r="A6" s="572"/>
      <c r="B6" s="572"/>
      <c r="C6" s="844" t="s">
        <v>1433</v>
      </c>
    </row>
    <row r="7" spans="1:5">
      <c r="A7" s="202"/>
      <c r="B7" s="879" t="s">
        <v>1465</v>
      </c>
      <c r="C7" s="571"/>
      <c r="D7" s="571"/>
    </row>
    <row r="8" spans="1:5">
      <c r="A8" s="378"/>
      <c r="B8" s="880" t="s">
        <v>1436</v>
      </c>
      <c r="C8" s="881" t="s">
        <v>1437</v>
      </c>
      <c r="D8" s="881" t="s">
        <v>1438</v>
      </c>
    </row>
    <row r="9" spans="1:5">
      <c r="A9" s="644"/>
      <c r="B9" s="203" t="s">
        <v>1439</v>
      </c>
      <c r="C9" s="205"/>
      <c r="D9" s="205"/>
    </row>
    <row r="10" spans="1:5">
      <c r="A10" s="905" t="s">
        <v>1440</v>
      </c>
      <c r="B10" s="570" t="s">
        <v>1466</v>
      </c>
      <c r="C10" s="645"/>
      <c r="D10" s="645"/>
    </row>
    <row r="11" spans="1:5">
      <c r="A11" s="905" t="s">
        <v>1442</v>
      </c>
      <c r="B11" s="570" t="s">
        <v>1466</v>
      </c>
      <c r="C11" s="645"/>
      <c r="D11" s="645"/>
    </row>
    <row r="12" spans="1:5">
      <c r="A12" s="646" t="s">
        <v>1444</v>
      </c>
      <c r="B12" s="570" t="s">
        <v>1445</v>
      </c>
      <c r="C12" s="645"/>
      <c r="D12" s="645"/>
    </row>
    <row r="13" spans="1:5">
      <c r="A13" s="905" t="s">
        <v>1446</v>
      </c>
      <c r="B13" s="569">
        <v>0</v>
      </c>
      <c r="C13" s="647"/>
      <c r="D13" s="647"/>
    </row>
    <row r="14" spans="1:5" ht="25.5">
      <c r="A14" s="905" t="s">
        <v>1447</v>
      </c>
      <c r="B14" s="569" t="s">
        <v>1467</v>
      </c>
      <c r="C14" s="647"/>
      <c r="D14" s="647"/>
    </row>
    <row r="15" spans="1:5">
      <c r="A15" s="646" t="s">
        <v>1449</v>
      </c>
      <c r="B15" s="569">
        <v>0</v>
      </c>
      <c r="C15" s="647"/>
      <c r="D15" s="647"/>
    </row>
    <row r="16" spans="1:5">
      <c r="A16" s="905" t="s">
        <v>1450</v>
      </c>
      <c r="B16" s="569" t="s">
        <v>1466</v>
      </c>
      <c r="C16" s="647"/>
      <c r="D16" s="647"/>
    </row>
    <row r="17" spans="1:4">
      <c r="A17" s="646" t="s">
        <v>1451</v>
      </c>
      <c r="B17" s="569" t="s">
        <v>1466</v>
      </c>
      <c r="C17" s="647"/>
      <c r="D17" s="647"/>
    </row>
    <row r="18" spans="1:4">
      <c r="A18" s="646" t="s">
        <v>1452</v>
      </c>
      <c r="B18" s="569" t="s">
        <v>1466</v>
      </c>
      <c r="C18" s="647"/>
      <c r="D18" s="647"/>
    </row>
    <row r="19" spans="1:4">
      <c r="A19" s="646" t="s">
        <v>1453</v>
      </c>
      <c r="B19" s="569" t="s">
        <v>1466</v>
      </c>
      <c r="C19" s="647"/>
      <c r="D19" s="647"/>
    </row>
    <row r="20" spans="1:4">
      <c r="A20" s="646" t="s">
        <v>1454</v>
      </c>
      <c r="B20" s="569" t="s">
        <v>1466</v>
      </c>
      <c r="C20" s="647"/>
      <c r="D20" s="647"/>
    </row>
    <row r="21" spans="1:4">
      <c r="A21" s="646" t="s">
        <v>1455</v>
      </c>
      <c r="B21" s="570" t="s">
        <v>1466</v>
      </c>
      <c r="C21" s="645"/>
      <c r="D21" s="645"/>
    </row>
    <row r="22" spans="1:4">
      <c r="A22" s="905" t="s">
        <v>1457</v>
      </c>
      <c r="B22" s="906" t="s">
        <v>1466</v>
      </c>
      <c r="C22" s="907"/>
      <c r="D22" s="907"/>
    </row>
    <row r="23" spans="1:4">
      <c r="A23" s="482" t="s">
        <v>1468</v>
      </c>
      <c r="B23" s="483" t="s">
        <v>1466</v>
      </c>
      <c r="C23" s="484"/>
      <c r="D23" s="484"/>
    </row>
    <row r="24" spans="1:4" ht="25.5">
      <c r="A24" s="485" t="s">
        <v>1469</v>
      </c>
      <c r="B24" s="486" t="s">
        <v>1461</v>
      </c>
      <c r="C24" s="487"/>
      <c r="D24" s="487"/>
    </row>
    <row r="25" spans="1:4">
      <c r="A25" s="905" t="s">
        <v>1462</v>
      </c>
      <c r="B25" s="906" t="s">
        <v>1466</v>
      </c>
      <c r="C25" s="907"/>
      <c r="D25" s="907"/>
    </row>
    <row r="26" spans="1:4" ht="13.5" thickBot="1">
      <c r="A26" s="568"/>
      <c r="B26" s="488" t="s">
        <v>1463</v>
      </c>
      <c r="C26" s="489"/>
      <c r="D26" s="489"/>
    </row>
    <row r="27" spans="1:4" ht="31.9" customHeight="1">
      <c r="A27" s="975" t="s">
        <v>1470</v>
      </c>
      <c r="B27" s="975"/>
      <c r="C27" s="975"/>
      <c r="D27" s="975"/>
    </row>
    <row r="28" spans="1:4">
      <c r="A28" s="703"/>
      <c r="B28" s="845"/>
      <c r="C28" s="703"/>
      <c r="D28" s="703"/>
    </row>
    <row r="29" spans="1:4">
      <c r="A29" s="703"/>
      <c r="B29" s="845"/>
      <c r="C29" s="703"/>
      <c r="D29" s="703"/>
    </row>
    <row r="30" spans="1:4">
      <c r="A30" s="703"/>
      <c r="B30" s="846"/>
      <c r="C30" s="703"/>
      <c r="D30" s="703"/>
    </row>
    <row r="31" spans="1:4">
      <c r="A31" s="703"/>
      <c r="B31" s="846"/>
      <c r="C31" s="703"/>
      <c r="D31" s="703"/>
    </row>
    <row r="32" spans="1:4">
      <c r="A32" s="703"/>
      <c r="B32" s="846"/>
      <c r="C32" s="703"/>
      <c r="D32" s="703"/>
    </row>
    <row r="33" spans="1:4">
      <c r="A33" s="703"/>
      <c r="B33" s="846"/>
      <c r="C33" s="703"/>
      <c r="D33" s="703"/>
    </row>
    <row r="34" spans="1:4">
      <c r="B34" s="206"/>
      <c r="C34" s="648"/>
    </row>
    <row r="35" spans="1:4">
      <c r="B35" s="207"/>
    </row>
    <row r="36" spans="1:4">
      <c r="B36" s="207"/>
    </row>
  </sheetData>
  <mergeCells count="3">
    <mergeCell ref="A5:C5"/>
    <mergeCell ref="A2:E2"/>
    <mergeCell ref="A27:D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6"/>
  <sheetViews>
    <sheetView showGridLines="0" workbookViewId="0">
      <selection activeCell="J19" sqref="J19"/>
    </sheetView>
  </sheetViews>
  <sheetFormatPr defaultRowHeight="12.75"/>
  <cols>
    <col min="1" max="1" width="22.42578125" customWidth="1"/>
    <col min="2" max="2" width="48.7109375" bestFit="1" customWidth="1"/>
    <col min="3" max="3" width="17.85546875" bestFit="1" customWidth="1"/>
    <col min="4" max="4" width="35.5703125" customWidth="1"/>
    <col min="5" max="5" width="9.28515625" bestFit="1" customWidth="1"/>
    <col min="6" max="6" width="44.28515625" customWidth="1"/>
    <col min="7" max="7" width="11.140625" customWidth="1"/>
  </cols>
  <sheetData>
    <row r="1" spans="1:9" ht="23.25">
      <c r="A1" s="192" t="str">
        <f>Introduction!A1</f>
        <v>Request for Medical Proposal (RFP) for Arlington County Government</v>
      </c>
      <c r="B1" s="193"/>
      <c r="C1" s="95"/>
      <c r="D1" s="195"/>
      <c r="E1" s="195"/>
      <c r="F1" s="195"/>
      <c r="G1" s="195"/>
      <c r="H1" s="195"/>
    </row>
    <row r="2" spans="1:9" ht="20.45" customHeight="1">
      <c r="A2" s="926" t="s">
        <v>1</v>
      </c>
      <c r="B2" s="926"/>
      <c r="C2" s="926"/>
      <c r="D2" s="926"/>
      <c r="E2" s="926"/>
      <c r="F2" s="926"/>
      <c r="G2" s="195"/>
      <c r="H2" s="195"/>
    </row>
    <row r="3" spans="1:9" ht="17.25">
      <c r="A3" s="196"/>
      <c r="B3" s="197"/>
      <c r="C3" s="199"/>
      <c r="D3" s="200"/>
      <c r="E3" s="200"/>
      <c r="F3" s="200"/>
      <c r="G3" s="200"/>
      <c r="H3" s="200"/>
    </row>
    <row r="4" spans="1:9" ht="17.25">
      <c r="A4" s="208" t="s">
        <v>1431</v>
      </c>
      <c r="B4" s="201"/>
      <c r="C4" s="381"/>
      <c r="D4" s="381"/>
      <c r="E4" s="381"/>
      <c r="G4" s="380"/>
      <c r="H4" s="380"/>
    </row>
    <row r="5" spans="1:9">
      <c r="A5" s="971" t="s">
        <v>1471</v>
      </c>
      <c r="B5" s="971"/>
      <c r="C5" s="971"/>
      <c r="D5" s="971"/>
      <c r="E5" s="971"/>
      <c r="F5" s="971"/>
      <c r="G5" s="971"/>
      <c r="H5" s="971"/>
      <c r="I5" s="971"/>
    </row>
    <row r="6" spans="1:9" ht="27" customHeight="1" thickBot="1">
      <c r="A6" s="213"/>
      <c r="B6" s="980" t="s">
        <v>1472</v>
      </c>
      <c r="C6" s="980"/>
      <c r="D6" s="992" t="s">
        <v>1433</v>
      </c>
      <c r="E6" s="992"/>
      <c r="F6" s="992"/>
      <c r="G6" s="195"/>
      <c r="H6" s="195"/>
    </row>
    <row r="7" spans="1:9">
      <c r="A7" s="202"/>
      <c r="B7" s="981" t="s">
        <v>1473</v>
      </c>
      <c r="C7" s="982"/>
      <c r="D7" s="983" t="s">
        <v>1437</v>
      </c>
      <c r="E7" s="991"/>
      <c r="F7" s="984"/>
      <c r="G7" s="571"/>
    </row>
    <row r="8" spans="1:9">
      <c r="A8" s="378"/>
      <c r="B8" s="983" t="s">
        <v>1436</v>
      </c>
      <c r="C8" s="984"/>
      <c r="D8" s="887"/>
      <c r="E8" s="887"/>
      <c r="F8" s="887"/>
      <c r="G8" s="887"/>
    </row>
    <row r="9" spans="1:9">
      <c r="A9" s="644"/>
      <c r="B9" s="203" t="s">
        <v>1474</v>
      </c>
      <c r="C9" s="205" t="s">
        <v>1475</v>
      </c>
      <c r="D9" s="204" t="s">
        <v>1474</v>
      </c>
      <c r="E9" s="881" t="s">
        <v>1438</v>
      </c>
      <c r="F9" s="205" t="s">
        <v>1475</v>
      </c>
      <c r="G9" s="881" t="s">
        <v>1438</v>
      </c>
    </row>
    <row r="10" spans="1:9" ht="25.5">
      <c r="A10" s="905" t="s">
        <v>1440</v>
      </c>
      <c r="B10" s="908" t="s">
        <v>1476</v>
      </c>
      <c r="C10" s="907" t="s">
        <v>1477</v>
      </c>
      <c r="D10" s="490"/>
      <c r="E10" s="909"/>
      <c r="F10" s="907"/>
      <c r="G10" s="907"/>
    </row>
    <row r="11" spans="1:9" ht="25.5">
      <c r="A11" s="491" t="s">
        <v>1442</v>
      </c>
      <c r="B11" s="908" t="s">
        <v>1476</v>
      </c>
      <c r="C11" s="907" t="s">
        <v>1477</v>
      </c>
      <c r="D11" s="490"/>
      <c r="E11" s="909"/>
      <c r="F11" s="907"/>
      <c r="G11" s="907"/>
    </row>
    <row r="12" spans="1:9" ht="25.5">
      <c r="A12" s="491" t="s">
        <v>1444</v>
      </c>
      <c r="B12" s="908" t="s">
        <v>1445</v>
      </c>
      <c r="C12" s="645" t="s">
        <v>1445</v>
      </c>
      <c r="D12" s="490"/>
      <c r="E12" s="910"/>
      <c r="F12" s="645"/>
      <c r="G12" s="645"/>
    </row>
    <row r="13" spans="1:9" ht="25.5">
      <c r="A13" s="905" t="s">
        <v>1446</v>
      </c>
      <c r="B13" s="911" t="s">
        <v>1478</v>
      </c>
      <c r="C13" s="907" t="s">
        <v>1479</v>
      </c>
      <c r="D13" s="649"/>
      <c r="E13" s="912"/>
      <c r="F13" s="907"/>
      <c r="G13" s="907"/>
    </row>
    <row r="14" spans="1:9" ht="25.5">
      <c r="A14" s="905" t="s">
        <v>1447</v>
      </c>
      <c r="B14" s="911" t="s">
        <v>1480</v>
      </c>
      <c r="C14" s="907" t="s">
        <v>1481</v>
      </c>
      <c r="D14" s="649"/>
      <c r="E14" s="912"/>
      <c r="F14" s="907"/>
      <c r="G14" s="907"/>
    </row>
    <row r="15" spans="1:9" ht="25.5">
      <c r="A15" s="491" t="s">
        <v>1449</v>
      </c>
      <c r="B15" s="911" t="s">
        <v>1482</v>
      </c>
      <c r="C15" s="496" t="s">
        <v>1477</v>
      </c>
      <c r="D15" s="649"/>
      <c r="E15" s="913"/>
      <c r="F15" s="645"/>
      <c r="G15" s="645"/>
    </row>
    <row r="16" spans="1:9" ht="25.5">
      <c r="A16" s="905" t="s">
        <v>1450</v>
      </c>
      <c r="B16" s="911" t="s">
        <v>1476</v>
      </c>
      <c r="C16" s="907" t="s">
        <v>1477</v>
      </c>
      <c r="D16" s="649"/>
      <c r="E16" s="912"/>
      <c r="F16" s="907"/>
      <c r="G16" s="907"/>
    </row>
    <row r="17" spans="1:8" ht="25.5">
      <c r="A17" s="491" t="s">
        <v>1451</v>
      </c>
      <c r="B17" s="911" t="s">
        <v>1476</v>
      </c>
      <c r="C17" s="647" t="s">
        <v>1476</v>
      </c>
      <c r="D17" s="649"/>
      <c r="E17" s="913"/>
      <c r="F17" s="647"/>
      <c r="G17" s="647"/>
    </row>
    <row r="18" spans="1:8" ht="25.5">
      <c r="A18" s="491" t="s">
        <v>1452</v>
      </c>
      <c r="B18" s="911" t="s">
        <v>1476</v>
      </c>
      <c r="C18" s="647" t="s">
        <v>1476</v>
      </c>
      <c r="D18" s="649"/>
      <c r="E18" s="913"/>
      <c r="F18" s="647"/>
      <c r="G18" s="647"/>
    </row>
    <row r="19" spans="1:8" ht="25.5">
      <c r="A19" s="491" t="s">
        <v>1453</v>
      </c>
      <c r="B19" s="914" t="s">
        <v>1476</v>
      </c>
      <c r="C19" s="496" t="s">
        <v>1477</v>
      </c>
      <c r="D19" s="649"/>
      <c r="E19" s="913"/>
      <c r="F19" s="645"/>
      <c r="G19" s="645"/>
    </row>
    <row r="20" spans="1:8" ht="25.5">
      <c r="A20" s="491" t="s">
        <v>1454</v>
      </c>
      <c r="B20" s="914" t="s">
        <v>1476</v>
      </c>
      <c r="C20" s="496" t="s">
        <v>1477</v>
      </c>
      <c r="D20" s="649"/>
      <c r="E20" s="913"/>
      <c r="F20" s="645"/>
      <c r="G20" s="645"/>
    </row>
    <row r="21" spans="1:8" ht="25.5">
      <c r="A21" s="491" t="s">
        <v>1455</v>
      </c>
      <c r="B21" s="915" t="s">
        <v>1476</v>
      </c>
      <c r="C21" s="496" t="s">
        <v>1477</v>
      </c>
      <c r="D21" s="490"/>
      <c r="E21" s="910"/>
      <c r="F21" s="645"/>
      <c r="G21" s="645"/>
    </row>
    <row r="22" spans="1:8">
      <c r="A22" s="905" t="s">
        <v>1457</v>
      </c>
      <c r="B22" s="985" t="s">
        <v>1476</v>
      </c>
      <c r="C22" s="987" t="s">
        <v>1477</v>
      </c>
      <c r="D22" s="916"/>
      <c r="E22" s="909"/>
      <c r="F22" s="907"/>
      <c r="G22" s="907"/>
    </row>
    <row r="23" spans="1:8" ht="25.5">
      <c r="A23" s="482" t="s">
        <v>1459</v>
      </c>
      <c r="B23" s="986"/>
      <c r="C23" s="988"/>
      <c r="D23" s="492"/>
      <c r="E23" s="884"/>
      <c r="F23" s="484"/>
      <c r="G23" s="484"/>
    </row>
    <row r="24" spans="1:8">
      <c r="A24" s="485"/>
      <c r="B24" s="989" t="s">
        <v>1483</v>
      </c>
      <c r="C24" s="990"/>
      <c r="D24" s="493"/>
      <c r="E24" s="885"/>
      <c r="F24" s="487"/>
      <c r="G24" s="487"/>
    </row>
    <row r="25" spans="1:8" ht="25.5">
      <c r="A25" s="905" t="s">
        <v>1462</v>
      </c>
      <c r="B25" s="917" t="s">
        <v>1476</v>
      </c>
      <c r="C25" s="918" t="s">
        <v>1477</v>
      </c>
      <c r="D25" s="916"/>
      <c r="E25" s="909"/>
      <c r="F25" s="907"/>
      <c r="G25" s="907"/>
    </row>
    <row r="26" spans="1:8" ht="13.5" thickBot="1">
      <c r="A26" s="568"/>
      <c r="B26" s="978" t="s">
        <v>1463</v>
      </c>
      <c r="C26" s="979"/>
      <c r="D26" s="494"/>
      <c r="E26" s="886"/>
      <c r="F26" s="489"/>
      <c r="G26" s="489"/>
    </row>
    <row r="27" spans="1:8" ht="31.15" customHeight="1">
      <c r="A27" s="975" t="s">
        <v>1484</v>
      </c>
      <c r="B27" s="975"/>
      <c r="C27" s="975"/>
      <c r="D27" s="975"/>
      <c r="E27" s="975"/>
      <c r="F27" s="975"/>
      <c r="G27" s="975"/>
      <c r="H27" s="434"/>
    </row>
    <row r="28" spans="1:8">
      <c r="A28" s="703"/>
      <c r="B28" s="845"/>
      <c r="C28" s="846"/>
      <c r="D28" s="848"/>
      <c r="E28" s="848"/>
      <c r="F28" s="848"/>
      <c r="G28" s="848"/>
    </row>
    <row r="29" spans="1:8">
      <c r="A29" s="703"/>
      <c r="B29" s="845"/>
      <c r="C29" s="846"/>
      <c r="D29" s="703"/>
      <c r="E29" s="703"/>
      <c r="F29" s="703"/>
      <c r="G29" s="703"/>
    </row>
    <row r="30" spans="1:8">
      <c r="A30" s="703"/>
      <c r="B30" s="846"/>
      <c r="C30" s="846"/>
      <c r="D30" s="703"/>
      <c r="E30" s="703"/>
      <c r="F30" s="703"/>
      <c r="G30" s="703"/>
    </row>
    <row r="31" spans="1:8">
      <c r="A31" s="703"/>
      <c r="B31" s="846"/>
      <c r="C31" s="846"/>
      <c r="D31" s="703"/>
      <c r="E31" s="703"/>
      <c r="F31" s="703"/>
      <c r="G31" s="703"/>
    </row>
    <row r="32" spans="1:8">
      <c r="A32" s="703"/>
      <c r="B32" s="846"/>
      <c r="C32" s="846"/>
      <c r="D32" s="703"/>
      <c r="E32" s="703"/>
      <c r="F32" s="703"/>
      <c r="G32" s="703"/>
    </row>
    <row r="33" spans="1:7">
      <c r="A33" s="703"/>
      <c r="B33" s="846"/>
      <c r="C33" s="846"/>
      <c r="D33" s="703"/>
      <c r="E33" s="703"/>
      <c r="F33" s="703"/>
      <c r="G33" s="703"/>
    </row>
    <row r="34" spans="1:7">
      <c r="A34" s="434"/>
      <c r="B34" s="206"/>
      <c r="C34" s="434"/>
    </row>
    <row r="35" spans="1:7">
      <c r="B35" s="207"/>
      <c r="C35" s="650"/>
    </row>
    <row r="36" spans="1:7">
      <c r="B36" s="207"/>
    </row>
  </sheetData>
  <mergeCells count="12">
    <mergeCell ref="A27:G27"/>
    <mergeCell ref="A2:F2"/>
    <mergeCell ref="B26:C26"/>
    <mergeCell ref="B6:C6"/>
    <mergeCell ref="A5:I5"/>
    <mergeCell ref="B7:C7"/>
    <mergeCell ref="B8:C8"/>
    <mergeCell ref="B22:B23"/>
    <mergeCell ref="C22:C23"/>
    <mergeCell ref="B24:C24"/>
    <mergeCell ref="D7:F7"/>
    <mergeCell ref="D6:F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87"/>
  <sheetViews>
    <sheetView workbookViewId="0"/>
  </sheetViews>
  <sheetFormatPr defaultRowHeight="12.75"/>
  <sheetData>
    <row r="1" spans="1:26" ht="15.75">
      <c r="B1" s="651"/>
      <c r="C1" s="651"/>
      <c r="F1" s="3"/>
      <c r="H1" s="280"/>
      <c r="I1" s="275"/>
      <c r="J1" s="275"/>
      <c r="K1" s="5"/>
      <c r="L1" s="11"/>
      <c r="M1" s="6"/>
      <c r="N1" s="6"/>
      <c r="O1" s="11"/>
      <c r="P1" s="28"/>
      <c r="Q1" s="27"/>
      <c r="R1" s="256"/>
      <c r="S1" s="256"/>
      <c r="T1" s="256"/>
      <c r="U1" s="256"/>
      <c r="V1" s="256"/>
      <c r="W1" s="256"/>
      <c r="X1" s="256"/>
      <c r="Y1" s="256"/>
      <c r="Z1" s="256"/>
    </row>
    <row r="2" spans="1:26" ht="15.75">
      <c r="B2" s="651"/>
      <c r="C2" s="651"/>
      <c r="F2" s="3"/>
      <c r="H2" s="280"/>
      <c r="I2" s="275"/>
      <c r="J2" s="275"/>
      <c r="K2" s="5"/>
      <c r="L2" s="11"/>
      <c r="M2" s="6"/>
      <c r="N2" s="6"/>
      <c r="O2" s="11"/>
      <c r="P2" s="28"/>
      <c r="Q2" s="27"/>
      <c r="R2" s="256"/>
      <c r="S2" s="256"/>
      <c r="T2" s="256"/>
      <c r="U2" s="256"/>
      <c r="V2" s="256"/>
      <c r="W2" s="256"/>
      <c r="X2" s="256"/>
      <c r="Y2" s="256"/>
      <c r="Z2" s="256"/>
    </row>
    <row r="3" spans="1:26" ht="15.75">
      <c r="B3" s="651"/>
      <c r="C3" s="651"/>
      <c r="F3" s="3"/>
      <c r="H3" s="280"/>
      <c r="I3" s="275"/>
      <c r="J3" s="275"/>
      <c r="K3" s="5"/>
      <c r="L3" s="11"/>
      <c r="M3" s="6"/>
      <c r="N3" s="6"/>
      <c r="O3" s="11"/>
      <c r="P3" s="28"/>
      <c r="Q3" s="27"/>
      <c r="R3" s="256"/>
      <c r="S3" s="256"/>
      <c r="T3" s="256"/>
      <c r="U3" s="256"/>
      <c r="V3" s="256"/>
      <c r="W3" s="256"/>
      <c r="X3" s="256"/>
      <c r="Y3" s="256"/>
      <c r="Z3" s="256"/>
    </row>
    <row r="4" spans="1:26" ht="102">
      <c r="B4" s="651"/>
      <c r="C4" s="651"/>
      <c r="F4" s="3"/>
      <c r="H4" s="283"/>
      <c r="I4" s="275" t="s">
        <v>326</v>
      </c>
      <c r="J4" s="275"/>
      <c r="K4" s="20" t="s">
        <v>1485</v>
      </c>
      <c r="L4" s="16" t="s">
        <v>1486</v>
      </c>
      <c r="M4" s="41" t="s">
        <v>325</v>
      </c>
      <c r="N4" s="17" t="s">
        <v>1487</v>
      </c>
      <c r="O4" s="42" t="s">
        <v>1488</v>
      </c>
      <c r="P4" s="26"/>
      <c r="Q4" s="26"/>
      <c r="R4" s="256"/>
      <c r="S4" s="256"/>
      <c r="T4" s="256"/>
      <c r="U4" s="256"/>
      <c r="V4" s="256"/>
      <c r="W4" s="256"/>
      <c r="X4" s="256"/>
      <c r="Y4" s="256"/>
      <c r="Z4" s="256"/>
    </row>
    <row r="5" spans="1:26" ht="51">
      <c r="B5" s="651"/>
      <c r="C5" s="651"/>
      <c r="F5" s="3"/>
      <c r="H5" s="276"/>
      <c r="I5" s="275" t="s">
        <v>339</v>
      </c>
      <c r="J5" s="275"/>
      <c r="K5" s="20" t="s">
        <v>1489</v>
      </c>
      <c r="L5" s="16" t="s">
        <v>287</v>
      </c>
      <c r="M5" s="41" t="s">
        <v>348</v>
      </c>
      <c r="N5" s="17" t="s">
        <v>1490</v>
      </c>
      <c r="O5" s="42" t="s">
        <v>287</v>
      </c>
      <c r="P5" s="26"/>
      <c r="Q5" s="26"/>
      <c r="R5" s="256"/>
      <c r="S5" s="256"/>
      <c r="T5" s="256"/>
      <c r="U5" s="256"/>
      <c r="V5" s="256"/>
      <c r="W5" s="256"/>
      <c r="X5" s="256"/>
      <c r="Y5" s="256"/>
      <c r="Z5" s="256"/>
    </row>
    <row r="6" spans="1:26" ht="242.25">
      <c r="A6" s="652"/>
      <c r="B6" s="651" t="e">
        <f t="shared" ref="B6:B7" si="0">OR(fmMSIHMO,fmMSIPPO,fmMSIPOS,fmSSIHMO,fmSSIPPO,fmSSIPOS)</f>
        <v>#NAME?</v>
      </c>
      <c r="C6" s="651" t="b">
        <v>0</v>
      </c>
      <c r="D6" s="652"/>
      <c r="E6" s="652"/>
      <c r="F6" s="3"/>
      <c r="G6" s="652"/>
      <c r="H6" s="276"/>
      <c r="I6" s="275" t="s">
        <v>407</v>
      </c>
      <c r="J6" s="275"/>
      <c r="K6" s="20" t="s">
        <v>1491</v>
      </c>
      <c r="L6" s="16"/>
      <c r="M6" s="41" t="s">
        <v>325</v>
      </c>
      <c r="N6" s="17" t="s">
        <v>1492</v>
      </c>
      <c r="O6" s="42" t="s">
        <v>1488</v>
      </c>
      <c r="P6" s="26"/>
      <c r="Q6" s="26"/>
    </row>
    <row r="7" spans="1:26" ht="38.25">
      <c r="A7" s="652"/>
      <c r="B7" s="651" t="e">
        <f t="shared" si="0"/>
        <v>#NAME?</v>
      </c>
      <c r="C7" s="651" t="b">
        <v>0</v>
      </c>
      <c r="D7" s="652"/>
      <c r="E7" s="652"/>
      <c r="F7" s="3"/>
      <c r="G7" s="652"/>
      <c r="H7" s="276"/>
      <c r="I7" s="275" t="s">
        <v>346</v>
      </c>
      <c r="J7" s="275" t="s">
        <v>277</v>
      </c>
      <c r="K7" s="20" t="s">
        <v>277</v>
      </c>
      <c r="L7" s="16" t="s">
        <v>1493</v>
      </c>
      <c r="M7" s="41" t="s">
        <v>325</v>
      </c>
      <c r="N7" s="17" t="s">
        <v>1492</v>
      </c>
      <c r="O7" s="42" t="s">
        <v>1488</v>
      </c>
      <c r="P7" s="29"/>
      <c r="Q7" s="29"/>
    </row>
    <row r="8" spans="1:26" ht="229.5">
      <c r="A8" s="653"/>
      <c r="B8" s="651"/>
      <c r="C8" s="651"/>
      <c r="D8" s="653"/>
      <c r="E8" s="653"/>
      <c r="F8" s="3"/>
      <c r="G8" s="654"/>
      <c r="H8" s="276"/>
      <c r="I8" s="275" t="s">
        <v>409</v>
      </c>
      <c r="J8" s="275" t="s">
        <v>277</v>
      </c>
      <c r="K8" s="20" t="s">
        <v>1494</v>
      </c>
      <c r="L8" s="16" t="s">
        <v>1493</v>
      </c>
      <c r="M8" s="41" t="s">
        <v>325</v>
      </c>
      <c r="N8" s="17" t="s">
        <v>1495</v>
      </c>
      <c r="O8" s="42" t="s">
        <v>1488</v>
      </c>
      <c r="P8" s="26"/>
      <c r="Q8" s="26"/>
      <c r="R8" s="256"/>
      <c r="S8" s="256"/>
      <c r="T8" s="256"/>
      <c r="U8" s="256"/>
      <c r="V8" s="256"/>
      <c r="W8" s="256"/>
      <c r="X8" s="256"/>
      <c r="Y8" s="256"/>
      <c r="Z8" s="256"/>
    </row>
    <row r="9" spans="1:26" ht="51">
      <c r="A9" s="653"/>
      <c r="B9" s="651"/>
      <c r="C9" s="651"/>
      <c r="D9" s="653"/>
      <c r="E9" s="653"/>
      <c r="F9" s="3"/>
      <c r="H9" s="276"/>
      <c r="I9" s="275" t="s">
        <v>277</v>
      </c>
      <c r="J9" s="275" t="s">
        <v>277</v>
      </c>
      <c r="K9" s="20" t="s">
        <v>1496</v>
      </c>
      <c r="L9" s="16"/>
      <c r="M9" s="41" t="s">
        <v>1497</v>
      </c>
      <c r="N9" s="17" t="s">
        <v>1498</v>
      </c>
      <c r="O9" s="42" t="s">
        <v>1499</v>
      </c>
      <c r="P9" s="104"/>
      <c r="Q9" s="26"/>
      <c r="R9" s="256"/>
      <c r="S9" s="256"/>
      <c r="T9" s="256"/>
      <c r="U9" s="256"/>
      <c r="V9" s="256"/>
      <c r="W9" s="256"/>
      <c r="X9" s="256"/>
      <c r="Y9" s="256"/>
      <c r="Z9" s="256"/>
    </row>
    <row r="10" spans="1:26" ht="127.5">
      <c r="B10" s="651"/>
      <c r="C10" s="651"/>
      <c r="F10" s="3"/>
      <c r="H10" s="276"/>
      <c r="I10" s="275" t="s">
        <v>407</v>
      </c>
      <c r="J10" s="275" t="s">
        <v>277</v>
      </c>
      <c r="K10" s="20" t="s">
        <v>1500</v>
      </c>
      <c r="L10" s="16"/>
      <c r="M10" s="41" t="s">
        <v>348</v>
      </c>
      <c r="N10" s="17" t="s">
        <v>1501</v>
      </c>
      <c r="O10" s="42" t="s">
        <v>287</v>
      </c>
      <c r="P10" s="26"/>
      <c r="Q10" s="26"/>
      <c r="R10" s="256" t="s">
        <v>1502</v>
      </c>
      <c r="S10" s="256"/>
      <c r="T10" s="256"/>
      <c r="U10" s="256"/>
      <c r="V10" s="256"/>
      <c r="W10" s="256"/>
      <c r="X10" s="256"/>
      <c r="Y10" s="256"/>
      <c r="Z10" s="256"/>
    </row>
    <row r="11" spans="1:26" ht="89.25">
      <c r="A11" s="652"/>
      <c r="B11" s="651"/>
      <c r="C11" s="651"/>
      <c r="D11" s="652"/>
      <c r="E11" s="652"/>
      <c r="F11" s="3"/>
      <c r="G11" s="652"/>
      <c r="H11" s="276"/>
      <c r="I11" s="275" t="s">
        <v>277</v>
      </c>
      <c r="J11" s="275" t="s">
        <v>277</v>
      </c>
      <c r="K11" s="20" t="s">
        <v>1503</v>
      </c>
      <c r="L11" s="16"/>
      <c r="M11" s="41" t="s">
        <v>348</v>
      </c>
      <c r="N11" s="17" t="s">
        <v>1501</v>
      </c>
      <c r="O11" s="42" t="s">
        <v>287</v>
      </c>
      <c r="P11" s="26"/>
      <c r="Q11" s="26"/>
      <c r="R11" s="655"/>
      <c r="S11" s="655"/>
      <c r="T11" s="655"/>
      <c r="U11" s="655"/>
      <c r="V11" s="655"/>
      <c r="W11" s="655"/>
      <c r="X11" s="655"/>
      <c r="Y11" s="655"/>
      <c r="Z11" s="655"/>
    </row>
    <row r="12" spans="1:26" ht="409.5">
      <c r="A12" s="652"/>
      <c r="B12" s="651"/>
      <c r="C12" s="651"/>
      <c r="D12" s="652"/>
      <c r="E12" s="652"/>
      <c r="F12" s="3"/>
      <c r="G12" s="652"/>
      <c r="H12" s="276"/>
      <c r="I12" s="275" t="s">
        <v>277</v>
      </c>
      <c r="J12" s="275" t="s">
        <v>277</v>
      </c>
      <c r="K12" s="20" t="s">
        <v>1504</v>
      </c>
      <c r="L12" s="16" t="s">
        <v>1493</v>
      </c>
      <c r="M12" s="41" t="s">
        <v>325</v>
      </c>
      <c r="N12" s="17" t="s">
        <v>1505</v>
      </c>
      <c r="O12" s="42" t="s">
        <v>1488</v>
      </c>
      <c r="P12" s="29"/>
      <c r="Q12" s="29"/>
      <c r="R12" s="655"/>
      <c r="S12" s="655"/>
      <c r="T12" s="655"/>
      <c r="U12" s="655"/>
      <c r="V12" s="655"/>
      <c r="W12" s="655"/>
      <c r="X12" s="655"/>
      <c r="Y12" s="655"/>
      <c r="Z12" s="655"/>
    </row>
    <row r="13" spans="1:26" ht="409.5">
      <c r="A13" s="652"/>
      <c r="B13" s="651"/>
      <c r="C13" s="651"/>
      <c r="D13" s="652"/>
      <c r="E13" s="652"/>
      <c r="F13" s="3"/>
      <c r="G13" s="652"/>
      <c r="H13" s="276"/>
      <c r="I13" s="275" t="s">
        <v>277</v>
      </c>
      <c r="J13" s="275" t="s">
        <v>277</v>
      </c>
      <c r="K13" s="20" t="s">
        <v>1504</v>
      </c>
      <c r="L13" s="16" t="s">
        <v>1493</v>
      </c>
      <c r="M13" s="41" t="s">
        <v>325</v>
      </c>
      <c r="N13" s="17" t="s">
        <v>1505</v>
      </c>
      <c r="O13" s="42" t="s">
        <v>1488</v>
      </c>
      <c r="P13" s="29"/>
      <c r="Q13" s="29"/>
      <c r="R13" s="655"/>
      <c r="S13" s="655"/>
      <c r="T13" s="655"/>
      <c r="U13" s="655"/>
      <c r="V13" s="655"/>
      <c r="W13" s="655"/>
      <c r="X13" s="655"/>
      <c r="Y13" s="655"/>
      <c r="Z13" s="655"/>
    </row>
    <row r="14" spans="1:26" ht="63">
      <c r="A14" s="652"/>
      <c r="B14" s="651"/>
      <c r="C14" s="651"/>
      <c r="D14" s="652"/>
      <c r="E14" s="652"/>
      <c r="F14" s="3"/>
      <c r="G14" s="652"/>
      <c r="H14" s="276"/>
      <c r="I14" s="275" t="s">
        <v>277</v>
      </c>
      <c r="J14" s="275" t="s">
        <v>277</v>
      </c>
      <c r="K14" s="874" t="s">
        <v>1506</v>
      </c>
      <c r="L14" s="15" t="s">
        <v>1507</v>
      </c>
      <c r="M14" s="15" t="s">
        <v>282</v>
      </c>
      <c r="N14" s="15" t="s">
        <v>1170</v>
      </c>
      <c r="O14" s="15" t="s">
        <v>283</v>
      </c>
      <c r="P14" s="15" t="s">
        <v>103</v>
      </c>
      <c r="Q14" s="46" t="s">
        <v>104</v>
      </c>
      <c r="R14" s="656"/>
      <c r="S14" s="656"/>
      <c r="T14" s="656"/>
      <c r="U14" s="656"/>
      <c r="V14" s="656"/>
      <c r="W14" s="656"/>
      <c r="X14" s="656"/>
      <c r="Y14" s="656"/>
      <c r="Z14" s="656"/>
    </row>
    <row r="15" spans="1:26" ht="191.25">
      <c r="A15" s="657"/>
      <c r="B15" s="651"/>
      <c r="C15" s="651"/>
      <c r="D15" s="657"/>
      <c r="E15" s="657"/>
      <c r="F15" s="3"/>
      <c r="H15" s="279"/>
      <c r="I15" s="275" t="s">
        <v>411</v>
      </c>
      <c r="J15" s="275"/>
      <c r="K15" s="20" t="s">
        <v>1508</v>
      </c>
      <c r="L15" s="33"/>
      <c r="M15" s="35"/>
      <c r="N15" s="35"/>
      <c r="O15" s="35"/>
      <c r="P15" s="35"/>
      <c r="Q15" s="98"/>
      <c r="R15" s="256"/>
      <c r="S15" s="256"/>
      <c r="T15" s="256"/>
      <c r="U15" s="256"/>
      <c r="V15" s="256"/>
      <c r="W15" s="256"/>
      <c r="X15" s="256"/>
      <c r="Y15" s="256"/>
      <c r="Z15" s="256"/>
    </row>
    <row r="16" spans="1:26" ht="25.5">
      <c r="B16" s="651"/>
      <c r="C16" s="651"/>
      <c r="F16" s="3"/>
      <c r="H16" s="279"/>
      <c r="I16" s="275" t="s">
        <v>277</v>
      </c>
      <c r="J16" s="275" t="s">
        <v>277</v>
      </c>
      <c r="K16" s="99" t="s">
        <v>1509</v>
      </c>
      <c r="L16" s="100" t="s">
        <v>1100</v>
      </c>
      <c r="M16" s="101" t="s">
        <v>1510</v>
      </c>
      <c r="N16" s="102" t="s">
        <v>1511</v>
      </c>
      <c r="O16" s="103" t="s">
        <v>1512</v>
      </c>
      <c r="P16" s="104"/>
      <c r="Q16" s="104"/>
      <c r="R16" s="256"/>
      <c r="S16" s="256"/>
      <c r="T16" s="256"/>
      <c r="U16" s="256"/>
      <c r="V16" s="256"/>
      <c r="W16" s="256"/>
      <c r="X16" s="256"/>
      <c r="Y16" s="256"/>
      <c r="Z16" s="256"/>
    </row>
    <row r="17" spans="1:26" ht="25.5">
      <c r="A17" s="653"/>
      <c r="B17" s="651"/>
      <c r="C17" s="651"/>
      <c r="D17" s="653"/>
      <c r="E17" s="653"/>
      <c r="F17" s="3"/>
      <c r="H17" s="279"/>
      <c r="I17" s="275" t="s">
        <v>277</v>
      </c>
      <c r="J17" s="275" t="s">
        <v>277</v>
      </c>
      <c r="K17" s="99" t="s">
        <v>1513</v>
      </c>
      <c r="L17" s="100" t="s">
        <v>1100</v>
      </c>
      <c r="M17" s="101" t="s">
        <v>1510</v>
      </c>
      <c r="N17" s="102" t="s">
        <v>1514</v>
      </c>
      <c r="O17" s="103" t="s">
        <v>1512</v>
      </c>
      <c r="P17" s="104"/>
      <c r="Q17" s="104"/>
      <c r="R17" s="256"/>
      <c r="S17" s="256"/>
      <c r="T17" s="256"/>
      <c r="U17" s="256"/>
      <c r="V17" s="256"/>
      <c r="W17" s="256"/>
      <c r="X17" s="256"/>
      <c r="Y17" s="256"/>
      <c r="Z17" s="256"/>
    </row>
    <row r="18" spans="1:26" ht="25.5">
      <c r="B18" s="651" t="e">
        <f>OR(fmSFullHMO,fmSFullPPO,fmSFullPOS,fmMFullHMO,fmMFullPPO,fmMFullPOS)</f>
        <v>#NAME?</v>
      </c>
      <c r="C18" s="651" t="b">
        <v>0</v>
      </c>
      <c r="F18" s="3"/>
      <c r="H18" s="279"/>
      <c r="I18" s="275" t="s">
        <v>277</v>
      </c>
      <c r="J18" s="275" t="s">
        <v>277</v>
      </c>
      <c r="K18" s="99" t="s">
        <v>1515</v>
      </c>
      <c r="L18" s="100" t="s">
        <v>1100</v>
      </c>
      <c r="M18" s="101" t="s">
        <v>1510</v>
      </c>
      <c r="N18" s="102" t="s">
        <v>1516</v>
      </c>
      <c r="O18" s="103" t="s">
        <v>1512</v>
      </c>
      <c r="P18" s="104"/>
      <c r="Q18" s="104"/>
      <c r="R18" s="256"/>
      <c r="S18" s="256"/>
      <c r="T18" s="256"/>
      <c r="U18" s="256"/>
      <c r="V18" s="256"/>
      <c r="W18" s="256"/>
      <c r="X18" s="256"/>
      <c r="Y18" s="256"/>
      <c r="Z18" s="256"/>
    </row>
    <row r="19" spans="1:26" ht="25.5">
      <c r="B19" s="651" t="e">
        <f>OR(fmMSIHMO,fmMSIPPO,fmMSIPOS,fmSSIHMO,fmSSIPPO,fmSSIPOS)</f>
        <v>#NAME?</v>
      </c>
      <c r="C19" s="651" t="b">
        <v>0</v>
      </c>
      <c r="F19" s="3"/>
      <c r="H19" s="279"/>
      <c r="I19" s="275" t="s">
        <v>350</v>
      </c>
      <c r="J19" s="275"/>
      <c r="K19" s="99" t="s">
        <v>1517</v>
      </c>
      <c r="L19" s="100" t="s">
        <v>1100</v>
      </c>
      <c r="M19" s="101" t="s">
        <v>1510</v>
      </c>
      <c r="N19" s="102" t="s">
        <v>1518</v>
      </c>
      <c r="O19" s="103" t="s">
        <v>1512</v>
      </c>
      <c r="P19" s="104"/>
      <c r="Q19" s="104"/>
      <c r="R19" s="256"/>
      <c r="S19" s="256"/>
      <c r="T19" s="256"/>
      <c r="U19" s="256"/>
      <c r="V19" s="256"/>
      <c r="W19" s="256"/>
      <c r="X19" s="256"/>
      <c r="Y19" s="256"/>
      <c r="Z19" s="256"/>
    </row>
    <row r="20" spans="1:26" ht="153">
      <c r="B20" s="651" t="e">
        <f>OR(fmSFullHMO,fmSFullPPO,fmSFullPOS,fmMFullHMO,fmMFullPPO,fmMFullPOS)</f>
        <v>#NAME?</v>
      </c>
      <c r="C20" s="651" t="b">
        <v>0</v>
      </c>
      <c r="F20" s="3"/>
      <c r="H20" s="279"/>
      <c r="I20" s="275" t="s">
        <v>352</v>
      </c>
      <c r="J20" s="275"/>
      <c r="K20" s="20" t="s">
        <v>1519</v>
      </c>
      <c r="L20" s="16" t="s">
        <v>287</v>
      </c>
      <c r="M20" s="41" t="s">
        <v>348</v>
      </c>
      <c r="N20" s="17" t="s">
        <v>1520</v>
      </c>
      <c r="O20" s="42" t="s">
        <v>287</v>
      </c>
      <c r="P20" s="29"/>
      <c r="Q20" s="29"/>
      <c r="R20" s="233"/>
      <c r="S20" s="233"/>
      <c r="T20" s="233"/>
      <c r="U20" s="256"/>
      <c r="V20" s="256"/>
      <c r="W20" s="256"/>
      <c r="X20" s="256"/>
      <c r="Y20" s="256"/>
      <c r="Z20" s="256"/>
    </row>
    <row r="21" spans="1:26" ht="15.75">
      <c r="A21" s="653"/>
      <c r="B21" s="651"/>
      <c r="C21" s="651"/>
      <c r="D21" s="653"/>
      <c r="E21" s="653"/>
      <c r="F21" s="3"/>
      <c r="H21" s="276"/>
      <c r="I21" s="275" t="s">
        <v>354</v>
      </c>
      <c r="J21" s="275" t="s">
        <v>277</v>
      </c>
      <c r="K21" s="5"/>
      <c r="L21" s="11"/>
      <c r="M21" s="78"/>
      <c r="N21" s="6"/>
      <c r="O21" s="79"/>
      <c r="P21" s="86"/>
      <c r="Q21" s="86"/>
      <c r="R21" s="256"/>
      <c r="S21" s="256"/>
      <c r="T21" s="256"/>
      <c r="U21" s="256"/>
      <c r="V21" s="256"/>
      <c r="W21" s="256"/>
      <c r="X21" s="256"/>
      <c r="Y21" s="256"/>
      <c r="Z21" s="256"/>
    </row>
    <row r="22" spans="1:26" ht="63">
      <c r="B22" s="651" t="e">
        <f>OR(fmMSIHMO,fmMSIPPO,fmMSIPOS,fmMFullHMO,fmMFullPPO,fmMFullPOS,fmSSIHMO,fmSSIPPO,fmSSIPOS)</f>
        <v>#NAME?</v>
      </c>
      <c r="C22" s="651" t="b">
        <v>0</v>
      </c>
      <c r="F22" s="3"/>
      <c r="H22" s="279"/>
      <c r="I22" s="275" t="s">
        <v>407</v>
      </c>
      <c r="J22" s="275"/>
      <c r="K22" s="874" t="s">
        <v>1521</v>
      </c>
      <c r="L22" s="15" t="s">
        <v>1507</v>
      </c>
      <c r="M22" s="15" t="s">
        <v>282</v>
      </c>
      <c r="N22" s="15" t="s">
        <v>1170</v>
      </c>
      <c r="O22" s="15" t="s">
        <v>283</v>
      </c>
      <c r="P22" s="15" t="s">
        <v>103</v>
      </c>
      <c r="Q22" s="46" t="s">
        <v>104</v>
      </c>
      <c r="R22" s="256"/>
      <c r="S22" s="256"/>
      <c r="T22" s="256"/>
      <c r="U22" s="256"/>
      <c r="V22" s="256"/>
      <c r="W22" s="256"/>
      <c r="X22" s="256"/>
      <c r="Y22" s="256"/>
      <c r="Z22" s="256"/>
    </row>
    <row r="23" spans="1:26" ht="267.75">
      <c r="B23" s="651" t="e">
        <f>OR(fmMSIHMO,fmMSIPPO,fmMSIPOS,fmMFullHMO,fmMFullPPO,fmMFullPOS,fmSSIHMO,fmSSIPPO,fmSSIPOS)</f>
        <v>#NAME?</v>
      </c>
      <c r="C23" s="651" t="b">
        <v>0</v>
      </c>
      <c r="F23" s="3"/>
      <c r="H23" s="279"/>
      <c r="I23" s="275" t="s">
        <v>409</v>
      </c>
      <c r="J23" s="275"/>
      <c r="K23" s="22" t="s">
        <v>1522</v>
      </c>
      <c r="L23" s="33"/>
      <c r="M23" s="35"/>
      <c r="N23" s="35"/>
      <c r="O23" s="35"/>
      <c r="P23" s="35"/>
      <c r="Q23" s="49"/>
      <c r="R23" s="256"/>
      <c r="S23" s="256"/>
      <c r="T23" s="256"/>
      <c r="U23" s="256"/>
      <c r="V23" s="256"/>
      <c r="W23" s="256"/>
      <c r="X23" s="256"/>
      <c r="Y23" s="256"/>
      <c r="Z23" s="256"/>
    </row>
    <row r="24" spans="1:26" ht="395.25">
      <c r="B24" s="651" t="e">
        <f>OR(fmMSIHMO,fmMSIPPO,fmMSIPOS,fmMFullHMO,fmMFullPPO,fmMFullPOS,fmSSIHMO,fmSSIPPO,fmSSIPOS)</f>
        <v>#NAME?</v>
      </c>
      <c r="C24" s="651" t="b">
        <v>0</v>
      </c>
      <c r="F24" s="3"/>
      <c r="H24" s="279"/>
      <c r="I24" s="275" t="s">
        <v>411</v>
      </c>
      <c r="J24" s="275"/>
      <c r="K24" s="20" t="s">
        <v>1523</v>
      </c>
      <c r="L24" s="16" t="s">
        <v>1493</v>
      </c>
      <c r="M24" s="41" t="s">
        <v>325</v>
      </c>
      <c r="N24" s="17" t="s">
        <v>1524</v>
      </c>
      <c r="O24" s="42" t="s">
        <v>1488</v>
      </c>
      <c r="P24" s="25"/>
      <c r="Q24" s="25"/>
      <c r="R24" s="256"/>
      <c r="S24" s="256"/>
      <c r="T24" s="256"/>
      <c r="U24" s="256"/>
      <c r="V24" s="256"/>
      <c r="W24" s="256"/>
      <c r="X24" s="256"/>
      <c r="Y24" s="256"/>
      <c r="Z24" s="256"/>
    </row>
    <row r="25" spans="1:26" ht="409.5">
      <c r="A25" s="653"/>
      <c r="B25" s="651" t="e">
        <f>OR(fmMFullHMO,fmMFullPPO,fmMFullPOS)</f>
        <v>#NAME?</v>
      </c>
      <c r="C25" s="651" t="b">
        <v>0</v>
      </c>
      <c r="D25" s="653"/>
      <c r="E25" s="653"/>
      <c r="F25" s="3"/>
      <c r="H25" s="276"/>
      <c r="I25" s="275" t="s">
        <v>413</v>
      </c>
      <c r="J25" s="275" t="s">
        <v>277</v>
      </c>
      <c r="K25" s="20" t="s">
        <v>1525</v>
      </c>
      <c r="L25" s="16" t="s">
        <v>1493</v>
      </c>
      <c r="M25" s="41" t="s">
        <v>325</v>
      </c>
      <c r="N25" s="17" t="s">
        <v>1526</v>
      </c>
      <c r="O25" s="42" t="s">
        <v>1488</v>
      </c>
      <c r="P25" s="25"/>
      <c r="Q25" s="25"/>
      <c r="R25" s="256"/>
      <c r="S25" s="256"/>
      <c r="T25" s="256"/>
      <c r="U25" s="256"/>
      <c r="V25" s="256"/>
      <c r="W25" s="256"/>
      <c r="X25" s="256"/>
      <c r="Y25" s="256"/>
      <c r="Z25" s="256"/>
    </row>
    <row r="26" spans="1:26" ht="409.5">
      <c r="B26" s="651" t="e">
        <f>NOT(fmFullOnlY)</f>
        <v>#NAME?</v>
      </c>
      <c r="C26" s="651" t="b">
        <v>0</v>
      </c>
      <c r="F26" s="3"/>
      <c r="H26" s="276"/>
      <c r="I26" s="275" t="s">
        <v>415</v>
      </c>
      <c r="J26" s="275" t="s">
        <v>277</v>
      </c>
      <c r="K26" s="20" t="s">
        <v>1527</v>
      </c>
      <c r="L26" s="16" t="s">
        <v>1493</v>
      </c>
      <c r="M26" s="41" t="s">
        <v>325</v>
      </c>
      <c r="N26" s="17" t="s">
        <v>1528</v>
      </c>
      <c r="O26" s="42" t="s">
        <v>1488</v>
      </c>
      <c r="P26" s="29"/>
      <c r="Q26" s="29"/>
      <c r="R26" s="256"/>
      <c r="S26" s="256"/>
      <c r="T26" s="256"/>
      <c r="U26" s="256"/>
      <c r="V26" s="256"/>
      <c r="W26" s="256"/>
      <c r="X26" s="256"/>
      <c r="Y26" s="256"/>
      <c r="Z26" s="256"/>
    </row>
    <row r="27" spans="1:26" ht="38.25">
      <c r="B27" s="651" t="e">
        <f>OR(fmMSIHMO,fmMSIPPO,fmMSIPOS,fmSSIHMO,fmSSIPPO,fmSSIPOS)</f>
        <v>#NAME?</v>
      </c>
      <c r="C27" s="651" t="b">
        <v>0</v>
      </c>
      <c r="F27" s="3"/>
      <c r="H27" s="276"/>
      <c r="I27" s="275" t="s">
        <v>431</v>
      </c>
      <c r="J27" s="275" t="s">
        <v>277</v>
      </c>
      <c r="K27" s="20" t="s">
        <v>277</v>
      </c>
      <c r="L27" s="16" t="s">
        <v>1493</v>
      </c>
      <c r="M27" s="41" t="s">
        <v>325</v>
      </c>
      <c r="N27" s="17" t="s">
        <v>1529</v>
      </c>
      <c r="O27" s="42" t="s">
        <v>1488</v>
      </c>
      <c r="P27" s="25"/>
      <c r="Q27" s="25"/>
      <c r="R27" s="256"/>
      <c r="S27" s="256"/>
      <c r="T27" s="256"/>
      <c r="U27" s="256"/>
      <c r="V27" s="256"/>
      <c r="W27" s="256"/>
      <c r="X27" s="256"/>
      <c r="Y27" s="256"/>
      <c r="Z27" s="256"/>
    </row>
    <row r="28" spans="1:26" ht="127.5">
      <c r="A28" s="652"/>
      <c r="B28" s="651" t="e">
        <f>NOT(fmFullOnlY)</f>
        <v>#NAME?</v>
      </c>
      <c r="C28" s="651" t="b">
        <v>0</v>
      </c>
      <c r="D28" s="652"/>
      <c r="E28" s="652"/>
      <c r="F28" s="3"/>
      <c r="G28" s="652"/>
      <c r="H28" s="276"/>
      <c r="I28" s="275" t="s">
        <v>433</v>
      </c>
      <c r="J28" s="275"/>
      <c r="K28" s="20" t="s">
        <v>1530</v>
      </c>
      <c r="L28" s="16" t="s">
        <v>1493</v>
      </c>
      <c r="M28" s="41" t="s">
        <v>325</v>
      </c>
      <c r="N28" s="17" t="s">
        <v>1531</v>
      </c>
      <c r="O28" s="42" t="s">
        <v>1488</v>
      </c>
      <c r="P28" s="26"/>
      <c r="Q28" s="26"/>
    </row>
    <row r="29" spans="1:26" ht="229.5">
      <c r="B29" s="651"/>
      <c r="C29" s="651"/>
      <c r="F29" s="3"/>
      <c r="H29" s="276"/>
      <c r="I29" s="275" t="s">
        <v>435</v>
      </c>
      <c r="J29" s="275"/>
      <c r="K29" s="20" t="s">
        <v>1532</v>
      </c>
      <c r="L29" s="16" t="s">
        <v>1493</v>
      </c>
      <c r="M29" s="41" t="s">
        <v>325</v>
      </c>
      <c r="N29" s="17" t="s">
        <v>1533</v>
      </c>
      <c r="O29" s="42" t="s">
        <v>1488</v>
      </c>
      <c r="P29" s="26"/>
      <c r="Q29" s="26"/>
      <c r="R29" s="256"/>
      <c r="S29" s="256"/>
      <c r="T29" s="256"/>
      <c r="U29" s="256"/>
      <c r="V29" s="256"/>
      <c r="W29" s="256"/>
      <c r="X29" s="256"/>
      <c r="Y29" s="256"/>
      <c r="Z29" s="256"/>
    </row>
    <row r="30" spans="1:26" ht="395.25">
      <c r="B30" s="651"/>
      <c r="C30" s="651"/>
      <c r="F30" s="3"/>
      <c r="H30" s="276"/>
      <c r="I30" s="275" t="s">
        <v>277</v>
      </c>
      <c r="J30" s="275" t="s">
        <v>277</v>
      </c>
      <c r="K30" s="20" t="s">
        <v>1534</v>
      </c>
      <c r="L30" s="16" t="s">
        <v>1493</v>
      </c>
      <c r="M30" s="41" t="s">
        <v>325</v>
      </c>
      <c r="N30" s="17" t="s">
        <v>1535</v>
      </c>
      <c r="O30" s="42" t="s">
        <v>1488</v>
      </c>
      <c r="P30" s="26"/>
      <c r="Q30" s="26"/>
      <c r="R30" s="256"/>
      <c r="S30" s="256"/>
      <c r="T30" s="256"/>
      <c r="U30" s="256"/>
      <c r="V30" s="256"/>
      <c r="W30" s="256"/>
      <c r="X30" s="256"/>
      <c r="Y30" s="256"/>
      <c r="Z30" s="256"/>
    </row>
    <row r="31" spans="1:26" ht="409.5">
      <c r="B31" s="651" t="e">
        <f>fmattProviderDir</f>
        <v>#NAME?</v>
      </c>
      <c r="C31" s="651" t="b">
        <v>0</v>
      </c>
      <c r="F31" s="3"/>
      <c r="H31" s="276" t="s">
        <v>356</v>
      </c>
      <c r="I31" s="275" t="s">
        <v>277</v>
      </c>
      <c r="J31" s="275" t="s">
        <v>277</v>
      </c>
      <c r="K31" s="20" t="s">
        <v>1536</v>
      </c>
      <c r="L31" s="16" t="s">
        <v>1493</v>
      </c>
      <c r="M31" s="41" t="s">
        <v>325</v>
      </c>
      <c r="N31" s="17" t="s">
        <v>1537</v>
      </c>
      <c r="O31" s="42" t="s">
        <v>1488</v>
      </c>
      <c r="P31" s="26"/>
      <c r="Q31" s="26"/>
      <c r="R31" s="256"/>
      <c r="S31" s="256"/>
      <c r="T31" s="256"/>
      <c r="U31" s="256"/>
      <c r="V31" s="256"/>
      <c r="W31" s="256"/>
      <c r="X31" s="256"/>
      <c r="Y31" s="256"/>
      <c r="Z31" s="256"/>
    </row>
    <row r="32" spans="1:26" ht="216.75">
      <c r="B32" s="651"/>
      <c r="C32" s="651"/>
      <c r="F32" s="3"/>
      <c r="H32" s="279"/>
      <c r="I32" s="275" t="s">
        <v>284</v>
      </c>
      <c r="J32" s="275" t="s">
        <v>277</v>
      </c>
      <c r="K32" s="20" t="s">
        <v>1538</v>
      </c>
      <c r="L32" s="16" t="s">
        <v>1493</v>
      </c>
      <c r="M32" s="41" t="s">
        <v>325</v>
      </c>
      <c r="N32" s="17" t="s">
        <v>1539</v>
      </c>
      <c r="O32" s="42" t="s">
        <v>1488</v>
      </c>
      <c r="P32" s="26"/>
      <c r="Q32" s="26"/>
      <c r="R32" s="256"/>
      <c r="S32" s="256"/>
      <c r="T32" s="256"/>
      <c r="U32" s="256"/>
      <c r="V32" s="256"/>
      <c r="W32" s="256"/>
      <c r="X32" s="256"/>
      <c r="Y32" s="256"/>
      <c r="Z32" s="256"/>
    </row>
    <row r="33" spans="1:26" ht="114.75">
      <c r="A33" s="653"/>
      <c r="B33" s="651"/>
      <c r="C33" s="651"/>
      <c r="D33" s="653"/>
      <c r="E33" s="653"/>
      <c r="F33" s="3"/>
      <c r="H33" s="276"/>
      <c r="I33" s="275" t="s">
        <v>290</v>
      </c>
      <c r="J33" s="275"/>
      <c r="K33" s="20" t="s">
        <v>1540</v>
      </c>
      <c r="L33" s="16" t="s">
        <v>1493</v>
      </c>
      <c r="M33" s="41" t="s">
        <v>325</v>
      </c>
      <c r="N33" s="17" t="s">
        <v>1541</v>
      </c>
      <c r="O33" s="42" t="s">
        <v>1488</v>
      </c>
      <c r="P33" s="26"/>
      <c r="Q33" s="26"/>
      <c r="R33" s="256"/>
      <c r="S33" s="256"/>
      <c r="T33" s="256"/>
      <c r="U33" s="256"/>
      <c r="V33" s="256"/>
      <c r="W33" s="256"/>
      <c r="X33" s="256"/>
      <c r="Y33" s="256"/>
      <c r="Z33" s="256"/>
    </row>
    <row r="34" spans="1:26" ht="293.25">
      <c r="B34" s="651"/>
      <c r="C34" s="651"/>
      <c r="F34" s="3"/>
      <c r="H34" s="279"/>
      <c r="I34" s="275" t="s">
        <v>298</v>
      </c>
      <c r="J34" s="275" t="s">
        <v>277</v>
      </c>
      <c r="K34" s="20" t="s">
        <v>1542</v>
      </c>
      <c r="L34" s="16" t="s">
        <v>1493</v>
      </c>
      <c r="M34" s="41" t="s">
        <v>325</v>
      </c>
      <c r="N34" s="17" t="s">
        <v>1543</v>
      </c>
      <c r="O34" s="42" t="s">
        <v>1488</v>
      </c>
      <c r="P34" s="26"/>
      <c r="Q34" s="26"/>
      <c r="R34" s="256"/>
      <c r="S34" s="256"/>
      <c r="T34" s="256"/>
      <c r="U34" s="256"/>
      <c r="V34" s="256"/>
      <c r="W34" s="256"/>
      <c r="X34" s="256"/>
      <c r="Y34" s="256"/>
      <c r="Z34" s="256"/>
    </row>
    <row r="35" spans="1:26" ht="15.75">
      <c r="B35" s="651"/>
      <c r="C35" s="651"/>
      <c r="F35" s="3"/>
      <c r="H35" s="279"/>
      <c r="I35" s="275" t="s">
        <v>277</v>
      </c>
      <c r="J35" s="275" t="s">
        <v>277</v>
      </c>
      <c r="K35" s="5"/>
      <c r="L35" s="11"/>
      <c r="M35" s="6"/>
      <c r="N35" s="6"/>
      <c r="O35" s="11"/>
      <c r="P35" s="27"/>
      <c r="Q35" s="27"/>
      <c r="R35" s="256"/>
      <c r="S35" s="256"/>
      <c r="T35" s="256"/>
      <c r="U35" s="256"/>
      <c r="V35" s="256"/>
      <c r="W35" s="256"/>
      <c r="X35" s="256"/>
      <c r="Y35" s="256"/>
      <c r="Z35" s="256"/>
    </row>
    <row r="36" spans="1:26" ht="78.75">
      <c r="B36" s="651" t="e">
        <f>fmGeoAccess</f>
        <v>#NAME?</v>
      </c>
      <c r="C36" s="651" t="b">
        <v>0</v>
      </c>
      <c r="F36" s="3"/>
      <c r="H36" s="279"/>
      <c r="I36" s="275" t="s">
        <v>277</v>
      </c>
      <c r="J36" s="275" t="s">
        <v>277</v>
      </c>
      <c r="K36" s="874" t="s">
        <v>1544</v>
      </c>
      <c r="L36" s="15" t="s">
        <v>1507</v>
      </c>
      <c r="M36" s="15" t="s">
        <v>282</v>
      </c>
      <c r="N36" s="15" t="s">
        <v>1170</v>
      </c>
      <c r="O36" s="15" t="s">
        <v>283</v>
      </c>
      <c r="P36" s="15" t="s">
        <v>103</v>
      </c>
      <c r="Q36" s="46" t="s">
        <v>104</v>
      </c>
      <c r="R36" s="256"/>
      <c r="S36" s="256"/>
      <c r="T36" s="256"/>
      <c r="U36" s="256"/>
      <c r="V36" s="256"/>
      <c r="W36" s="256"/>
      <c r="X36" s="256"/>
      <c r="Y36" s="256"/>
      <c r="Z36" s="256"/>
    </row>
    <row r="37" spans="1:26" ht="38.25">
      <c r="B37" s="651" t="e">
        <f>fmServiceArea</f>
        <v>#NAME?</v>
      </c>
      <c r="C37" s="651" t="b">
        <v>0</v>
      </c>
      <c r="F37" s="3"/>
      <c r="H37" s="280"/>
      <c r="I37" s="275" t="s">
        <v>284</v>
      </c>
      <c r="J37" s="275" t="s">
        <v>277</v>
      </c>
      <c r="K37" s="20" t="s">
        <v>277</v>
      </c>
      <c r="L37" s="16" t="s">
        <v>1545</v>
      </c>
      <c r="M37" s="41" t="s">
        <v>325</v>
      </c>
      <c r="N37" s="17" t="s">
        <v>1546</v>
      </c>
      <c r="O37" s="42" t="s">
        <v>1547</v>
      </c>
      <c r="P37" s="25"/>
      <c r="Q37" s="25"/>
      <c r="R37" s="256"/>
      <c r="S37" s="256"/>
      <c r="T37" s="256"/>
      <c r="U37" s="256"/>
      <c r="V37" s="256"/>
      <c r="W37" s="256"/>
      <c r="X37" s="256"/>
      <c r="Y37" s="256"/>
      <c r="Z37" s="256"/>
    </row>
    <row r="38" spans="1:26" ht="38.25">
      <c r="B38" s="651"/>
      <c r="C38" s="651"/>
      <c r="F38" s="3"/>
      <c r="H38" s="281"/>
      <c r="I38" s="275" t="s">
        <v>290</v>
      </c>
      <c r="J38" s="275"/>
      <c r="K38" s="20" t="s">
        <v>277</v>
      </c>
      <c r="L38" s="16" t="s">
        <v>1545</v>
      </c>
      <c r="M38" s="41" t="s">
        <v>325</v>
      </c>
      <c r="N38" s="17" t="s">
        <v>1548</v>
      </c>
      <c r="O38" s="42" t="s">
        <v>1547</v>
      </c>
      <c r="P38" s="25"/>
      <c r="Q38" s="25"/>
      <c r="R38" s="256"/>
      <c r="S38" s="256"/>
      <c r="T38" s="256"/>
      <c r="U38" s="256"/>
      <c r="V38" s="256"/>
      <c r="W38" s="256"/>
      <c r="X38" s="256"/>
      <c r="Y38" s="256"/>
      <c r="Z38" s="256"/>
    </row>
    <row r="39" spans="1:26" ht="38.25">
      <c r="B39" s="651"/>
      <c r="C39" s="651"/>
      <c r="F39" s="3"/>
      <c r="H39" s="280"/>
      <c r="I39" s="275" t="s">
        <v>298</v>
      </c>
      <c r="J39" s="275" t="s">
        <v>277</v>
      </c>
      <c r="K39" s="20" t="s">
        <v>277</v>
      </c>
      <c r="L39" s="16" t="s">
        <v>1549</v>
      </c>
      <c r="M39" s="41" t="s">
        <v>325</v>
      </c>
      <c r="N39" s="17" t="s">
        <v>1550</v>
      </c>
      <c r="O39" s="42" t="s">
        <v>1551</v>
      </c>
      <c r="P39" s="26"/>
      <c r="Q39" s="26"/>
      <c r="R39" s="256"/>
      <c r="S39" s="256"/>
      <c r="T39" s="256"/>
      <c r="U39" s="256"/>
      <c r="V39" s="256"/>
      <c r="W39" s="256"/>
      <c r="X39" s="256"/>
      <c r="Y39" s="256"/>
      <c r="Z39" s="256"/>
    </row>
    <row r="40" spans="1:26" ht="15.75">
      <c r="A40" s="652"/>
      <c r="B40" s="651" t="e">
        <f>fmGeoAccess</f>
        <v>#NAME?</v>
      </c>
      <c r="C40" s="651" t="b">
        <v>0</v>
      </c>
      <c r="D40" s="652"/>
      <c r="E40" s="652"/>
      <c r="F40" s="3"/>
      <c r="G40" s="652"/>
      <c r="H40" s="276"/>
      <c r="I40" s="275" t="s">
        <v>307</v>
      </c>
      <c r="J40" s="275" t="s">
        <v>277</v>
      </c>
      <c r="K40" s="658"/>
      <c r="L40" s="11"/>
      <c r="M40" s="6"/>
      <c r="N40" s="6"/>
      <c r="O40" s="11"/>
      <c r="P40" s="27"/>
      <c r="Q40" s="27"/>
    </row>
    <row r="41" spans="1:26" ht="94.5">
      <c r="A41" s="657"/>
      <c r="B41" s="651" t="e">
        <f>AND(OR(fmSSIHMO,fmSSIPPO,fmSSIPOS,fmMSIHMO,fmMSIPPO,fmMSIPOS,fmMFullHMO,fmMFullPOS,fmMFullPPO),OR(fmPhyReimburse,fmHospitalSav,fmPayType))</f>
        <v>#NAME?</v>
      </c>
      <c r="C41" s="651" t="b">
        <v>0</v>
      </c>
      <c r="D41" s="657"/>
      <c r="E41" s="659"/>
      <c r="G41" s="652"/>
      <c r="H41" s="279"/>
      <c r="I41" s="275" t="s">
        <v>300</v>
      </c>
      <c r="J41" s="275" t="s">
        <v>277</v>
      </c>
      <c r="K41" s="874" t="s">
        <v>1552</v>
      </c>
      <c r="L41" s="15" t="s">
        <v>1507</v>
      </c>
      <c r="M41" s="15" t="s">
        <v>282</v>
      </c>
      <c r="N41" s="15" t="s">
        <v>1170</v>
      </c>
      <c r="O41" s="15" t="s">
        <v>283</v>
      </c>
      <c r="P41" s="15" t="s">
        <v>103</v>
      </c>
      <c r="Q41" s="46" t="s">
        <v>104</v>
      </c>
    </row>
    <row r="42" spans="1:26" ht="38.25">
      <c r="B42" s="651" t="e">
        <f>fmMgmtReportInclude</f>
        <v>#NAME?</v>
      </c>
      <c r="C42" s="651" t="b">
        <v>0</v>
      </c>
      <c r="F42" s="3"/>
      <c r="H42" s="279"/>
      <c r="I42" s="275" t="s">
        <v>277</v>
      </c>
      <c r="J42" s="275" t="s">
        <v>277</v>
      </c>
      <c r="K42" s="229" t="s">
        <v>277</v>
      </c>
      <c r="L42" s="16" t="s">
        <v>1493</v>
      </c>
      <c r="M42" s="41" t="s">
        <v>325</v>
      </c>
      <c r="N42" s="17" t="s">
        <v>1553</v>
      </c>
      <c r="O42" s="42" t="s">
        <v>1488</v>
      </c>
      <c r="P42" s="25"/>
      <c r="Q42" s="25"/>
      <c r="R42" s="256"/>
      <c r="S42" s="256"/>
      <c r="T42" s="256"/>
      <c r="U42" s="256"/>
      <c r="V42" s="256"/>
      <c r="W42" s="256"/>
      <c r="X42" s="256"/>
      <c r="Y42" s="256"/>
      <c r="Z42" s="256"/>
    </row>
    <row r="43" spans="1:26" ht="38.25">
      <c r="B43" s="651" t="e">
        <f>fmMgmtReportInclude</f>
        <v>#NAME?</v>
      </c>
      <c r="C43" s="651" t="b">
        <v>0</v>
      </c>
      <c r="F43" s="3"/>
      <c r="H43" s="279" t="s">
        <v>484</v>
      </c>
      <c r="I43" s="275" t="s">
        <v>277</v>
      </c>
      <c r="J43" s="275" t="s">
        <v>277</v>
      </c>
      <c r="K43" s="229" t="s">
        <v>277</v>
      </c>
      <c r="L43" s="16" t="s">
        <v>1554</v>
      </c>
      <c r="M43" s="41" t="s">
        <v>325</v>
      </c>
      <c r="N43" s="17" t="s">
        <v>1555</v>
      </c>
      <c r="O43" s="42" t="s">
        <v>1547</v>
      </c>
      <c r="P43" s="25"/>
      <c r="Q43" s="25"/>
      <c r="R43" s="233"/>
      <c r="S43" s="233"/>
      <c r="T43" s="233"/>
      <c r="U43" s="256"/>
      <c r="V43" s="256"/>
      <c r="W43" s="256"/>
      <c r="X43" s="256"/>
      <c r="Y43" s="256"/>
      <c r="Z43" s="256"/>
    </row>
    <row r="44" spans="1:26" ht="38.25">
      <c r="B44" s="651" t="e">
        <f>fmMgmtReportInclude</f>
        <v>#NAME?</v>
      </c>
      <c r="C44" s="651" t="b">
        <v>0</v>
      </c>
      <c r="F44" s="3"/>
      <c r="H44" s="279"/>
      <c r="I44" s="275" t="s">
        <v>277</v>
      </c>
      <c r="J44" s="275" t="s">
        <v>277</v>
      </c>
      <c r="K44" s="229" t="s">
        <v>277</v>
      </c>
      <c r="L44" s="16"/>
      <c r="M44" s="41" t="s">
        <v>325</v>
      </c>
      <c r="N44" s="17" t="s">
        <v>1553</v>
      </c>
      <c r="O44" s="42" t="s">
        <v>1488</v>
      </c>
      <c r="P44" s="25"/>
      <c r="Q44" s="25"/>
      <c r="R44" s="256"/>
      <c r="S44" s="256"/>
      <c r="T44" s="256"/>
      <c r="U44" s="256"/>
      <c r="V44" s="256"/>
      <c r="W44" s="256"/>
      <c r="X44" s="256"/>
      <c r="Y44" s="256"/>
      <c r="Z44" s="256"/>
    </row>
    <row r="45" spans="1:26" ht="127.5">
      <c r="A45" s="256"/>
      <c r="B45" s="651" t="e">
        <f>AND(fmMultiple,fmPerformStandInclude)</f>
        <v>#NAME?</v>
      </c>
      <c r="C45" s="651" t="b">
        <v>0</v>
      </c>
      <c r="D45" s="660" t="s">
        <v>1556</v>
      </c>
      <c r="E45" s="7"/>
      <c r="F45" s="3"/>
      <c r="G45" s="7"/>
      <c r="H45" s="276"/>
      <c r="I45" s="275" t="s">
        <v>284</v>
      </c>
      <c r="J45" s="275" t="s">
        <v>277</v>
      </c>
      <c r="K45" s="20" t="s">
        <v>1557</v>
      </c>
      <c r="L45" s="16"/>
      <c r="M45" s="41" t="s">
        <v>325</v>
      </c>
      <c r="N45" s="17" t="s">
        <v>1553</v>
      </c>
      <c r="O45" s="42" t="s">
        <v>1488</v>
      </c>
      <c r="P45" s="25"/>
      <c r="Q45" s="25"/>
    </row>
    <row r="46" spans="1:26" ht="76.5">
      <c r="A46" s="256"/>
      <c r="B46" s="651" t="e">
        <f>AND(fmPerformStandInclude,OR(fmMSIHMO,fmMSIPPO,fmMSIPOS))</f>
        <v>#NAME?</v>
      </c>
      <c r="C46" s="651" t="b">
        <v>0</v>
      </c>
      <c r="D46" s="660" t="s">
        <v>1556</v>
      </c>
      <c r="E46" s="7"/>
      <c r="F46" s="3"/>
      <c r="G46" s="7"/>
      <c r="H46" s="276"/>
      <c r="I46" s="275" t="s">
        <v>290</v>
      </c>
      <c r="J46" s="275" t="s">
        <v>277</v>
      </c>
      <c r="K46" s="20" t="s">
        <v>1558</v>
      </c>
      <c r="L46" s="16" t="s">
        <v>1559</v>
      </c>
      <c r="M46" s="41" t="s">
        <v>325</v>
      </c>
      <c r="N46" s="17" t="s">
        <v>1560</v>
      </c>
      <c r="O46" s="42" t="s">
        <v>1561</v>
      </c>
      <c r="P46" s="26"/>
      <c r="Q46" s="26"/>
    </row>
    <row r="47" spans="1:26" ht="15.75">
      <c r="A47" s="256"/>
      <c r="B47" s="651" t="e">
        <f>AND(fmPerformStandInclude,OR(fmMSIHMO,fmMSIPPO,fmMSIPOS))</f>
        <v>#NAME?</v>
      </c>
      <c r="C47" s="651" t="b">
        <v>0</v>
      </c>
      <c r="D47" s="660" t="s">
        <v>1556</v>
      </c>
      <c r="E47" s="7"/>
      <c r="F47" s="3"/>
      <c r="G47" s="7"/>
      <c r="H47" s="276"/>
      <c r="I47" s="275" t="s">
        <v>298</v>
      </c>
      <c r="J47" s="275" t="s">
        <v>277</v>
      </c>
      <c r="K47" s="658"/>
      <c r="L47" s="11"/>
      <c r="M47" s="6"/>
      <c r="N47" s="6"/>
      <c r="O47" s="11"/>
      <c r="P47" s="27"/>
      <c r="Q47" s="27"/>
    </row>
    <row r="48" spans="1:26" ht="15.75">
      <c r="A48" s="391"/>
      <c r="B48" s="651" t="e">
        <f>OR(fmPOS,fmPPO)</f>
        <v>#NAME?</v>
      </c>
      <c r="C48" s="651" t="b">
        <v>0</v>
      </c>
      <c r="D48" s="391"/>
      <c r="E48" s="391"/>
      <c r="F48" s="3"/>
      <c r="G48" s="652"/>
      <c r="H48" s="279"/>
      <c r="I48" s="275" t="s">
        <v>284</v>
      </c>
      <c r="J48" s="275"/>
      <c r="K48" s="149"/>
      <c r="L48" s="145"/>
      <c r="M48" s="146"/>
      <c r="N48" s="147"/>
      <c r="O48" s="148"/>
      <c r="P48" s="141"/>
      <c r="Q48" s="141"/>
    </row>
    <row r="49" spans="1:26" ht="94.5">
      <c r="A49" s="391"/>
      <c r="B49" s="651"/>
      <c r="C49" s="651"/>
      <c r="D49" s="391"/>
      <c r="E49" s="391"/>
      <c r="F49" s="3"/>
      <c r="G49" s="654"/>
      <c r="H49" s="279"/>
      <c r="I49" s="275" t="s">
        <v>290</v>
      </c>
      <c r="J49" s="275"/>
      <c r="K49" s="874" t="s">
        <v>1562</v>
      </c>
      <c r="L49" s="15" t="s">
        <v>1507</v>
      </c>
      <c r="M49" s="15" t="s">
        <v>282</v>
      </c>
      <c r="N49" s="15" t="s">
        <v>1170</v>
      </c>
      <c r="O49" s="15" t="s">
        <v>283</v>
      </c>
      <c r="P49" s="15" t="s">
        <v>103</v>
      </c>
      <c r="Q49" s="46" t="s">
        <v>104</v>
      </c>
    </row>
    <row r="50" spans="1:26" ht="63">
      <c r="A50" s="653"/>
      <c r="B50" s="651"/>
      <c r="C50" s="651"/>
      <c r="D50" s="256"/>
      <c r="E50" s="256"/>
      <c r="F50" s="3"/>
      <c r="G50" s="259"/>
      <c r="H50" s="279"/>
      <c r="I50" s="275"/>
      <c r="J50" s="275" t="s">
        <v>117</v>
      </c>
      <c r="K50" s="874"/>
      <c r="L50" s="15" t="s">
        <v>1507</v>
      </c>
      <c r="M50" s="15" t="s">
        <v>282</v>
      </c>
      <c r="N50" s="15" t="s">
        <v>1170</v>
      </c>
      <c r="O50" s="15" t="s">
        <v>283</v>
      </c>
      <c r="P50" s="15" t="s">
        <v>103</v>
      </c>
      <c r="Q50" s="46" t="s">
        <v>104</v>
      </c>
      <c r="R50" s="256"/>
      <c r="S50" s="256" t="s">
        <v>1563</v>
      </c>
      <c r="T50" s="256"/>
      <c r="U50" s="256"/>
      <c r="V50" s="256"/>
      <c r="W50" s="256"/>
      <c r="X50" s="256"/>
      <c r="Y50" s="256"/>
      <c r="Z50" s="256"/>
    </row>
    <row r="51" spans="1:26" ht="15.75">
      <c r="A51" s="256"/>
      <c r="B51" s="651"/>
      <c r="C51" s="651"/>
      <c r="D51" s="8"/>
      <c r="E51" s="661">
        <v>14</v>
      </c>
      <c r="F51" s="43"/>
      <c r="G51" s="7"/>
      <c r="H51" s="276"/>
      <c r="I51" s="275" t="s">
        <v>277</v>
      </c>
      <c r="J51" s="285" t="s">
        <v>119</v>
      </c>
      <c r="K51" s="22"/>
      <c r="L51" s="33"/>
      <c r="M51" s="35"/>
      <c r="N51" s="35"/>
      <c r="O51" s="35"/>
      <c r="P51" s="35"/>
      <c r="Q51" s="49"/>
      <c r="R51" s="259"/>
      <c r="S51" s="259"/>
      <c r="T51" s="259"/>
      <c r="U51" s="259"/>
      <c r="V51" s="259"/>
      <c r="W51" s="259"/>
      <c r="X51" s="259"/>
      <c r="Y51" s="259"/>
      <c r="Z51" s="259"/>
    </row>
    <row r="52" spans="1:26" ht="47.25">
      <c r="A52" s="653"/>
      <c r="B52" s="651"/>
      <c r="C52" s="651"/>
      <c r="D52" s="256"/>
      <c r="E52" s="256"/>
      <c r="F52" s="3"/>
      <c r="G52" s="256"/>
      <c r="H52" s="286"/>
      <c r="I52" s="275" t="s">
        <v>277</v>
      </c>
      <c r="J52" s="275" t="s">
        <v>121</v>
      </c>
      <c r="K52" s="874" t="s">
        <v>1564</v>
      </c>
      <c r="L52" s="12"/>
      <c r="M52" s="9"/>
      <c r="N52" s="13"/>
      <c r="O52" s="12"/>
      <c r="P52" s="30"/>
      <c r="Q52" s="48"/>
      <c r="R52" s="259"/>
      <c r="S52" s="259"/>
      <c r="T52" s="259"/>
      <c r="U52" s="259"/>
      <c r="V52" s="259"/>
      <c r="W52" s="259"/>
      <c r="X52" s="259"/>
      <c r="Y52" s="259"/>
      <c r="Z52" s="259"/>
    </row>
    <row r="53" spans="1:26" ht="38.25">
      <c r="A53" s="653"/>
      <c r="B53" s="651"/>
      <c r="C53" s="651"/>
      <c r="D53" s="256"/>
      <c r="E53" s="256"/>
      <c r="F53" s="3"/>
      <c r="G53" s="256"/>
      <c r="H53" s="276"/>
      <c r="I53" s="275"/>
      <c r="J53" s="275" t="s">
        <v>134</v>
      </c>
      <c r="K53" s="20" t="s">
        <v>277</v>
      </c>
      <c r="L53" s="16" t="s">
        <v>1545</v>
      </c>
      <c r="M53" s="41" t="s">
        <v>325</v>
      </c>
      <c r="N53" s="17" t="s">
        <v>1565</v>
      </c>
      <c r="O53" s="42" t="s">
        <v>1547</v>
      </c>
      <c r="P53" s="25"/>
      <c r="Q53" s="25"/>
    </row>
    <row r="54" spans="1:26" ht="153">
      <c r="A54" s="653"/>
      <c r="B54" s="651"/>
      <c r="C54" s="651"/>
      <c r="D54" s="653"/>
      <c r="E54" s="653"/>
      <c r="F54" s="3"/>
      <c r="G54" s="653"/>
      <c r="H54" s="276"/>
      <c r="I54" s="275" t="s">
        <v>277</v>
      </c>
      <c r="J54" s="275" t="s">
        <v>277</v>
      </c>
      <c r="K54" s="22" t="s">
        <v>1566</v>
      </c>
      <c r="L54" s="33"/>
      <c r="M54" s="35"/>
      <c r="N54" s="35"/>
      <c r="O54" s="35"/>
      <c r="P54" s="242"/>
      <c r="Q54" s="244"/>
    </row>
    <row r="55" spans="1:26" ht="191.25">
      <c r="A55" s="653"/>
      <c r="B55" s="651"/>
      <c r="C55" s="651"/>
      <c r="D55" s="256"/>
      <c r="E55" s="256"/>
      <c r="F55" s="3"/>
      <c r="G55" s="259"/>
      <c r="H55" s="286"/>
      <c r="I55" s="275" t="s">
        <v>277</v>
      </c>
      <c r="J55" s="275" t="s">
        <v>277</v>
      </c>
      <c r="K55" s="20" t="s">
        <v>1567</v>
      </c>
      <c r="L55" s="16" t="s">
        <v>1493</v>
      </c>
      <c r="M55" s="41" t="s">
        <v>325</v>
      </c>
      <c r="N55" s="17" t="s">
        <v>1568</v>
      </c>
      <c r="O55" s="42" t="s">
        <v>1488</v>
      </c>
      <c r="P55" s="25"/>
      <c r="Q55" s="25"/>
    </row>
    <row r="56" spans="1:26" ht="204">
      <c r="A56" s="657"/>
      <c r="B56" s="651"/>
      <c r="C56" s="651"/>
      <c r="D56" s="657"/>
      <c r="E56" s="657"/>
      <c r="F56" s="3"/>
      <c r="G56" s="654"/>
      <c r="H56" s="276"/>
      <c r="I56" s="275" t="s">
        <v>277</v>
      </c>
      <c r="J56" s="275" t="s">
        <v>277</v>
      </c>
      <c r="K56" s="20" t="s">
        <v>1569</v>
      </c>
      <c r="L56" s="16" t="s">
        <v>1493</v>
      </c>
      <c r="M56" s="41" t="s">
        <v>325</v>
      </c>
      <c r="N56" s="17" t="s">
        <v>1570</v>
      </c>
      <c r="O56" s="42" t="s">
        <v>1488</v>
      </c>
      <c r="P56" s="25"/>
      <c r="Q56" s="25"/>
    </row>
    <row r="57" spans="1:26" ht="153">
      <c r="A57" s="657"/>
      <c r="B57" s="651"/>
      <c r="C57" s="651"/>
      <c r="D57" s="657"/>
      <c r="E57" s="657"/>
      <c r="F57" s="3"/>
      <c r="G57" s="652"/>
      <c r="H57" s="279"/>
      <c r="I57" s="275" t="s">
        <v>277</v>
      </c>
      <c r="J57" s="275" t="s">
        <v>277</v>
      </c>
      <c r="K57" s="20" t="s">
        <v>1571</v>
      </c>
      <c r="L57" s="16" t="s">
        <v>1493</v>
      </c>
      <c r="M57" s="41" t="s">
        <v>325</v>
      </c>
      <c r="N57" s="17" t="s">
        <v>1572</v>
      </c>
      <c r="O57" s="42" t="s">
        <v>1488</v>
      </c>
      <c r="P57" s="29"/>
      <c r="Q57" s="29"/>
    </row>
    <row r="58" spans="1:26" ht="242.25">
      <c r="A58" s="657"/>
      <c r="B58" s="651"/>
      <c r="C58" s="651"/>
      <c r="D58" s="657"/>
      <c r="E58" s="657"/>
      <c r="F58" s="3"/>
      <c r="G58" s="652"/>
      <c r="H58" s="279"/>
      <c r="I58" s="275" t="s">
        <v>277</v>
      </c>
      <c r="J58" s="275" t="s">
        <v>277</v>
      </c>
      <c r="K58" s="20" t="s">
        <v>1573</v>
      </c>
      <c r="L58" s="16" t="s">
        <v>1493</v>
      </c>
      <c r="M58" s="41" t="s">
        <v>325</v>
      </c>
      <c r="N58" s="17" t="s">
        <v>1574</v>
      </c>
      <c r="O58" s="42" t="s">
        <v>1488</v>
      </c>
      <c r="P58" s="26"/>
      <c r="Q58" s="26"/>
    </row>
    <row r="59" spans="1:26" ht="409.5">
      <c r="A59" s="657"/>
      <c r="B59" s="651"/>
      <c r="C59" s="651"/>
      <c r="D59" s="657"/>
      <c r="E59" s="657"/>
      <c r="F59" s="3"/>
      <c r="G59" s="652"/>
      <c r="H59" s="279"/>
      <c r="I59" s="284" t="s">
        <v>298</v>
      </c>
      <c r="J59" s="275" t="s">
        <v>277</v>
      </c>
      <c r="K59" s="573" t="s">
        <v>1575</v>
      </c>
      <c r="L59" s="574"/>
      <c r="M59" s="574"/>
      <c r="N59" s="574"/>
      <c r="O59" s="575"/>
      <c r="P59" s="245"/>
      <c r="Q59" s="246"/>
      <c r="R59" s="277"/>
      <c r="S59" s="277"/>
      <c r="T59" s="277"/>
      <c r="U59" s="277"/>
      <c r="V59" s="277"/>
      <c r="W59" s="277"/>
      <c r="X59" s="277"/>
      <c r="Y59" s="277"/>
      <c r="Z59" s="277"/>
    </row>
    <row r="60" spans="1:26" ht="15.75">
      <c r="A60" s="657"/>
      <c r="B60" s="651" t="e">
        <f>AND(fmPerformStandInclude,OR(fmMFullPPO,fmMSIPPO,fmSSIPPO,fmMFullPOS,fmMSIPOS,fmSSIPOS))</f>
        <v>#NAME?</v>
      </c>
      <c r="C60" s="651" t="b">
        <v>0</v>
      </c>
      <c r="D60" s="657"/>
      <c r="E60" s="657"/>
      <c r="F60" s="3"/>
      <c r="G60" s="654"/>
      <c r="H60" s="279"/>
      <c r="I60" s="275"/>
      <c r="J60" s="275" t="s">
        <v>117</v>
      </c>
      <c r="K60" s="109" t="s">
        <v>1576</v>
      </c>
      <c r="L60" s="105"/>
      <c r="M60" s="106" t="s">
        <v>1577</v>
      </c>
      <c r="N60" s="107"/>
      <c r="O60" s="110" t="s">
        <v>1578</v>
      </c>
      <c r="P60" s="247"/>
      <c r="Q60" s="248"/>
    </row>
    <row r="61" spans="1:26" ht="15.75">
      <c r="A61" s="657"/>
      <c r="B61" s="651" t="e">
        <f t="shared" ref="B61:B73" si="1">fmPerformStandInclude</f>
        <v>#NAME?</v>
      </c>
      <c r="C61" s="651" t="b">
        <v>0</v>
      </c>
      <c r="D61" s="657"/>
      <c r="E61" s="657"/>
      <c r="F61" s="3"/>
      <c r="H61" s="279"/>
      <c r="I61" s="275" t="s">
        <v>300</v>
      </c>
      <c r="J61" s="275" t="s">
        <v>277</v>
      </c>
      <c r="K61" s="109" t="s">
        <v>1579</v>
      </c>
      <c r="L61" s="105"/>
      <c r="M61" s="106">
        <v>3</v>
      </c>
      <c r="N61" s="107"/>
      <c r="O61" s="111">
        <v>15000</v>
      </c>
      <c r="P61" s="247"/>
      <c r="Q61" s="248"/>
      <c r="R61" s="256"/>
      <c r="S61" s="256"/>
      <c r="T61" s="256"/>
      <c r="U61" s="256"/>
      <c r="V61" s="256"/>
      <c r="W61" s="256"/>
      <c r="X61" s="256"/>
      <c r="Y61" s="256"/>
      <c r="Z61" s="256"/>
    </row>
    <row r="62" spans="1:26" ht="22.5">
      <c r="A62" s="657"/>
      <c r="B62" s="651" t="e">
        <f t="shared" si="1"/>
        <v>#NAME?</v>
      </c>
      <c r="C62" s="651" t="b">
        <v>0</v>
      </c>
      <c r="D62" s="657"/>
      <c r="E62" s="657"/>
      <c r="F62" s="3"/>
      <c r="H62" s="287"/>
      <c r="I62" s="275" t="s">
        <v>298</v>
      </c>
      <c r="J62" s="275"/>
      <c r="K62" s="109" t="s">
        <v>1580</v>
      </c>
      <c r="L62" s="105"/>
      <c r="M62" s="106">
        <v>3</v>
      </c>
      <c r="N62" s="107"/>
      <c r="O62" s="111">
        <v>25000</v>
      </c>
      <c r="P62" s="247"/>
      <c r="Q62" s="248"/>
      <c r="R62" s="256"/>
      <c r="S62" s="256"/>
      <c r="T62" s="256"/>
      <c r="U62" s="256"/>
      <c r="V62" s="256"/>
      <c r="W62" s="256"/>
      <c r="X62" s="256"/>
      <c r="Y62" s="256"/>
      <c r="Z62" s="256"/>
    </row>
    <row r="63" spans="1:26" ht="15.75">
      <c r="A63" s="256"/>
      <c r="B63" s="651" t="e">
        <f t="shared" si="1"/>
        <v>#NAME?</v>
      </c>
      <c r="C63" s="651" t="b">
        <v>0</v>
      </c>
      <c r="D63" s="660" t="s">
        <v>1556</v>
      </c>
      <c r="E63" s="7"/>
      <c r="F63" s="3"/>
      <c r="G63" s="7"/>
      <c r="H63" s="279"/>
      <c r="I63" s="275" t="s">
        <v>300</v>
      </c>
      <c r="J63" s="275" t="s">
        <v>277</v>
      </c>
      <c r="K63" s="112" t="s">
        <v>1581</v>
      </c>
      <c r="L63" s="113"/>
      <c r="M63" s="114">
        <v>3</v>
      </c>
      <c r="N63" s="115"/>
      <c r="O63" s="116">
        <v>50000</v>
      </c>
      <c r="P63" s="249"/>
      <c r="Q63" s="250"/>
      <c r="R63" s="259"/>
      <c r="S63" s="259"/>
      <c r="T63" s="259"/>
      <c r="U63" s="259"/>
      <c r="V63" s="259"/>
      <c r="W63" s="259"/>
      <c r="X63" s="259"/>
      <c r="Y63" s="259"/>
      <c r="Z63" s="259"/>
    </row>
    <row r="64" spans="1:26" ht="140.25">
      <c r="A64" s="256"/>
      <c r="B64" s="651" t="e">
        <f t="shared" si="1"/>
        <v>#NAME?</v>
      </c>
      <c r="C64" s="651" t="b">
        <v>0</v>
      </c>
      <c r="D64" s="660" t="s">
        <v>1556</v>
      </c>
      <c r="E64" s="7"/>
      <c r="F64" s="3"/>
      <c r="G64" s="7"/>
      <c r="H64" s="276"/>
      <c r="I64" s="275" t="s">
        <v>302</v>
      </c>
      <c r="J64" s="275" t="s">
        <v>277</v>
      </c>
      <c r="K64" s="22" t="s">
        <v>1582</v>
      </c>
      <c r="L64" s="33"/>
      <c r="M64" s="35"/>
      <c r="N64" s="35"/>
      <c r="O64" s="35"/>
      <c r="P64" s="242"/>
      <c r="Q64" s="244"/>
      <c r="S64" s="257" t="s">
        <v>1583</v>
      </c>
    </row>
    <row r="65" spans="1:26" ht="409.5">
      <c r="A65" s="657"/>
      <c r="B65" s="651" t="e">
        <f t="shared" si="1"/>
        <v>#NAME?</v>
      </c>
      <c r="C65" s="651" t="b">
        <v>0</v>
      </c>
      <c r="D65" s="657"/>
      <c r="E65" s="657"/>
      <c r="F65" s="3"/>
      <c r="G65" s="652"/>
      <c r="H65" s="276"/>
      <c r="I65" s="275" t="s">
        <v>307</v>
      </c>
      <c r="J65" s="275" t="s">
        <v>277</v>
      </c>
      <c r="K65" s="108" t="s">
        <v>1584</v>
      </c>
      <c r="L65" s="16" t="s">
        <v>1493</v>
      </c>
      <c r="M65" s="41" t="s">
        <v>325</v>
      </c>
      <c r="N65" s="17" t="s">
        <v>1585</v>
      </c>
      <c r="O65" s="42" t="s">
        <v>1488</v>
      </c>
      <c r="P65" s="26"/>
      <c r="Q65" s="26"/>
    </row>
    <row r="66" spans="1:26" ht="409.5">
      <c r="A66" s="657"/>
      <c r="B66" s="651" t="e">
        <f t="shared" si="1"/>
        <v>#NAME?</v>
      </c>
      <c r="C66" s="651" t="b">
        <v>0</v>
      </c>
      <c r="D66" s="657"/>
      <c r="E66" s="657"/>
      <c r="F66" s="3"/>
      <c r="G66" s="652"/>
      <c r="H66" s="279"/>
      <c r="I66" s="275" t="s">
        <v>309</v>
      </c>
      <c r="J66" s="275" t="s">
        <v>277</v>
      </c>
      <c r="K66" s="22" t="s">
        <v>1586</v>
      </c>
      <c r="L66" s="33"/>
      <c r="M66" s="35"/>
      <c r="N66" s="35"/>
      <c r="O66" s="35"/>
      <c r="P66" s="242"/>
      <c r="Q66" s="243"/>
      <c r="S66" s="257" t="s">
        <v>1587</v>
      </c>
    </row>
    <row r="67" spans="1:26" ht="178.5">
      <c r="B67" s="662"/>
      <c r="C67" s="662"/>
      <c r="F67" s="97"/>
      <c r="G67" s="256"/>
      <c r="H67" s="279"/>
      <c r="I67" s="275" t="s">
        <v>311</v>
      </c>
      <c r="J67" s="275" t="s">
        <v>277</v>
      </c>
      <c r="K67" s="20" t="s">
        <v>1588</v>
      </c>
      <c r="L67" s="16" t="s">
        <v>1493</v>
      </c>
      <c r="M67" s="41" t="s">
        <v>325</v>
      </c>
      <c r="N67" s="17" t="s">
        <v>1589</v>
      </c>
      <c r="O67" s="42" t="s">
        <v>1488</v>
      </c>
      <c r="P67" s="25"/>
      <c r="Q67" s="25"/>
    </row>
    <row r="68" spans="1:26" ht="216.75">
      <c r="A68" s="657"/>
      <c r="B68" s="651" t="e">
        <f t="shared" si="1"/>
        <v>#NAME?</v>
      </c>
      <c r="C68" s="651" t="b">
        <v>0</v>
      </c>
      <c r="D68" s="657"/>
      <c r="E68" s="657"/>
      <c r="F68" s="3"/>
      <c r="G68" s="652"/>
      <c r="H68" s="279"/>
      <c r="I68" s="275"/>
      <c r="J68" s="275"/>
      <c r="K68" s="20" t="s">
        <v>1590</v>
      </c>
      <c r="L68" s="16" t="s">
        <v>1493</v>
      </c>
      <c r="M68" s="41" t="s">
        <v>325</v>
      </c>
      <c r="N68" s="17" t="s">
        <v>1591</v>
      </c>
      <c r="O68" s="42" t="s">
        <v>1488</v>
      </c>
      <c r="P68" s="26"/>
      <c r="Q68" s="26"/>
    </row>
    <row r="69" spans="1:26" ht="191.25">
      <c r="A69" s="657"/>
      <c r="B69" s="651" t="e">
        <f>AND(fmPerformStandInclude,OR(fmMFullPPO,fmMSIPPO,fmSSIPPO,fmMFullPOS,fmMSIPOS,fmSSIPOS))</f>
        <v>#NAME?</v>
      </c>
      <c r="C69" s="651" t="b">
        <v>0</v>
      </c>
      <c r="D69" s="657"/>
      <c r="E69" s="657"/>
      <c r="F69" s="3"/>
      <c r="G69" s="654"/>
      <c r="H69" s="279"/>
      <c r="I69" s="275" t="s">
        <v>277</v>
      </c>
      <c r="J69" s="275" t="s">
        <v>277</v>
      </c>
      <c r="K69" s="21" t="s">
        <v>1592</v>
      </c>
      <c r="L69" s="16" t="s">
        <v>1493</v>
      </c>
      <c r="M69" s="41" t="s">
        <v>325</v>
      </c>
      <c r="N69" s="17" t="s">
        <v>1593</v>
      </c>
      <c r="O69" s="42" t="s">
        <v>1488</v>
      </c>
      <c r="P69" s="26"/>
      <c r="Q69" s="26"/>
    </row>
    <row r="70" spans="1:26" ht="242.25">
      <c r="A70" s="657"/>
      <c r="B70" s="651" t="e">
        <f t="shared" si="1"/>
        <v>#NAME?</v>
      </c>
      <c r="C70" s="651" t="b">
        <v>0</v>
      </c>
      <c r="D70" s="657"/>
      <c r="E70" s="657"/>
      <c r="F70" s="3"/>
      <c r="H70" s="279"/>
      <c r="I70" s="275"/>
      <c r="J70" s="275" t="s">
        <v>277</v>
      </c>
      <c r="K70" s="20" t="s">
        <v>1594</v>
      </c>
      <c r="L70" s="16" t="s">
        <v>1493</v>
      </c>
      <c r="M70" s="41" t="s">
        <v>325</v>
      </c>
      <c r="N70" s="17" t="s">
        <v>1595</v>
      </c>
      <c r="O70" s="42" t="s">
        <v>1488</v>
      </c>
      <c r="P70" s="26"/>
      <c r="Q70" s="26"/>
      <c r="R70" s="256"/>
      <c r="S70" s="256"/>
      <c r="T70" s="256"/>
      <c r="U70" s="256"/>
      <c r="V70" s="256"/>
      <c r="W70" s="256"/>
      <c r="X70" s="256"/>
      <c r="Y70" s="256"/>
      <c r="Z70" s="256"/>
    </row>
    <row r="71" spans="1:26" ht="178.5">
      <c r="A71" s="657"/>
      <c r="B71" s="651" t="e">
        <f t="shared" si="1"/>
        <v>#NAME?</v>
      </c>
      <c r="C71" s="651" t="b">
        <v>0</v>
      </c>
      <c r="D71" s="657"/>
      <c r="E71" s="657"/>
      <c r="F71" s="3"/>
      <c r="H71" s="287"/>
      <c r="I71" s="275" t="s">
        <v>313</v>
      </c>
      <c r="J71" s="275"/>
      <c r="K71" s="21" t="s">
        <v>1596</v>
      </c>
      <c r="L71" s="16" t="s">
        <v>1493</v>
      </c>
      <c r="M71" s="41" t="s">
        <v>325</v>
      </c>
      <c r="N71" s="17" t="s">
        <v>1597</v>
      </c>
      <c r="O71" s="42" t="s">
        <v>1488</v>
      </c>
      <c r="P71" s="26"/>
      <c r="Q71" s="26"/>
      <c r="R71" s="256"/>
      <c r="S71" s="256"/>
      <c r="T71" s="256"/>
      <c r="U71" s="256"/>
      <c r="V71" s="256"/>
      <c r="W71" s="256"/>
      <c r="X71" s="256"/>
      <c r="Y71" s="256"/>
      <c r="Z71" s="256"/>
    </row>
    <row r="72" spans="1:26" ht="165.75">
      <c r="A72" s="256"/>
      <c r="B72" s="651" t="e">
        <f t="shared" si="1"/>
        <v>#NAME?</v>
      </c>
      <c r="C72" s="651" t="b">
        <v>0</v>
      </c>
      <c r="D72" s="660" t="s">
        <v>1556</v>
      </c>
      <c r="E72" s="7"/>
      <c r="F72" s="3"/>
      <c r="G72" s="7"/>
      <c r="H72" s="279"/>
      <c r="I72" s="275" t="s">
        <v>316</v>
      </c>
      <c r="J72" s="275" t="s">
        <v>277</v>
      </c>
      <c r="K72" s="20" t="s">
        <v>1598</v>
      </c>
      <c r="L72" s="16" t="s">
        <v>1493</v>
      </c>
      <c r="M72" s="41" t="s">
        <v>325</v>
      </c>
      <c r="N72" s="17" t="s">
        <v>1599</v>
      </c>
      <c r="O72" s="42" t="s">
        <v>1488</v>
      </c>
      <c r="P72" s="26"/>
      <c r="Q72" s="26"/>
      <c r="R72" s="259"/>
      <c r="S72" s="259"/>
      <c r="T72" s="259"/>
      <c r="U72" s="259"/>
      <c r="V72" s="259"/>
      <c r="W72" s="259"/>
      <c r="X72" s="259"/>
      <c r="Y72" s="259"/>
      <c r="Z72" s="259"/>
    </row>
    <row r="73" spans="1:26" ht="15.75">
      <c r="A73" s="256"/>
      <c r="B73" s="651" t="e">
        <f t="shared" si="1"/>
        <v>#NAME?</v>
      </c>
      <c r="C73" s="651" t="b">
        <v>0</v>
      </c>
      <c r="D73" s="660" t="s">
        <v>1556</v>
      </c>
      <c r="E73" s="7"/>
      <c r="F73" s="3"/>
      <c r="G73" s="7"/>
      <c r="H73" s="276"/>
      <c r="I73" s="275" t="s">
        <v>318</v>
      </c>
      <c r="J73" s="275" t="s">
        <v>277</v>
      </c>
      <c r="K73" s="149"/>
      <c r="L73" s="145"/>
      <c r="M73" s="146"/>
      <c r="N73" s="147"/>
      <c r="O73" s="148"/>
      <c r="P73" s="141"/>
      <c r="Q73" s="141"/>
    </row>
    <row r="74" spans="1:26" ht="15.75">
      <c r="H74" s="288"/>
      <c r="I74" s="186" t="s">
        <v>730</v>
      </c>
      <c r="J74" s="186"/>
      <c r="K74" s="663"/>
      <c r="L74" s="145"/>
      <c r="M74" s="146"/>
      <c r="N74" s="664"/>
      <c r="O74" s="155"/>
      <c r="P74" s="154"/>
      <c r="Q74" s="154"/>
      <c r="R74" s="182"/>
      <c r="S74" s="182"/>
      <c r="T74" s="182"/>
      <c r="U74" s="182"/>
      <c r="V74" s="182"/>
      <c r="W74" s="182"/>
      <c r="X74" s="182"/>
      <c r="Y74" s="182"/>
      <c r="Z74" s="182"/>
    </row>
    <row r="75" spans="1:26" ht="78.75">
      <c r="A75" s="257"/>
      <c r="B75" s="662"/>
      <c r="C75" s="662"/>
      <c r="D75" s="257"/>
      <c r="E75" s="257"/>
      <c r="F75" s="97"/>
      <c r="G75" s="256"/>
      <c r="H75" s="288"/>
      <c r="I75" s="186" t="s">
        <v>735</v>
      </c>
      <c r="J75" s="186"/>
      <c r="K75" s="120" t="s">
        <v>1600</v>
      </c>
      <c r="L75" s="136"/>
      <c r="M75" s="55" t="s">
        <v>282</v>
      </c>
      <c r="N75" s="55"/>
      <c r="O75" s="55" t="s">
        <v>283</v>
      </c>
      <c r="P75" s="55" t="s">
        <v>103</v>
      </c>
      <c r="Q75" s="57" t="s">
        <v>104</v>
      </c>
    </row>
    <row r="76" spans="1:26" ht="306">
      <c r="A76" s="256"/>
      <c r="B76" s="651" t="e">
        <f>AND(fmPerformStandInclude,OR(fmMSIPPO,fmMFullPPO,fmMSIPOS,fmMFullPOS))</f>
        <v>#NAME?</v>
      </c>
      <c r="C76" s="651" t="b">
        <v>0</v>
      </c>
      <c r="D76" s="660" t="s">
        <v>1556</v>
      </c>
      <c r="E76" s="7"/>
      <c r="F76" s="3"/>
      <c r="G76" s="7"/>
      <c r="H76" s="279"/>
      <c r="I76" s="275" t="s">
        <v>277</v>
      </c>
      <c r="J76" s="275" t="s">
        <v>277</v>
      </c>
      <c r="K76" s="58" t="s">
        <v>1601</v>
      </c>
      <c r="L76" s="59" t="s">
        <v>1229</v>
      </c>
      <c r="M76" s="60" t="s">
        <v>325</v>
      </c>
      <c r="N76" s="137" t="s">
        <v>1602</v>
      </c>
      <c r="O76" s="62" t="s">
        <v>1603</v>
      </c>
      <c r="P76" s="32"/>
      <c r="Q76" s="32"/>
    </row>
    <row r="77" spans="1:26" ht="204">
      <c r="A77" s="256"/>
      <c r="B77" s="651" t="e">
        <f>AND(fmPerformStandInclude,OR(fmMSIPPO,fmMFullPPO,fmMSIPOS,fmMFullPOS))</f>
        <v>#NAME?</v>
      </c>
      <c r="C77" s="651" t="b">
        <v>0</v>
      </c>
      <c r="D77" s="660" t="s">
        <v>1556</v>
      </c>
      <c r="E77" s="7"/>
      <c r="F77" s="3"/>
      <c r="G77" s="7"/>
      <c r="H77" s="276"/>
      <c r="I77" s="275" t="s">
        <v>277</v>
      </c>
      <c r="J77" s="275" t="s">
        <v>277</v>
      </c>
      <c r="K77" s="58" t="s">
        <v>1604</v>
      </c>
      <c r="L77" s="59" t="s">
        <v>1229</v>
      </c>
      <c r="M77" s="60" t="s">
        <v>325</v>
      </c>
      <c r="N77" s="137" t="s">
        <v>1602</v>
      </c>
      <c r="O77" s="62" t="s">
        <v>1603</v>
      </c>
      <c r="P77" s="32"/>
      <c r="Q77" s="32"/>
    </row>
    <row r="78" spans="1:26" ht="140.25">
      <c r="H78" s="276"/>
      <c r="I78" s="273" t="s">
        <v>737</v>
      </c>
      <c r="J78" s="275" t="s">
        <v>277</v>
      </c>
      <c r="K78" s="58" t="s">
        <v>1605</v>
      </c>
      <c r="L78" s="59" t="s">
        <v>1229</v>
      </c>
      <c r="M78" s="139" t="s">
        <v>348</v>
      </c>
      <c r="N78" s="61" t="s">
        <v>1606</v>
      </c>
      <c r="O78" s="62" t="s">
        <v>287</v>
      </c>
      <c r="P78" s="121"/>
      <c r="Q78" s="121"/>
      <c r="R78" s="184"/>
      <c r="S78" s="184"/>
      <c r="T78" s="184"/>
      <c r="U78" s="184"/>
      <c r="V78" s="184"/>
      <c r="W78" s="184"/>
      <c r="X78" s="184"/>
      <c r="Y78" s="184"/>
      <c r="Z78" s="184"/>
    </row>
    <row r="79" spans="1:26" ht="191.25">
      <c r="H79" s="185" t="s">
        <v>277</v>
      </c>
      <c r="I79" s="289" t="s">
        <v>740</v>
      </c>
      <c r="J79" s="290" t="s">
        <v>277</v>
      </c>
      <c r="K79" s="58" t="s">
        <v>1607</v>
      </c>
      <c r="L79" s="59" t="s">
        <v>1229</v>
      </c>
      <c r="M79" s="60" t="s">
        <v>325</v>
      </c>
      <c r="N79" s="137" t="s">
        <v>1602</v>
      </c>
      <c r="O79" s="62" t="s">
        <v>1603</v>
      </c>
      <c r="P79" s="32"/>
      <c r="Q79" s="32"/>
      <c r="R79" s="184"/>
      <c r="S79" s="184"/>
      <c r="T79" s="184"/>
      <c r="U79" s="184"/>
      <c r="V79" s="184"/>
      <c r="W79" s="184"/>
      <c r="X79" s="184"/>
      <c r="Y79" s="184"/>
      <c r="Z79" s="184"/>
    </row>
    <row r="80" spans="1:26" ht="140.25">
      <c r="H80" s="185" t="s">
        <v>277</v>
      </c>
      <c r="I80" s="291" t="s">
        <v>277</v>
      </c>
      <c r="J80" s="290" t="s">
        <v>117</v>
      </c>
      <c r="K80" s="58" t="s">
        <v>1608</v>
      </c>
      <c r="L80" s="59" t="s">
        <v>1229</v>
      </c>
      <c r="M80" s="139" t="s">
        <v>348</v>
      </c>
      <c r="N80" s="61" t="s">
        <v>1606</v>
      </c>
      <c r="O80" s="62" t="s">
        <v>287</v>
      </c>
      <c r="P80" s="121"/>
      <c r="Q80" s="121"/>
      <c r="R80" s="184"/>
      <c r="S80" s="184"/>
      <c r="T80" s="184"/>
      <c r="U80" s="184"/>
      <c r="V80" s="184"/>
      <c r="W80" s="184"/>
      <c r="X80" s="184"/>
      <c r="Y80" s="184"/>
      <c r="Z80" s="184"/>
    </row>
    <row r="81" spans="1:26" ht="15.75">
      <c r="H81" s="185" t="s">
        <v>277</v>
      </c>
      <c r="I81" s="291" t="s">
        <v>277</v>
      </c>
      <c r="J81" s="290" t="s">
        <v>119</v>
      </c>
      <c r="K81" s="144"/>
      <c r="L81" s="145"/>
      <c r="M81" s="146"/>
      <c r="N81" s="147"/>
      <c r="O81" s="148"/>
      <c r="P81" s="141"/>
      <c r="Q81" s="141"/>
      <c r="R81" s="184"/>
      <c r="S81" s="184"/>
      <c r="T81" s="184"/>
      <c r="U81" s="184"/>
      <c r="V81" s="184"/>
      <c r="W81" s="184"/>
      <c r="X81" s="184"/>
      <c r="Y81" s="184"/>
      <c r="Z81" s="184"/>
    </row>
    <row r="82" spans="1:26" ht="63">
      <c r="H82" s="185" t="s">
        <v>277</v>
      </c>
      <c r="I82" s="291" t="s">
        <v>277</v>
      </c>
      <c r="J82" s="290" t="s">
        <v>121</v>
      </c>
      <c r="K82" s="874" t="s">
        <v>1609</v>
      </c>
      <c r="L82" s="15" t="s">
        <v>1507</v>
      </c>
      <c r="M82" s="15" t="s">
        <v>282</v>
      </c>
      <c r="N82" s="15" t="s">
        <v>1170</v>
      </c>
      <c r="O82" s="15" t="s">
        <v>283</v>
      </c>
      <c r="P82" s="15" t="s">
        <v>103</v>
      </c>
      <c r="Q82" s="46" t="s">
        <v>104</v>
      </c>
      <c r="R82" s="184"/>
      <c r="S82" s="184"/>
      <c r="T82" s="184"/>
      <c r="U82" s="184"/>
      <c r="V82" s="184"/>
      <c r="W82" s="184"/>
      <c r="X82" s="184"/>
      <c r="Y82" s="184"/>
      <c r="Z82" s="184"/>
    </row>
    <row r="83" spans="1:26" ht="165.75">
      <c r="A83" s="657"/>
      <c r="B83" s="651" t="e">
        <f>AND(fmPerformStandInclude,OR(fmMSIPPO,fmMFullPPO,fmMSIPOS,fmMFullPOS))</f>
        <v>#NAME?</v>
      </c>
      <c r="C83" s="651" t="b">
        <v>0</v>
      </c>
      <c r="D83" s="657"/>
      <c r="E83" s="657"/>
      <c r="F83" s="3"/>
      <c r="G83" s="652"/>
      <c r="H83" s="185" t="s">
        <v>277</v>
      </c>
      <c r="I83" s="291" t="s">
        <v>277</v>
      </c>
      <c r="J83" s="290" t="s">
        <v>134</v>
      </c>
      <c r="K83" s="20" t="s">
        <v>1610</v>
      </c>
      <c r="L83" s="16" t="s">
        <v>1493</v>
      </c>
      <c r="M83" s="41" t="s">
        <v>325</v>
      </c>
      <c r="N83" s="17" t="s">
        <v>1611</v>
      </c>
      <c r="O83" s="42" t="s">
        <v>1488</v>
      </c>
      <c r="P83" s="25"/>
      <c r="Q83" s="25"/>
    </row>
    <row r="84" spans="1:26" ht="38.25">
      <c r="A84" s="657"/>
      <c r="B84" s="651" t="e">
        <f>AND(fmPerformStandInclude,OR(fmMSIPPO,fmMFullPPO,fmMSIPOS,fmMFullPOS))</f>
        <v>#NAME?</v>
      </c>
      <c r="C84" s="651" t="b">
        <v>0</v>
      </c>
      <c r="D84" s="657"/>
      <c r="E84" s="657"/>
      <c r="F84" s="3"/>
      <c r="G84" s="652"/>
      <c r="H84" s="279"/>
      <c r="I84" s="275" t="s">
        <v>742</v>
      </c>
      <c r="J84" s="275" t="s">
        <v>277</v>
      </c>
      <c r="K84" s="122" t="s">
        <v>1612</v>
      </c>
      <c r="L84" s="665"/>
      <c r="M84" s="666"/>
      <c r="N84" s="667"/>
      <c r="O84" s="668"/>
      <c r="P84" s="167"/>
      <c r="Q84" s="168"/>
    </row>
    <row r="85" spans="1:26" ht="63.75">
      <c r="A85" s="657"/>
      <c r="B85" s="651" t="e">
        <f>AND(fmPerformStandInclude,OR(fmMSIPPO,fmMFullPPO,fmMSIPOS,fmMFullPOS))</f>
        <v>#NAME?</v>
      </c>
      <c r="C85" s="651" t="b">
        <v>0</v>
      </c>
      <c r="D85" s="657"/>
      <c r="E85" s="657"/>
      <c r="F85" s="3"/>
      <c r="G85" s="652"/>
      <c r="H85" s="279"/>
      <c r="I85" s="275" t="s">
        <v>744</v>
      </c>
      <c r="J85" s="275" t="s">
        <v>277</v>
      </c>
      <c r="K85" s="63" t="s">
        <v>1613</v>
      </c>
      <c r="L85" s="669" t="s">
        <v>1614</v>
      </c>
      <c r="M85" s="41" t="s">
        <v>325</v>
      </c>
      <c r="N85" s="117" t="s">
        <v>1615</v>
      </c>
      <c r="O85" s="62" t="s">
        <v>913</v>
      </c>
      <c r="P85" s="32"/>
      <c r="Q85" s="32"/>
    </row>
    <row r="86" spans="1:26" ht="114.75">
      <c r="A86" s="657"/>
      <c r="B86" s="651" t="e">
        <f>AND(fmPerformStandInclude,OR(fmMSIHMO,fmMSIPPO,fmMSIPOS))</f>
        <v>#NAME?</v>
      </c>
      <c r="C86" s="651" t="b">
        <v>0</v>
      </c>
      <c r="D86" s="657"/>
      <c r="E86" s="657"/>
      <c r="F86" s="3"/>
      <c r="G86" s="652"/>
      <c r="H86" s="279"/>
      <c r="I86" s="275" t="s">
        <v>746</v>
      </c>
      <c r="J86" s="275" t="s">
        <v>277</v>
      </c>
      <c r="K86" s="63" t="s">
        <v>1616</v>
      </c>
      <c r="L86" s="669" t="s">
        <v>1614</v>
      </c>
      <c r="M86" s="41" t="s">
        <v>325</v>
      </c>
      <c r="N86" s="117" t="s">
        <v>1617</v>
      </c>
      <c r="O86" s="62" t="s">
        <v>913</v>
      </c>
      <c r="P86" s="32"/>
      <c r="Q86" s="32"/>
    </row>
    <row r="87" spans="1:26" ht="140.25">
      <c r="A87" s="657"/>
      <c r="B87" s="651" t="e">
        <f>AND(fmMultiple,fmPerformStandInclude)</f>
        <v>#NAME?</v>
      </c>
      <c r="C87" s="651" t="b">
        <v>0</v>
      </c>
      <c r="D87" s="657"/>
      <c r="E87" s="657"/>
      <c r="F87" s="3"/>
      <c r="G87" s="652"/>
      <c r="H87" s="279"/>
      <c r="I87" s="275" t="s">
        <v>277</v>
      </c>
      <c r="J87" s="275" t="s">
        <v>277</v>
      </c>
      <c r="K87" s="63" t="s">
        <v>1618</v>
      </c>
      <c r="L87" s="669" t="s">
        <v>1614</v>
      </c>
      <c r="M87" s="41" t="s">
        <v>325</v>
      </c>
      <c r="N87" s="117" t="s">
        <v>1619</v>
      </c>
      <c r="O87" s="62" t="s">
        <v>913</v>
      </c>
      <c r="P87" s="32"/>
      <c r="Q87" s="32"/>
    </row>
    <row r="88" spans="1:26" ht="51">
      <c r="A88" s="256"/>
      <c r="B88" s="651" t="e">
        <f>AND(fmMultiple,fmPerformStandInclude)</f>
        <v>#NAME?</v>
      </c>
      <c r="C88" s="651" t="b">
        <v>0</v>
      </c>
      <c r="D88" s="660" t="s">
        <v>1556</v>
      </c>
      <c r="E88" s="7"/>
      <c r="F88" s="3"/>
      <c r="G88" s="7"/>
      <c r="H88" s="279"/>
      <c r="I88" s="275" t="s">
        <v>277</v>
      </c>
      <c r="J88" s="275" t="s">
        <v>277</v>
      </c>
      <c r="K88" s="63" t="s">
        <v>1620</v>
      </c>
      <c r="L88" s="669" t="s">
        <v>1614</v>
      </c>
      <c r="M88" s="41" t="s">
        <v>325</v>
      </c>
      <c r="N88" s="117" t="s">
        <v>1621</v>
      </c>
      <c r="O88" s="62" t="s">
        <v>913</v>
      </c>
      <c r="P88" s="32"/>
      <c r="Q88" s="32"/>
    </row>
    <row r="89" spans="1:26" ht="153">
      <c r="A89" s="256"/>
      <c r="B89" s="651"/>
      <c r="C89" s="651"/>
      <c r="D89" s="660"/>
      <c r="E89" s="7"/>
      <c r="F89" s="3"/>
      <c r="G89" s="7"/>
      <c r="H89" s="280"/>
      <c r="I89" s="282" t="s">
        <v>748</v>
      </c>
      <c r="J89" s="282" t="s">
        <v>277</v>
      </c>
      <c r="K89" s="20" t="s">
        <v>1622</v>
      </c>
      <c r="L89" s="16" t="s">
        <v>1493</v>
      </c>
      <c r="M89" s="41" t="s">
        <v>348</v>
      </c>
      <c r="N89" s="17" t="s">
        <v>1623</v>
      </c>
      <c r="O89" s="42" t="s">
        <v>287</v>
      </c>
      <c r="P89" s="26"/>
      <c r="Q89" s="26"/>
      <c r="R89" s="233"/>
      <c r="S89" s="233"/>
      <c r="T89" s="233"/>
    </row>
    <row r="90" spans="1:26" ht="165.75">
      <c r="A90" s="652"/>
      <c r="B90" s="651" t="e">
        <f>fmMgmtReportInclude</f>
        <v>#NAME?</v>
      </c>
      <c r="C90" s="651" t="b">
        <v>0</v>
      </c>
      <c r="D90" s="652"/>
      <c r="E90" s="652"/>
      <c r="F90" s="3"/>
      <c r="G90" s="652"/>
      <c r="H90" s="276"/>
      <c r="I90" s="275" t="s">
        <v>750</v>
      </c>
      <c r="J90" s="275"/>
      <c r="K90" s="20" t="s">
        <v>1624</v>
      </c>
      <c r="L90" s="16" t="s">
        <v>1493</v>
      </c>
      <c r="M90" s="41" t="s">
        <v>325</v>
      </c>
      <c r="N90" s="17" t="s">
        <v>1625</v>
      </c>
      <c r="O90" s="42" t="s">
        <v>1488</v>
      </c>
      <c r="P90" s="26"/>
      <c r="Q90" s="26"/>
      <c r="R90" s="259"/>
      <c r="S90" s="259"/>
      <c r="T90" s="259"/>
      <c r="U90" s="259"/>
      <c r="V90" s="259"/>
      <c r="W90" s="259"/>
      <c r="X90" s="259"/>
      <c r="Y90" s="259"/>
      <c r="Z90" s="259"/>
    </row>
    <row r="91" spans="1:26" ht="114.75">
      <c r="A91" s="256"/>
      <c r="B91" s="651"/>
      <c r="C91" s="651"/>
      <c r="D91" s="660"/>
      <c r="E91" s="7"/>
      <c r="F91" s="3"/>
      <c r="G91" s="7"/>
      <c r="H91" s="279"/>
      <c r="I91" s="275" t="s">
        <v>752</v>
      </c>
      <c r="J91" s="275" t="s">
        <v>277</v>
      </c>
      <c r="K91" s="20" t="s">
        <v>1626</v>
      </c>
      <c r="L91" s="16" t="s">
        <v>1493</v>
      </c>
      <c r="M91" s="41" t="s">
        <v>348</v>
      </c>
      <c r="N91" s="17" t="s">
        <v>1623</v>
      </c>
      <c r="O91" s="42" t="s">
        <v>287</v>
      </c>
      <c r="P91" s="26"/>
      <c r="Q91" s="26"/>
    </row>
    <row r="92" spans="1:26" ht="15.75">
      <c r="A92" s="256"/>
      <c r="B92" s="651"/>
      <c r="C92" s="651"/>
      <c r="D92" s="660"/>
      <c r="E92" s="7"/>
      <c r="F92" s="3"/>
      <c r="G92" s="7"/>
      <c r="H92" s="276"/>
      <c r="I92" s="275" t="s">
        <v>754</v>
      </c>
      <c r="J92" s="275"/>
      <c r="K92" s="5"/>
      <c r="L92" s="11"/>
      <c r="M92" s="6"/>
      <c r="N92" s="6"/>
      <c r="O92" s="11"/>
      <c r="P92" s="27"/>
      <c r="Q92" s="27"/>
    </row>
    <row r="93" spans="1:26" ht="63">
      <c r="A93" s="256"/>
      <c r="B93" s="651" t="e">
        <f>AND(fmPerformStandInclude,OR(fmMSIHMO,fmMSIPPO,fmMSIPOS))</f>
        <v>#NAME?</v>
      </c>
      <c r="C93" s="651" t="b">
        <v>0</v>
      </c>
      <c r="D93" s="660" t="s">
        <v>1556</v>
      </c>
      <c r="E93" s="7"/>
      <c r="F93" s="3"/>
      <c r="G93" s="7"/>
      <c r="H93" s="276"/>
      <c r="I93" s="275" t="s">
        <v>756</v>
      </c>
      <c r="J93" s="275"/>
      <c r="K93" s="874" t="s">
        <v>1627</v>
      </c>
      <c r="L93" s="15" t="s">
        <v>1507</v>
      </c>
      <c r="M93" s="15" t="s">
        <v>282</v>
      </c>
      <c r="N93" s="15" t="s">
        <v>1170</v>
      </c>
      <c r="O93" s="15" t="s">
        <v>283</v>
      </c>
      <c r="P93" s="15" t="s">
        <v>103</v>
      </c>
      <c r="Q93" s="46" t="s">
        <v>104</v>
      </c>
    </row>
    <row r="94" spans="1:26" ht="38.25">
      <c r="A94" s="256"/>
      <c r="B94" s="651"/>
      <c r="C94" s="651"/>
      <c r="D94" s="660"/>
      <c r="E94" s="7"/>
      <c r="F94" s="3"/>
      <c r="G94" s="7"/>
      <c r="H94" s="276"/>
      <c r="I94" s="275" t="s">
        <v>758</v>
      </c>
      <c r="J94" s="275" t="s">
        <v>277</v>
      </c>
      <c r="K94" s="20" t="s">
        <v>277</v>
      </c>
      <c r="L94" s="16" t="s">
        <v>1493</v>
      </c>
      <c r="M94" s="41" t="s">
        <v>325</v>
      </c>
      <c r="N94" s="17" t="s">
        <v>1628</v>
      </c>
      <c r="O94" s="42" t="s">
        <v>1488</v>
      </c>
      <c r="P94" s="25"/>
      <c r="Q94" s="25"/>
    </row>
    <row r="95" spans="1:26" ht="38.25">
      <c r="A95" s="256"/>
      <c r="B95" s="651" t="e">
        <f>AND(fmPerformStandInclude,OR(fmMSIHMO,fmMSIPPO,fmMSIPOS))</f>
        <v>#NAME?</v>
      </c>
      <c r="C95" s="651" t="b">
        <v>0</v>
      </c>
      <c r="D95" s="660" t="s">
        <v>1556</v>
      </c>
      <c r="E95" s="7"/>
      <c r="F95" s="3"/>
      <c r="G95" s="7"/>
      <c r="H95" s="276"/>
      <c r="I95" s="275" t="s">
        <v>277</v>
      </c>
      <c r="J95" s="275" t="s">
        <v>277</v>
      </c>
      <c r="K95" s="20" t="s">
        <v>277</v>
      </c>
      <c r="L95" s="16"/>
      <c r="M95" s="41" t="s">
        <v>325</v>
      </c>
      <c r="N95" s="17" t="s">
        <v>1628</v>
      </c>
      <c r="O95" s="42" t="s">
        <v>1488</v>
      </c>
      <c r="P95" s="25"/>
      <c r="Q95" s="25"/>
    </row>
    <row r="96" spans="1:26" ht="267.75">
      <c r="A96" s="657"/>
      <c r="B96" s="651"/>
      <c r="C96" s="651"/>
      <c r="D96" s="657"/>
      <c r="E96" s="657"/>
      <c r="F96" s="3"/>
      <c r="G96" s="652"/>
      <c r="H96" s="276"/>
      <c r="I96" s="275" t="s">
        <v>754</v>
      </c>
      <c r="J96" s="275" t="s">
        <v>277</v>
      </c>
      <c r="K96" s="229" t="s">
        <v>1629</v>
      </c>
      <c r="L96" s="16" t="s">
        <v>1545</v>
      </c>
      <c r="M96" s="41" t="s">
        <v>325</v>
      </c>
      <c r="N96" s="17" t="s">
        <v>1630</v>
      </c>
      <c r="O96" s="42" t="s">
        <v>1547</v>
      </c>
      <c r="P96" s="26"/>
      <c r="Q96" s="26"/>
    </row>
    <row r="97" spans="1:26" ht="89.25">
      <c r="A97" s="657"/>
      <c r="B97" s="651"/>
      <c r="C97" s="651"/>
      <c r="D97" s="657"/>
      <c r="E97" s="657"/>
      <c r="F97" s="3"/>
      <c r="G97" s="652"/>
      <c r="H97" s="279"/>
      <c r="I97" s="275" t="s">
        <v>277</v>
      </c>
      <c r="J97" s="275" t="s">
        <v>277</v>
      </c>
      <c r="K97" s="20" t="s">
        <v>1631</v>
      </c>
      <c r="L97" s="16"/>
      <c r="M97" s="41" t="s">
        <v>325</v>
      </c>
      <c r="N97" s="17" t="s">
        <v>1628</v>
      </c>
      <c r="O97" s="42" t="s">
        <v>1488</v>
      </c>
      <c r="P97" s="25"/>
      <c r="Q97" s="25"/>
    </row>
    <row r="98" spans="1:26" ht="140.25">
      <c r="A98" s="653"/>
      <c r="B98" s="651"/>
      <c r="C98" s="651"/>
      <c r="D98" s="256"/>
      <c r="E98" s="256"/>
      <c r="F98" s="3"/>
      <c r="G98" s="256"/>
      <c r="H98" s="279"/>
      <c r="I98" s="275" t="s">
        <v>277</v>
      </c>
      <c r="J98" s="275" t="s">
        <v>277</v>
      </c>
      <c r="K98" s="20" t="s">
        <v>1632</v>
      </c>
      <c r="L98" s="16"/>
      <c r="M98" s="41" t="s">
        <v>325</v>
      </c>
      <c r="N98" s="17" t="s">
        <v>1628</v>
      </c>
      <c r="O98" s="42" t="s">
        <v>1488</v>
      </c>
      <c r="P98" s="25"/>
      <c r="Q98" s="25"/>
    </row>
    <row r="99" spans="1:26" ht="409.5">
      <c r="A99" s="653"/>
      <c r="B99" s="651"/>
      <c r="C99" s="651"/>
      <c r="D99" s="256"/>
      <c r="E99" s="256"/>
      <c r="F99" s="3"/>
      <c r="G99" s="256"/>
      <c r="H99" s="276"/>
      <c r="I99" s="275" t="s">
        <v>760</v>
      </c>
      <c r="J99" s="275"/>
      <c r="K99" s="20" t="s">
        <v>1633</v>
      </c>
      <c r="L99" s="16" t="s">
        <v>1493</v>
      </c>
      <c r="M99" s="41" t="s">
        <v>325</v>
      </c>
      <c r="N99" s="17" t="s">
        <v>1634</v>
      </c>
      <c r="O99" s="42" t="s">
        <v>1488</v>
      </c>
      <c r="P99" s="25"/>
      <c r="Q99" s="25"/>
    </row>
    <row r="100" spans="1:26" ht="267.75">
      <c r="A100" s="653"/>
      <c r="B100" s="651"/>
      <c r="C100" s="651"/>
      <c r="D100" s="256"/>
      <c r="E100" s="256"/>
      <c r="F100" s="3"/>
      <c r="G100" s="259"/>
      <c r="H100" s="276"/>
      <c r="I100" s="275" t="s">
        <v>277</v>
      </c>
      <c r="J100" s="275" t="s">
        <v>117</v>
      </c>
      <c r="K100" s="63" t="s">
        <v>1635</v>
      </c>
      <c r="L100" s="16" t="s">
        <v>1493</v>
      </c>
      <c r="M100" s="41" t="s">
        <v>325</v>
      </c>
      <c r="N100" s="17" t="s">
        <v>1634</v>
      </c>
      <c r="O100" s="42" t="s">
        <v>1488</v>
      </c>
      <c r="P100" s="25"/>
      <c r="Q100" s="25"/>
      <c r="R100" s="259"/>
      <c r="S100" s="259"/>
      <c r="T100" s="259"/>
      <c r="U100" s="259"/>
      <c r="V100" s="259"/>
      <c r="W100" s="259"/>
      <c r="X100" s="259"/>
      <c r="Y100" s="259"/>
      <c r="Z100" s="259"/>
    </row>
    <row r="101" spans="1:26" ht="191.25">
      <c r="A101" s="653"/>
      <c r="B101" s="651"/>
      <c r="C101" s="651"/>
      <c r="D101" s="256"/>
      <c r="E101" s="670">
        <v>14</v>
      </c>
      <c r="G101" s="259"/>
      <c r="H101" s="276"/>
      <c r="I101" s="275" t="s">
        <v>277</v>
      </c>
      <c r="J101" s="275" t="s">
        <v>277</v>
      </c>
      <c r="K101" s="63" t="s">
        <v>1636</v>
      </c>
      <c r="L101" s="16" t="s">
        <v>1493</v>
      </c>
      <c r="M101" s="41" t="s">
        <v>325</v>
      </c>
      <c r="N101" s="17" t="s">
        <v>1634</v>
      </c>
      <c r="O101" s="42" t="s">
        <v>1488</v>
      </c>
      <c r="P101" s="25"/>
      <c r="Q101" s="25"/>
    </row>
    <row r="102" spans="1:26" ht="15.75">
      <c r="A102" s="653"/>
      <c r="B102" s="651"/>
      <c r="C102" s="651"/>
      <c r="D102" s="256"/>
      <c r="E102" s="256"/>
      <c r="F102" s="3"/>
      <c r="G102" s="256"/>
      <c r="H102" s="276"/>
      <c r="I102" s="275" t="s">
        <v>277</v>
      </c>
      <c r="J102" s="275" t="s">
        <v>277</v>
      </c>
      <c r="K102" s="658"/>
      <c r="L102" s="11"/>
      <c r="M102" s="6"/>
      <c r="N102" s="6"/>
      <c r="O102" s="11"/>
      <c r="P102" s="27"/>
      <c r="Q102" s="27"/>
    </row>
    <row r="103" spans="1:26" ht="63">
      <c r="A103" s="653"/>
      <c r="B103" s="651"/>
      <c r="C103" s="651"/>
      <c r="D103" s="256"/>
      <c r="E103" s="256"/>
      <c r="F103" s="3"/>
      <c r="G103" s="256"/>
      <c r="H103" s="276"/>
      <c r="I103" s="275" t="s">
        <v>277</v>
      </c>
      <c r="J103" s="275" t="s">
        <v>119</v>
      </c>
      <c r="K103" s="874" t="s">
        <v>1637</v>
      </c>
      <c r="L103" s="15" t="s">
        <v>1507</v>
      </c>
      <c r="M103" s="15" t="s">
        <v>282</v>
      </c>
      <c r="N103" s="15" t="s">
        <v>1170</v>
      </c>
      <c r="O103" s="15" t="s">
        <v>283</v>
      </c>
      <c r="P103" s="15" t="s">
        <v>103</v>
      </c>
      <c r="Q103" s="46" t="s">
        <v>104</v>
      </c>
      <c r="R103" s="259"/>
      <c r="S103" s="259"/>
      <c r="T103" s="259"/>
      <c r="U103" s="259"/>
      <c r="V103" s="259"/>
      <c r="W103" s="259"/>
      <c r="X103" s="259"/>
      <c r="Y103" s="259"/>
      <c r="Z103" s="259"/>
    </row>
    <row r="104" spans="1:26" ht="409.5">
      <c r="A104" s="653"/>
      <c r="B104" s="651"/>
      <c r="C104" s="651"/>
      <c r="D104" s="256"/>
      <c r="E104" s="256"/>
      <c r="F104" s="3"/>
      <c r="G104" s="256"/>
      <c r="H104" s="276"/>
      <c r="I104" s="275" t="s">
        <v>277</v>
      </c>
      <c r="J104" s="275" t="s">
        <v>277</v>
      </c>
      <c r="K104" s="20" t="s">
        <v>1638</v>
      </c>
      <c r="L104" s="36"/>
      <c r="M104" s="37"/>
      <c r="N104" s="37"/>
      <c r="O104" s="37"/>
      <c r="P104" s="37"/>
      <c r="Q104" s="50"/>
      <c r="R104" s="259"/>
      <c r="S104" s="259"/>
      <c r="T104" s="259"/>
      <c r="U104" s="259"/>
      <c r="V104" s="259"/>
      <c r="W104" s="259"/>
      <c r="X104" s="259"/>
      <c r="Y104" s="259"/>
      <c r="Z104" s="259"/>
    </row>
    <row r="105" spans="1:26" ht="25.5">
      <c r="A105" s="653"/>
      <c r="B105" s="651"/>
      <c r="C105" s="651"/>
      <c r="D105" s="256"/>
      <c r="E105" s="256"/>
      <c r="F105" s="3"/>
      <c r="G105" s="256"/>
      <c r="H105" s="276"/>
      <c r="I105" s="275" t="s">
        <v>277</v>
      </c>
      <c r="J105" s="275" t="s">
        <v>277</v>
      </c>
      <c r="K105" s="22" t="s">
        <v>1639</v>
      </c>
      <c r="L105" s="38"/>
      <c r="M105" s="40"/>
      <c r="N105" s="40"/>
      <c r="O105" s="40"/>
      <c r="P105" s="40"/>
      <c r="Q105" s="51"/>
    </row>
    <row r="106" spans="1:26" ht="25.5">
      <c r="A106" s="391"/>
      <c r="B106" s="651"/>
      <c r="C106" s="651"/>
      <c r="D106" s="391"/>
      <c r="E106" s="391"/>
      <c r="F106" s="3"/>
      <c r="G106" s="654"/>
      <c r="H106" s="276"/>
      <c r="I106" s="275"/>
      <c r="J106" s="275" t="s">
        <v>121</v>
      </c>
      <c r="K106" s="23" t="s">
        <v>1640</v>
      </c>
      <c r="L106" s="16" t="s">
        <v>287</v>
      </c>
      <c r="M106" s="41" t="s">
        <v>348</v>
      </c>
      <c r="N106" s="17" t="s">
        <v>1641</v>
      </c>
      <c r="O106" s="42" t="s">
        <v>287</v>
      </c>
      <c r="P106" s="25"/>
      <c r="Q106" s="25"/>
    </row>
    <row r="107" spans="1:26" ht="76.5">
      <c r="A107" s="653"/>
      <c r="B107" s="651"/>
      <c r="C107" s="651"/>
      <c r="D107" s="256"/>
      <c r="E107" s="256"/>
      <c r="F107" s="3"/>
      <c r="G107" s="259"/>
      <c r="H107" s="279"/>
      <c r="I107" s="275" t="s">
        <v>277</v>
      </c>
      <c r="J107" s="275" t="s">
        <v>277</v>
      </c>
      <c r="K107" s="23" t="s">
        <v>1642</v>
      </c>
      <c r="L107" s="16" t="s">
        <v>287</v>
      </c>
      <c r="M107" s="41" t="s">
        <v>348</v>
      </c>
      <c r="N107" s="17" t="s">
        <v>1643</v>
      </c>
      <c r="O107" s="42" t="s">
        <v>287</v>
      </c>
      <c r="P107" s="26"/>
      <c r="Q107" s="26"/>
      <c r="R107" s="259"/>
      <c r="S107" s="259"/>
      <c r="T107" s="259"/>
      <c r="U107" s="259"/>
      <c r="V107" s="259"/>
      <c r="W107" s="259"/>
      <c r="X107" s="259"/>
      <c r="Y107" s="259"/>
      <c r="Z107" s="259"/>
    </row>
    <row r="108" spans="1:26" ht="25.5">
      <c r="A108" s="657"/>
      <c r="B108" s="651" t="e">
        <f t="shared" ref="B108:B116" si="2">fmMultiple</f>
        <v>#NAME?</v>
      </c>
      <c r="C108" s="651" t="b">
        <v>0</v>
      </c>
      <c r="D108" s="657"/>
      <c r="E108" s="657"/>
      <c r="F108" s="3"/>
      <c r="H108" s="276"/>
      <c r="I108" s="275" t="s">
        <v>277</v>
      </c>
      <c r="J108" s="275" t="s">
        <v>277</v>
      </c>
      <c r="K108" s="22" t="s">
        <v>1644</v>
      </c>
      <c r="L108" s="33"/>
      <c r="M108" s="35"/>
      <c r="N108" s="35"/>
      <c r="O108" s="35"/>
      <c r="P108" s="242"/>
      <c r="Q108" s="243"/>
      <c r="R108" s="259"/>
      <c r="S108" s="259"/>
      <c r="T108" s="259"/>
      <c r="U108" s="259"/>
      <c r="V108" s="259"/>
      <c r="W108" s="259"/>
      <c r="X108" s="259"/>
      <c r="Y108" s="259"/>
      <c r="Z108" s="259"/>
    </row>
    <row r="109" spans="1:26" ht="25.5">
      <c r="A109" s="657"/>
      <c r="B109" s="651" t="e">
        <f t="shared" si="2"/>
        <v>#NAME?</v>
      </c>
      <c r="C109" s="651" t="b">
        <v>0</v>
      </c>
      <c r="D109" s="657"/>
      <c r="E109" s="657"/>
      <c r="F109" s="3"/>
      <c r="G109" s="652"/>
      <c r="H109" s="279"/>
      <c r="I109" s="275"/>
      <c r="J109" s="275" t="s">
        <v>134</v>
      </c>
      <c r="K109" s="23" t="s">
        <v>1645</v>
      </c>
      <c r="L109" s="16" t="s">
        <v>287</v>
      </c>
      <c r="M109" s="41" t="s">
        <v>348</v>
      </c>
      <c r="N109" s="17" t="s">
        <v>1646</v>
      </c>
      <c r="O109" s="42" t="s">
        <v>287</v>
      </c>
      <c r="P109" s="25"/>
      <c r="Q109" s="25"/>
    </row>
    <row r="110" spans="1:26" ht="76.5">
      <c r="A110" s="657"/>
      <c r="B110" s="651" t="e">
        <f t="shared" si="2"/>
        <v>#NAME?</v>
      </c>
      <c r="C110" s="651" t="b">
        <v>0</v>
      </c>
      <c r="D110" s="657"/>
      <c r="E110" s="657"/>
      <c r="F110" s="3"/>
      <c r="G110" s="652"/>
      <c r="H110" s="279"/>
      <c r="I110" s="275" t="s">
        <v>277</v>
      </c>
      <c r="J110" s="275" t="s">
        <v>277</v>
      </c>
      <c r="K110" s="23" t="s">
        <v>1647</v>
      </c>
      <c r="L110" s="16" t="s">
        <v>287</v>
      </c>
      <c r="M110" s="41" t="s">
        <v>348</v>
      </c>
      <c r="N110" s="17" t="s">
        <v>1648</v>
      </c>
      <c r="O110" s="42" t="s">
        <v>287</v>
      </c>
      <c r="P110" s="26"/>
      <c r="Q110" s="26"/>
    </row>
    <row r="111" spans="1:26" ht="25.5">
      <c r="A111" s="657"/>
      <c r="B111" s="651" t="e">
        <f t="shared" si="2"/>
        <v>#NAME?</v>
      </c>
      <c r="C111" s="651" t="b">
        <v>0</v>
      </c>
      <c r="D111" s="657"/>
      <c r="E111" s="657"/>
      <c r="F111" s="3"/>
      <c r="G111" s="652"/>
      <c r="H111" s="279"/>
      <c r="I111" s="275" t="s">
        <v>277</v>
      </c>
      <c r="J111" s="275" t="s">
        <v>277</v>
      </c>
      <c r="K111" s="22" t="s">
        <v>1649</v>
      </c>
      <c r="L111" s="33"/>
      <c r="M111" s="35"/>
      <c r="N111" s="35"/>
      <c r="O111" s="35"/>
      <c r="P111" s="242"/>
      <c r="Q111" s="243"/>
      <c r="R111" s="259"/>
      <c r="S111" s="259"/>
      <c r="T111" s="259"/>
      <c r="U111" s="259"/>
      <c r="V111" s="259"/>
      <c r="W111" s="259"/>
      <c r="X111" s="259"/>
      <c r="Y111" s="259"/>
      <c r="Z111" s="259"/>
    </row>
    <row r="112" spans="1:26" ht="25.5">
      <c r="A112" s="657"/>
      <c r="B112" s="651" t="e">
        <f t="shared" si="2"/>
        <v>#NAME?</v>
      </c>
      <c r="C112" s="651" t="b">
        <v>0</v>
      </c>
      <c r="D112" s="657"/>
      <c r="E112" s="657"/>
      <c r="F112" s="3"/>
      <c r="G112" s="652"/>
      <c r="H112" s="279"/>
      <c r="I112" s="275"/>
      <c r="J112" s="275" t="s">
        <v>138</v>
      </c>
      <c r="K112" s="23" t="s">
        <v>1650</v>
      </c>
      <c r="L112" s="16" t="s">
        <v>287</v>
      </c>
      <c r="M112" s="41" t="s">
        <v>348</v>
      </c>
      <c r="N112" s="17" t="s">
        <v>1651</v>
      </c>
      <c r="O112" s="42" t="s">
        <v>287</v>
      </c>
      <c r="P112" s="25"/>
      <c r="Q112" s="25"/>
      <c r="R112" s="259"/>
      <c r="S112" s="259"/>
      <c r="T112" s="259"/>
      <c r="U112" s="259"/>
      <c r="V112" s="259"/>
      <c r="W112" s="259"/>
      <c r="X112" s="259"/>
      <c r="Y112" s="259"/>
      <c r="Z112" s="259"/>
    </row>
    <row r="113" spans="1:26" ht="76.5">
      <c r="A113" s="657"/>
      <c r="B113" s="651" t="e">
        <f t="shared" si="2"/>
        <v>#NAME?</v>
      </c>
      <c r="C113" s="651" t="b">
        <v>0</v>
      </c>
      <c r="D113" s="657"/>
      <c r="E113" s="657"/>
      <c r="F113" s="3"/>
      <c r="G113" s="652"/>
      <c r="H113" s="279"/>
      <c r="I113" s="275" t="s">
        <v>277</v>
      </c>
      <c r="J113" s="275" t="s">
        <v>277</v>
      </c>
      <c r="K113" s="23" t="s">
        <v>1652</v>
      </c>
      <c r="L113" s="16" t="s">
        <v>287</v>
      </c>
      <c r="M113" s="41" t="s">
        <v>348</v>
      </c>
      <c r="N113" s="17" t="s">
        <v>1653</v>
      </c>
      <c r="O113" s="42" t="s">
        <v>287</v>
      </c>
      <c r="P113" s="26"/>
      <c r="Q113" s="26"/>
    </row>
    <row r="114" spans="1:26" ht="25.5">
      <c r="A114" s="653"/>
      <c r="B114" s="651" t="e">
        <f t="shared" si="2"/>
        <v>#NAME?</v>
      </c>
      <c r="C114" s="651" t="b">
        <v>0</v>
      </c>
      <c r="D114" s="256"/>
      <c r="E114" s="256"/>
      <c r="F114" s="3"/>
      <c r="G114" s="256"/>
      <c r="H114" s="279"/>
      <c r="I114" s="275" t="s">
        <v>277</v>
      </c>
      <c r="J114" s="275" t="s">
        <v>277</v>
      </c>
      <c r="K114" s="22" t="s">
        <v>1654</v>
      </c>
      <c r="L114" s="33"/>
      <c r="M114" s="35"/>
      <c r="N114" s="35"/>
      <c r="O114" s="35"/>
      <c r="P114" s="242"/>
      <c r="Q114" s="243"/>
    </row>
    <row r="115" spans="1:26" ht="25.5">
      <c r="A115" s="657"/>
      <c r="B115" s="651" t="e">
        <f t="shared" si="2"/>
        <v>#NAME?</v>
      </c>
      <c r="C115" s="651" t="b">
        <v>0</v>
      </c>
      <c r="D115" s="657"/>
      <c r="E115" s="657"/>
      <c r="F115" s="3"/>
      <c r="G115" s="652"/>
      <c r="H115" s="276"/>
      <c r="I115" s="275" t="s">
        <v>277</v>
      </c>
      <c r="J115" s="275" t="s">
        <v>150</v>
      </c>
      <c r="K115" s="23" t="s">
        <v>1655</v>
      </c>
      <c r="L115" s="16" t="s">
        <v>287</v>
      </c>
      <c r="M115" s="41" t="s">
        <v>348</v>
      </c>
      <c r="N115" s="17" t="s">
        <v>1656</v>
      </c>
      <c r="O115" s="42" t="s">
        <v>287</v>
      </c>
      <c r="P115" s="25"/>
      <c r="Q115" s="25"/>
      <c r="R115" s="259"/>
      <c r="S115" s="259"/>
      <c r="T115" s="259"/>
      <c r="U115" s="259"/>
      <c r="V115" s="259"/>
      <c r="W115" s="259"/>
      <c r="X115" s="259"/>
      <c r="Y115" s="259"/>
      <c r="Z115" s="259"/>
    </row>
    <row r="116" spans="1:26" ht="76.5">
      <c r="A116" s="653"/>
      <c r="B116" s="651" t="e">
        <f t="shared" si="2"/>
        <v>#NAME?</v>
      </c>
      <c r="C116" s="651" t="b">
        <v>0</v>
      </c>
      <c r="D116" s="256"/>
      <c r="E116" s="256"/>
      <c r="F116" s="3"/>
      <c r="G116" s="256"/>
      <c r="H116" s="279"/>
      <c r="I116" s="275" t="s">
        <v>277</v>
      </c>
      <c r="J116" s="275" t="s">
        <v>277</v>
      </c>
      <c r="K116" s="23" t="s">
        <v>1657</v>
      </c>
      <c r="L116" s="16" t="s">
        <v>287</v>
      </c>
      <c r="M116" s="41" t="s">
        <v>348</v>
      </c>
      <c r="N116" s="17" t="s">
        <v>1658</v>
      </c>
      <c r="O116" s="42" t="s">
        <v>287</v>
      </c>
      <c r="P116" s="26"/>
      <c r="Q116" s="26"/>
      <c r="R116" s="259"/>
      <c r="S116" s="259"/>
      <c r="T116" s="259"/>
      <c r="U116" s="259"/>
      <c r="V116" s="259"/>
      <c r="W116" s="259"/>
      <c r="X116" s="259"/>
      <c r="Y116" s="259"/>
      <c r="Z116" s="259"/>
    </row>
    <row r="117" spans="1:26" ht="25.5">
      <c r="A117" s="653"/>
      <c r="B117" s="651" t="e">
        <f>AND(fmCobra,IF(OR(TRIM(fmCobra1)="",fmCobra1="0"),FALSE,TRUE))</f>
        <v>#NAME?</v>
      </c>
      <c r="C117" s="651" t="b">
        <v>0</v>
      </c>
      <c r="D117" s="256"/>
      <c r="E117" s="670">
        <v>14</v>
      </c>
      <c r="F117" s="43"/>
      <c r="G117" s="259"/>
      <c r="H117" s="276"/>
      <c r="I117" s="275" t="s">
        <v>277</v>
      </c>
      <c r="J117" s="275" t="s">
        <v>277</v>
      </c>
      <c r="K117" s="22" t="s">
        <v>1659</v>
      </c>
      <c r="L117" s="33"/>
      <c r="M117" s="35"/>
      <c r="N117" s="35"/>
      <c r="O117" s="35"/>
      <c r="P117" s="242"/>
      <c r="Q117" s="243"/>
      <c r="R117" s="259"/>
      <c r="S117" s="259"/>
      <c r="T117" s="259"/>
      <c r="U117" s="259"/>
      <c r="V117" s="259"/>
      <c r="W117" s="259"/>
      <c r="X117" s="259"/>
      <c r="Y117" s="259"/>
      <c r="Z117" s="259"/>
    </row>
    <row r="118" spans="1:26" ht="25.5">
      <c r="A118" s="653"/>
      <c r="B118" s="651" t="e">
        <f>AND(fmCobra,IF(OR(TRIM(fmCobra1)="",fmCobra1="0"),FALSE,TRUE))</f>
        <v>#NAME?</v>
      </c>
      <c r="C118" s="651" t="b">
        <v>0</v>
      </c>
      <c r="D118" s="256"/>
      <c r="E118" s="256"/>
      <c r="F118" s="3"/>
      <c r="G118" s="256"/>
      <c r="H118" s="276"/>
      <c r="I118" s="275" t="s">
        <v>302</v>
      </c>
      <c r="J118" s="275" t="s">
        <v>277</v>
      </c>
      <c r="K118" s="23" t="s">
        <v>1660</v>
      </c>
      <c r="L118" s="16" t="s">
        <v>287</v>
      </c>
      <c r="M118" s="41" t="s">
        <v>348</v>
      </c>
      <c r="N118" s="17" t="s">
        <v>1661</v>
      </c>
      <c r="O118" s="42" t="s">
        <v>287</v>
      </c>
      <c r="P118" s="25"/>
      <c r="Q118" s="25"/>
    </row>
    <row r="119" spans="1:26" ht="76.5">
      <c r="A119" s="653"/>
      <c r="B119" s="651" t="e">
        <f>AND(fmCobra,IF(OR(TRIM(fmCobra1)="",fmCobra1="0"),FALSE,TRUE))</f>
        <v>#NAME?</v>
      </c>
      <c r="C119" s="651" t="b">
        <v>0</v>
      </c>
      <c r="D119" s="256"/>
      <c r="E119" s="256"/>
      <c r="F119" s="3"/>
      <c r="G119" s="256"/>
      <c r="H119" s="276"/>
      <c r="I119" s="275"/>
      <c r="J119" s="275" t="s">
        <v>117</v>
      </c>
      <c r="K119" s="23" t="s">
        <v>1662</v>
      </c>
      <c r="L119" s="16" t="s">
        <v>287</v>
      </c>
      <c r="M119" s="41" t="s">
        <v>348</v>
      </c>
      <c r="N119" s="17" t="s">
        <v>1663</v>
      </c>
      <c r="O119" s="42" t="s">
        <v>287</v>
      </c>
      <c r="P119" s="26"/>
      <c r="Q119" s="26"/>
      <c r="R119" s="259"/>
      <c r="S119" s="259"/>
      <c r="T119" s="259"/>
      <c r="U119" s="259"/>
      <c r="V119" s="259"/>
      <c r="W119" s="259"/>
      <c r="X119" s="259"/>
      <c r="Y119" s="259"/>
      <c r="Z119" s="259"/>
    </row>
    <row r="120" spans="1:26" ht="25.5">
      <c r="A120" s="653"/>
      <c r="B120" s="651" t="e">
        <f>AND(fmCobra,IF(OR(TRIM(fmCobra1)="",fmCobra1="0"),FALSE,TRUE))</f>
        <v>#NAME?</v>
      </c>
      <c r="C120" s="651" t="b">
        <v>0</v>
      </c>
      <c r="D120" s="256"/>
      <c r="E120" s="256"/>
      <c r="F120" s="3"/>
      <c r="G120" s="256"/>
      <c r="H120" s="276"/>
      <c r="I120" s="275"/>
      <c r="J120" s="275" t="s">
        <v>277</v>
      </c>
      <c r="K120" s="22" t="s">
        <v>1664</v>
      </c>
      <c r="L120" s="33"/>
      <c r="M120" s="35"/>
      <c r="N120" s="35"/>
      <c r="O120" s="35"/>
      <c r="P120" s="242"/>
      <c r="Q120" s="243"/>
      <c r="R120" s="259"/>
      <c r="S120" s="259"/>
      <c r="T120" s="259"/>
      <c r="U120" s="259"/>
      <c r="V120" s="259"/>
      <c r="W120" s="259"/>
      <c r="X120" s="259"/>
      <c r="Y120" s="259"/>
      <c r="Z120" s="259"/>
    </row>
    <row r="121" spans="1:26" ht="25.5">
      <c r="A121" s="652"/>
      <c r="B121" s="651" t="e">
        <f>AND(fmCobra,IF(OR(TRIM(fmCobra2)="",fmCobra2="0"),FALSE,TRUE))</f>
        <v>#NAME?</v>
      </c>
      <c r="C121" s="651" t="b">
        <v>0</v>
      </c>
      <c r="D121" s="652"/>
      <c r="E121" s="652"/>
      <c r="F121" s="3"/>
      <c r="G121" s="652"/>
      <c r="H121" s="276"/>
      <c r="I121" s="275"/>
      <c r="J121" s="275" t="s">
        <v>277</v>
      </c>
      <c r="K121" s="23" t="s">
        <v>1665</v>
      </c>
      <c r="L121" s="16" t="s">
        <v>287</v>
      </c>
      <c r="M121" s="41" t="s">
        <v>348</v>
      </c>
      <c r="N121" s="17" t="s">
        <v>1666</v>
      </c>
      <c r="O121" s="42" t="s">
        <v>287</v>
      </c>
      <c r="P121" s="25"/>
      <c r="Q121" s="25"/>
      <c r="R121" s="259"/>
      <c r="S121" s="259"/>
      <c r="T121" s="259"/>
      <c r="U121" s="259"/>
      <c r="V121" s="259"/>
      <c r="W121" s="259"/>
      <c r="X121" s="259"/>
      <c r="Y121" s="259"/>
      <c r="Z121" s="259"/>
    </row>
    <row r="122" spans="1:26" ht="76.5">
      <c r="A122" s="652"/>
      <c r="B122" s="651" t="e">
        <f>AND(fmCobra,IF(OR(TRIM(fmCobra2)="",fmCobra2="0"),FALSE,TRUE))</f>
        <v>#NAME?</v>
      </c>
      <c r="C122" s="651" t="b">
        <v>0</v>
      </c>
      <c r="D122" s="652"/>
      <c r="E122" s="652"/>
      <c r="F122" s="3"/>
      <c r="G122" s="652"/>
      <c r="H122" s="276"/>
      <c r="I122" s="275"/>
      <c r="J122" s="275" t="s">
        <v>119</v>
      </c>
      <c r="K122" s="23" t="s">
        <v>1667</v>
      </c>
      <c r="L122" s="16" t="s">
        <v>287</v>
      </c>
      <c r="M122" s="41" t="s">
        <v>348</v>
      </c>
      <c r="N122" s="17" t="s">
        <v>1668</v>
      </c>
      <c r="O122" s="42" t="s">
        <v>287</v>
      </c>
      <c r="P122" s="26"/>
      <c r="Q122" s="26"/>
      <c r="R122" s="259"/>
      <c r="S122" s="259"/>
      <c r="T122" s="259"/>
      <c r="U122" s="259"/>
      <c r="V122" s="259"/>
      <c r="W122" s="259"/>
      <c r="X122" s="259"/>
      <c r="Y122" s="259"/>
      <c r="Z122" s="259"/>
    </row>
    <row r="123" spans="1:26" ht="165.75">
      <c r="A123" s="652"/>
      <c r="B123" s="651" t="e">
        <f>AND(fmCobra,IF(OR(TRIM(fmCobra2)="",fmCobra2="0"),FALSE,TRUE))</f>
        <v>#NAME?</v>
      </c>
      <c r="C123" s="651" t="b">
        <v>0</v>
      </c>
      <c r="D123" s="652"/>
      <c r="E123" s="652"/>
      <c r="F123" s="3"/>
      <c r="G123" s="652"/>
      <c r="H123" s="279"/>
      <c r="I123" s="275" t="s">
        <v>277</v>
      </c>
      <c r="J123" s="275" t="s">
        <v>277</v>
      </c>
      <c r="K123" s="22" t="s">
        <v>1669</v>
      </c>
      <c r="L123" s="36"/>
      <c r="M123" s="37"/>
      <c r="N123" s="37"/>
      <c r="O123" s="37"/>
      <c r="P123" s="251"/>
      <c r="Q123" s="252"/>
      <c r="R123" s="259"/>
      <c r="S123" s="259"/>
      <c r="T123" s="259"/>
      <c r="U123" s="259"/>
      <c r="V123" s="259"/>
      <c r="W123" s="259"/>
      <c r="X123" s="259"/>
      <c r="Y123" s="259"/>
      <c r="Z123" s="259"/>
    </row>
    <row r="124" spans="1:26" ht="15.75">
      <c r="A124" s="652"/>
      <c r="B124" s="651" t="e">
        <f>AND(fmCobra,IF(OR(TRIM(fmCobra3)="",fmCobra3="0"),FALSE,TRUE))</f>
        <v>#NAME?</v>
      </c>
      <c r="C124" s="651" t="b">
        <v>0</v>
      </c>
      <c r="D124" s="652"/>
      <c r="E124" s="652"/>
      <c r="F124" s="3"/>
      <c r="G124" s="652"/>
      <c r="H124" s="276"/>
      <c r="I124" s="275" t="s">
        <v>277</v>
      </c>
      <c r="J124" s="275" t="s">
        <v>277</v>
      </c>
      <c r="K124" s="22" t="e">
        <f>"COBRA: " &amp; flowCobra1</f>
        <v>#NAME?</v>
      </c>
      <c r="L124" s="38"/>
      <c r="M124" s="40"/>
      <c r="N124" s="40"/>
      <c r="O124" s="40"/>
      <c r="P124" s="253"/>
      <c r="Q124" s="254"/>
      <c r="R124" s="259"/>
      <c r="S124" s="259"/>
      <c r="T124" s="259"/>
      <c r="U124" s="259"/>
      <c r="V124" s="259"/>
      <c r="W124" s="259"/>
      <c r="X124" s="259"/>
      <c r="Y124" s="259"/>
      <c r="Z124" s="259"/>
    </row>
    <row r="125" spans="1:26" ht="38.25">
      <c r="A125" s="652"/>
      <c r="B125" s="651" t="e">
        <f>AND(fmCobra,IF(OR(TRIM(fmCobra3)="",fmCobra3="0"),FALSE,TRUE))</f>
        <v>#NAME?</v>
      </c>
      <c r="C125" s="651" t="b">
        <v>0</v>
      </c>
      <c r="D125" s="652"/>
      <c r="E125" s="652"/>
      <c r="F125" s="3"/>
      <c r="G125" s="652"/>
      <c r="H125" s="279"/>
      <c r="I125" s="275"/>
      <c r="J125" s="275" t="s">
        <v>121</v>
      </c>
      <c r="K125" s="23" t="s">
        <v>1670</v>
      </c>
      <c r="L125" s="16" t="s">
        <v>1493</v>
      </c>
      <c r="M125" s="41" t="s">
        <v>325</v>
      </c>
      <c r="N125" s="17" t="s">
        <v>1671</v>
      </c>
      <c r="O125" s="42" t="s">
        <v>1488</v>
      </c>
      <c r="P125" s="25"/>
      <c r="Q125" s="25"/>
      <c r="R125" s="259"/>
      <c r="S125" s="259"/>
      <c r="T125" s="259"/>
      <c r="U125" s="259"/>
      <c r="V125" s="259"/>
      <c r="W125" s="259"/>
      <c r="X125" s="259"/>
      <c r="Y125" s="259"/>
      <c r="Z125" s="259"/>
    </row>
    <row r="126" spans="1:26" ht="38.25">
      <c r="A126" s="657"/>
      <c r="B126" s="651" t="e">
        <f>AND(fmCobra,IF(OR(TRIM(fmCobra3)="",fmCobra3="0"),FALSE,TRUE))</f>
        <v>#NAME?</v>
      </c>
      <c r="C126" s="651" t="b">
        <v>0</v>
      </c>
      <c r="D126" s="657"/>
      <c r="E126" s="659"/>
      <c r="F126" s="3"/>
      <c r="G126" s="652"/>
      <c r="H126" s="279"/>
      <c r="I126" s="275"/>
      <c r="J126" s="275"/>
      <c r="K126" s="23" t="s">
        <v>1672</v>
      </c>
      <c r="L126" s="16" t="s">
        <v>879</v>
      </c>
      <c r="M126" s="41" t="s">
        <v>1673</v>
      </c>
      <c r="N126" s="17" t="s">
        <v>1674</v>
      </c>
      <c r="O126" s="42" t="s">
        <v>1675</v>
      </c>
      <c r="P126" s="45"/>
      <c r="Q126" s="26"/>
      <c r="R126" s="259"/>
      <c r="S126" s="259"/>
      <c r="T126" s="259"/>
      <c r="U126" s="259"/>
      <c r="V126" s="259"/>
      <c r="W126" s="259"/>
      <c r="X126" s="259"/>
      <c r="Y126" s="259"/>
      <c r="Z126" s="259"/>
    </row>
    <row r="127" spans="1:26" ht="15.75">
      <c r="A127" s="653"/>
      <c r="B127" s="651" t="e">
        <f>AND(fmCobra,IF(OR(TRIM(fmCobra4)="",fmCobra4="0"),FALSE,TRUE))</f>
        <v>#NAME?</v>
      </c>
      <c r="C127" s="651" t="b">
        <v>0</v>
      </c>
      <c r="D127" s="256"/>
      <c r="E127" s="256"/>
      <c r="F127" s="3"/>
      <c r="G127" s="256"/>
      <c r="H127" s="279"/>
      <c r="I127" s="275" t="s">
        <v>277</v>
      </c>
      <c r="J127" s="275" t="s">
        <v>277</v>
      </c>
      <c r="K127" s="22" t="e">
        <f>"COBRA: " &amp; flowCobra2</f>
        <v>#NAME?</v>
      </c>
      <c r="L127" s="38"/>
      <c r="M127" s="40"/>
      <c r="N127" s="40"/>
      <c r="O127" s="40"/>
      <c r="P127" s="242"/>
      <c r="Q127" s="243"/>
      <c r="R127" s="259"/>
      <c r="S127" s="259"/>
      <c r="T127" s="259"/>
      <c r="U127" s="259"/>
      <c r="V127" s="259"/>
      <c r="W127" s="259"/>
      <c r="X127" s="259"/>
      <c r="Y127" s="259"/>
      <c r="Z127" s="259"/>
    </row>
    <row r="128" spans="1:26" ht="38.25">
      <c r="A128" s="657"/>
      <c r="B128" s="651" t="e">
        <f>AND(fmCobra,IF(OR(TRIM(fmCobra4)="",fmCobra4="0"),FALSE,TRUE))</f>
        <v>#NAME?</v>
      </c>
      <c r="C128" s="651"/>
      <c r="D128" s="657"/>
      <c r="E128" s="657"/>
      <c r="F128" s="3"/>
      <c r="H128" s="276"/>
      <c r="I128" s="275" t="s">
        <v>277</v>
      </c>
      <c r="J128" s="275" t="s">
        <v>134</v>
      </c>
      <c r="K128" s="23" t="s">
        <v>1670</v>
      </c>
      <c r="L128" s="16" t="s">
        <v>1493</v>
      </c>
      <c r="M128" s="41" t="s">
        <v>325</v>
      </c>
      <c r="N128" s="17" t="s">
        <v>1676</v>
      </c>
      <c r="O128" s="42" t="s">
        <v>1488</v>
      </c>
      <c r="P128" s="26"/>
      <c r="Q128" s="26"/>
      <c r="R128" s="259"/>
      <c r="S128" s="259"/>
      <c r="T128" s="259"/>
      <c r="U128" s="259"/>
      <c r="V128" s="259"/>
      <c r="W128" s="259"/>
      <c r="X128" s="259"/>
      <c r="Y128" s="259"/>
      <c r="Z128" s="259"/>
    </row>
    <row r="129" spans="1:26" ht="38.25">
      <c r="A129" s="657"/>
      <c r="B129" s="651" t="e">
        <f>AND(fmCobra,IF(OR(TRIM(fmCobra4)="",fmCobra4="0"),FALSE,TRUE))</f>
        <v>#NAME?</v>
      </c>
      <c r="C129" s="651"/>
      <c r="D129" s="657"/>
      <c r="E129" s="657"/>
      <c r="F129" s="3"/>
      <c r="H129" s="279"/>
      <c r="I129" s="275" t="s">
        <v>277</v>
      </c>
      <c r="J129" s="275" t="s">
        <v>277</v>
      </c>
      <c r="K129" s="23" t="s">
        <v>1672</v>
      </c>
      <c r="L129" s="16" t="s">
        <v>879</v>
      </c>
      <c r="M129" s="41" t="s">
        <v>1673</v>
      </c>
      <c r="N129" s="17" t="s">
        <v>1677</v>
      </c>
      <c r="O129" s="42" t="s">
        <v>1675</v>
      </c>
      <c r="P129" s="45"/>
      <c r="Q129" s="26"/>
      <c r="R129" s="259"/>
      <c r="S129" s="259"/>
      <c r="T129" s="259"/>
      <c r="U129" s="259"/>
      <c r="V129" s="259"/>
      <c r="W129" s="259"/>
      <c r="X129" s="259"/>
      <c r="Y129" s="259"/>
      <c r="Z129" s="259"/>
    </row>
    <row r="130" spans="1:26" ht="15.75">
      <c r="A130" s="657"/>
      <c r="B130" s="651" t="e">
        <f>AND(fmCobra,IF(OR(TRIM(fmCobra5)="",fmCobra5="0"),FALSE,TRUE))</f>
        <v>#NAME?</v>
      </c>
      <c r="C130" s="651" t="b">
        <v>0</v>
      </c>
      <c r="D130" s="657"/>
      <c r="E130" s="657"/>
      <c r="F130" s="3"/>
      <c r="G130" s="652"/>
      <c r="H130" s="279"/>
      <c r="I130" s="275" t="s">
        <v>277</v>
      </c>
      <c r="J130" s="275" t="s">
        <v>277</v>
      </c>
      <c r="K130" s="22" t="e">
        <f>"FSA Administration: " &amp; flowCobra3</f>
        <v>#NAME?</v>
      </c>
      <c r="L130" s="38"/>
      <c r="M130" s="40"/>
      <c r="N130" s="40"/>
      <c r="O130" s="40"/>
      <c r="P130" s="242"/>
      <c r="Q130" s="243"/>
      <c r="R130" s="259"/>
      <c r="S130" s="259"/>
      <c r="T130" s="259"/>
      <c r="U130" s="259"/>
      <c r="V130" s="259"/>
      <c r="W130" s="259"/>
      <c r="X130" s="259"/>
      <c r="Y130" s="259"/>
      <c r="Z130" s="259"/>
    </row>
    <row r="131" spans="1:26" ht="38.25">
      <c r="A131" s="653"/>
      <c r="B131" s="651" t="e">
        <f>AND(fmCobra,IF(OR(TRIM(fmCobra5)="",fmCobra5="0"),FALSE,TRUE))</f>
        <v>#NAME?</v>
      </c>
      <c r="C131" s="651" t="b">
        <v>0</v>
      </c>
      <c r="D131" s="256"/>
      <c r="E131" s="256"/>
      <c r="F131" s="3"/>
      <c r="G131" s="256"/>
      <c r="H131" s="279"/>
      <c r="I131" s="275" t="s">
        <v>277</v>
      </c>
      <c r="J131" s="275" t="s">
        <v>138</v>
      </c>
      <c r="K131" s="23" t="s">
        <v>1670</v>
      </c>
      <c r="L131" s="16" t="s">
        <v>1493</v>
      </c>
      <c r="M131" s="41" t="s">
        <v>325</v>
      </c>
      <c r="N131" s="17" t="s">
        <v>1678</v>
      </c>
      <c r="O131" s="42" t="s">
        <v>1488</v>
      </c>
      <c r="P131" s="26"/>
      <c r="Q131" s="26"/>
      <c r="R131" s="259"/>
      <c r="S131" s="259"/>
      <c r="T131" s="259"/>
      <c r="U131" s="259"/>
      <c r="V131" s="259"/>
      <c r="W131" s="259"/>
      <c r="X131" s="259"/>
      <c r="Y131" s="259"/>
      <c r="Z131" s="259"/>
    </row>
    <row r="132" spans="1:26" ht="38.25">
      <c r="A132" s="256"/>
      <c r="B132" s="651" t="e">
        <f>AND(fmCobra,IF(OR(TRIM(fmCobra5)="",fmCobra5="0"),FALSE,TRUE))</f>
        <v>#NAME?</v>
      </c>
      <c r="C132" s="651"/>
      <c r="D132" s="7"/>
      <c r="E132" s="7"/>
      <c r="F132" s="3"/>
      <c r="G132" s="7"/>
      <c r="H132" s="276"/>
      <c r="I132" s="275"/>
      <c r="J132" s="275"/>
      <c r="K132" s="23" t="s">
        <v>1672</v>
      </c>
      <c r="L132" s="16" t="s">
        <v>879</v>
      </c>
      <c r="M132" s="41" t="s">
        <v>1673</v>
      </c>
      <c r="N132" s="17" t="s">
        <v>1679</v>
      </c>
      <c r="O132" s="42" t="s">
        <v>1675</v>
      </c>
      <c r="P132" s="45"/>
      <c r="Q132" s="26"/>
      <c r="R132" s="259"/>
      <c r="S132" s="259"/>
      <c r="T132" s="259"/>
      <c r="U132" s="259"/>
      <c r="V132" s="259"/>
      <c r="W132" s="259"/>
      <c r="X132" s="259"/>
      <c r="Y132" s="259"/>
      <c r="Z132" s="259"/>
    </row>
    <row r="133" spans="1:26" ht="15.75">
      <c r="A133" s="256"/>
      <c r="B133" s="651" t="e">
        <f>fmMultiple</f>
        <v>#NAME?</v>
      </c>
      <c r="C133" s="651" t="b">
        <v>0</v>
      </c>
      <c r="D133" s="7"/>
      <c r="E133" s="7"/>
      <c r="F133" s="3"/>
      <c r="G133" s="7"/>
      <c r="H133" s="276"/>
      <c r="I133" s="275" t="s">
        <v>277</v>
      </c>
      <c r="J133" s="275" t="s">
        <v>277</v>
      </c>
      <c r="K133" s="22" t="e">
        <f>"HIPAA Administration: " &amp; flowCobra4</f>
        <v>#NAME?</v>
      </c>
      <c r="L133" s="38"/>
      <c r="M133" s="40"/>
      <c r="N133" s="40"/>
      <c r="O133" s="40"/>
      <c r="P133" s="242"/>
      <c r="Q133" s="243"/>
      <c r="R133" s="259"/>
      <c r="S133" s="259"/>
      <c r="T133" s="259"/>
      <c r="U133" s="259"/>
      <c r="V133" s="259"/>
      <c r="W133" s="259"/>
      <c r="X133" s="259"/>
      <c r="Y133" s="259"/>
      <c r="Z133" s="259"/>
    </row>
    <row r="134" spans="1:26" ht="38.25">
      <c r="A134" s="657"/>
      <c r="B134" s="651" t="e">
        <f>fmAttPremiumBillDescrip</f>
        <v>#NAME?</v>
      </c>
      <c r="C134" s="651" t="b">
        <v>0</v>
      </c>
      <c r="D134" s="657"/>
      <c r="E134" s="657"/>
      <c r="F134" s="3"/>
      <c r="G134" s="652"/>
      <c r="H134" s="276"/>
      <c r="I134" s="275" t="s">
        <v>762</v>
      </c>
      <c r="J134" s="275"/>
      <c r="K134" s="23" t="s">
        <v>1670</v>
      </c>
      <c r="L134" s="16" t="s">
        <v>1493</v>
      </c>
      <c r="M134" s="41" t="s">
        <v>325</v>
      </c>
      <c r="N134" s="17" t="s">
        <v>1680</v>
      </c>
      <c r="O134" s="42" t="s">
        <v>1488</v>
      </c>
      <c r="P134" s="26"/>
      <c r="Q134" s="26"/>
      <c r="R134" s="259"/>
      <c r="S134" s="259"/>
      <c r="T134" s="259"/>
      <c r="U134" s="259"/>
      <c r="V134" s="259"/>
      <c r="W134" s="259"/>
      <c r="X134" s="259"/>
      <c r="Y134" s="259"/>
      <c r="Z134" s="259"/>
    </row>
    <row r="135" spans="1:26" ht="38.25">
      <c r="A135" s="657"/>
      <c r="B135" s="651"/>
      <c r="C135" s="651"/>
      <c r="D135" s="657"/>
      <c r="E135" s="657"/>
      <c r="F135" s="3"/>
      <c r="G135" s="652"/>
      <c r="H135" s="279"/>
      <c r="I135" s="275" t="s">
        <v>764</v>
      </c>
      <c r="J135" s="275" t="s">
        <v>277</v>
      </c>
      <c r="K135" s="23" t="s">
        <v>1672</v>
      </c>
      <c r="L135" s="16" t="s">
        <v>879</v>
      </c>
      <c r="M135" s="41" t="s">
        <v>1673</v>
      </c>
      <c r="N135" s="17" t="s">
        <v>1681</v>
      </c>
      <c r="O135" s="42" t="s">
        <v>1675</v>
      </c>
      <c r="P135" s="45"/>
      <c r="Q135" s="26"/>
    </row>
    <row r="136" spans="1:26" ht="15.75">
      <c r="A136" s="256"/>
      <c r="B136" s="651"/>
      <c r="C136" s="651"/>
      <c r="D136" s="7"/>
      <c r="E136" s="7"/>
      <c r="F136" s="3"/>
      <c r="G136" s="7"/>
      <c r="H136" s="279"/>
      <c r="I136" s="275" t="s">
        <v>307</v>
      </c>
      <c r="J136" s="275"/>
      <c r="K136" s="22" t="e">
        <f>"Other: " &amp; flowCobra5</f>
        <v>#NAME?</v>
      </c>
      <c r="L136" s="38"/>
      <c r="M136" s="40"/>
      <c r="N136" s="40"/>
      <c r="O136" s="40"/>
      <c r="P136" s="242"/>
      <c r="Q136" s="243"/>
      <c r="R136" s="259"/>
      <c r="S136" s="259"/>
      <c r="T136" s="259"/>
      <c r="U136" s="259"/>
      <c r="V136" s="259"/>
      <c r="W136" s="259"/>
      <c r="X136" s="259"/>
      <c r="Y136" s="259"/>
      <c r="Z136" s="259"/>
    </row>
    <row r="137" spans="1:26" ht="38.25">
      <c r="A137" s="256"/>
      <c r="B137" s="651" t="e">
        <f>OR(fmMSIHMO,fmMSIPPO,fmMSIPOS,fmSSIHMO,fmSSIPPO,fmSSIPOS)</f>
        <v>#NAME?</v>
      </c>
      <c r="C137" s="651"/>
      <c r="D137" s="7"/>
      <c r="E137" s="7"/>
      <c r="F137" s="3"/>
      <c r="G137" s="7"/>
      <c r="H137" s="276"/>
      <c r="I137" s="275" t="s">
        <v>309</v>
      </c>
      <c r="J137" s="275" t="s">
        <v>277</v>
      </c>
      <c r="K137" s="23" t="s">
        <v>1670</v>
      </c>
      <c r="L137" s="16" t="s">
        <v>1493</v>
      </c>
      <c r="M137" s="41" t="s">
        <v>325</v>
      </c>
      <c r="N137" s="17" t="s">
        <v>1682</v>
      </c>
      <c r="O137" s="42" t="s">
        <v>1488</v>
      </c>
      <c r="P137" s="26"/>
      <c r="Q137" s="26"/>
      <c r="R137" s="259"/>
      <c r="S137" s="259"/>
      <c r="T137" s="259"/>
      <c r="U137" s="259"/>
      <c r="V137" s="259"/>
      <c r="W137" s="259"/>
      <c r="X137" s="259"/>
      <c r="Y137" s="259"/>
      <c r="Z137" s="259"/>
    </row>
    <row r="138" spans="1:26" ht="38.25">
      <c r="A138" s="657"/>
      <c r="B138" s="651" t="e">
        <f>OR(fmMSIHMO,fmMSIPPO,fmMSIPOS,fmSSIHMO,fmSSIPPO,fmSSIPOS)</f>
        <v>#NAME?</v>
      </c>
      <c r="C138" s="651" t="b">
        <v>0</v>
      </c>
      <c r="D138" s="657"/>
      <c r="E138" s="657"/>
      <c r="F138" s="3"/>
      <c r="G138" s="652"/>
      <c r="H138" s="276"/>
      <c r="I138" s="275" t="s">
        <v>311</v>
      </c>
      <c r="J138" s="275" t="s">
        <v>277</v>
      </c>
      <c r="K138" s="23" t="s">
        <v>1672</v>
      </c>
      <c r="L138" s="16" t="s">
        <v>879</v>
      </c>
      <c r="M138" s="41" t="s">
        <v>1673</v>
      </c>
      <c r="N138" s="17" t="s">
        <v>1683</v>
      </c>
      <c r="O138" s="42" t="s">
        <v>1675</v>
      </c>
      <c r="P138" s="45"/>
      <c r="Q138" s="26"/>
      <c r="R138" s="259"/>
      <c r="S138" s="259"/>
      <c r="T138" s="259"/>
      <c r="U138" s="259"/>
      <c r="V138" s="259"/>
      <c r="W138" s="259"/>
      <c r="X138" s="259"/>
      <c r="Y138" s="259"/>
      <c r="Z138" s="259"/>
    </row>
    <row r="139" spans="1:26" ht="140.25">
      <c r="A139" s="657"/>
      <c r="B139" s="651" t="e">
        <f>fmMgmtReportNotInclude</f>
        <v>#NAME?</v>
      </c>
      <c r="C139" s="651" t="b">
        <v>0</v>
      </c>
      <c r="D139" s="657"/>
      <c r="E139" s="657"/>
      <c r="F139" s="3"/>
      <c r="G139" s="652"/>
      <c r="H139" s="279"/>
      <c r="I139" s="275" t="s">
        <v>313</v>
      </c>
      <c r="J139" s="275"/>
      <c r="K139" s="21" t="s">
        <v>1684</v>
      </c>
      <c r="L139" s="16" t="s">
        <v>1493</v>
      </c>
      <c r="M139" s="41" t="s">
        <v>325</v>
      </c>
      <c r="N139" s="17" t="s">
        <v>1685</v>
      </c>
      <c r="O139" s="42" t="s">
        <v>1488</v>
      </c>
      <c r="P139" s="26"/>
      <c r="Q139" s="26"/>
    </row>
    <row r="140" spans="1:26" ht="409.5">
      <c r="A140" s="256"/>
      <c r="B140" s="651" t="e">
        <f>OR(fmMSIPPO,fmMFullPPO)</f>
        <v>#NAME?</v>
      </c>
      <c r="C140" s="651" t="b">
        <v>0</v>
      </c>
      <c r="D140" s="7"/>
      <c r="E140" s="7"/>
      <c r="F140" s="3"/>
      <c r="G140" s="7"/>
      <c r="H140" s="279"/>
      <c r="I140" s="275" t="s">
        <v>326</v>
      </c>
      <c r="J140" s="275" t="s">
        <v>277</v>
      </c>
      <c r="K140" s="229" t="s">
        <v>1686</v>
      </c>
      <c r="L140" s="16" t="s">
        <v>1545</v>
      </c>
      <c r="M140" s="41" t="s">
        <v>325</v>
      </c>
      <c r="N140" s="17" t="s">
        <v>1687</v>
      </c>
      <c r="O140" s="42" t="s">
        <v>1547</v>
      </c>
      <c r="P140" s="26"/>
      <c r="Q140" s="26"/>
    </row>
    <row r="141" spans="1:26" ht="165.75">
      <c r="A141" s="256"/>
      <c r="B141" s="651" t="e">
        <f>OR(fmMSIPPO,fmMFullPPO)</f>
        <v>#NAME?</v>
      </c>
      <c r="C141" s="651" t="b">
        <v>0</v>
      </c>
      <c r="D141" s="7"/>
      <c r="E141" s="7"/>
      <c r="F141" s="3"/>
      <c r="G141" s="7"/>
      <c r="H141" s="276"/>
      <c r="I141" s="275" t="s">
        <v>766</v>
      </c>
      <c r="J141" s="275" t="s">
        <v>277</v>
      </c>
      <c r="K141" s="20" t="s">
        <v>1688</v>
      </c>
      <c r="L141" s="16" t="s">
        <v>1493</v>
      </c>
      <c r="M141" s="41" t="s">
        <v>325</v>
      </c>
      <c r="N141" s="17" t="s">
        <v>1689</v>
      </c>
      <c r="O141" s="42" t="s">
        <v>1488</v>
      </c>
      <c r="P141" s="26"/>
      <c r="Q141" s="26"/>
      <c r="R141" s="259"/>
      <c r="S141" s="259"/>
      <c r="T141" s="259"/>
      <c r="U141" s="259"/>
      <c r="V141" s="259"/>
      <c r="W141" s="259"/>
      <c r="X141" s="259"/>
      <c r="Y141" s="259"/>
      <c r="Z141" s="259"/>
    </row>
    <row r="142" spans="1:26" ht="255">
      <c r="A142" s="657"/>
      <c r="B142" s="651" t="e">
        <f>OR(fmMSIPPO,fmMFullPPO)</f>
        <v>#NAME?</v>
      </c>
      <c r="C142" s="651" t="b">
        <v>0</v>
      </c>
      <c r="D142" s="657"/>
      <c r="E142" s="657"/>
      <c r="F142" s="3"/>
      <c r="H142" s="276"/>
      <c r="I142" s="275"/>
      <c r="J142" s="275" t="s">
        <v>117</v>
      </c>
      <c r="K142" s="20" t="s">
        <v>1690</v>
      </c>
      <c r="L142" s="16" t="s">
        <v>1493</v>
      </c>
      <c r="M142" s="41" t="s">
        <v>325</v>
      </c>
      <c r="N142" s="17" t="s">
        <v>1691</v>
      </c>
      <c r="O142" s="42" t="s">
        <v>1488</v>
      </c>
      <c r="P142" s="26"/>
      <c r="Q142" s="26"/>
      <c r="R142" s="256"/>
      <c r="S142" s="256"/>
      <c r="T142" s="256"/>
      <c r="U142" s="256"/>
      <c r="V142" s="256"/>
      <c r="W142" s="256"/>
      <c r="X142" s="256"/>
      <c r="Y142" s="256"/>
      <c r="Z142" s="256"/>
    </row>
    <row r="143" spans="1:26" ht="306">
      <c r="A143" s="657"/>
      <c r="B143" s="651" t="e">
        <f>OR(fmMSIPPO,fmMFullPPO)</f>
        <v>#NAME?</v>
      </c>
      <c r="C143" s="651" t="b">
        <v>0</v>
      </c>
      <c r="D143" s="657"/>
      <c r="E143" s="657"/>
      <c r="F143" s="3"/>
      <c r="H143" s="279"/>
      <c r="I143" s="275" t="s">
        <v>277</v>
      </c>
      <c r="J143" s="275" t="s">
        <v>119</v>
      </c>
      <c r="K143" s="20" t="s">
        <v>1692</v>
      </c>
      <c r="L143" s="16" t="s">
        <v>1493</v>
      </c>
      <c r="M143" s="41" t="s">
        <v>325</v>
      </c>
      <c r="N143" s="17" t="s">
        <v>1693</v>
      </c>
      <c r="O143" s="42" t="s">
        <v>1488</v>
      </c>
      <c r="P143" s="26"/>
      <c r="Q143" s="26"/>
      <c r="R143" s="256"/>
      <c r="S143" s="256"/>
      <c r="T143" s="256"/>
      <c r="U143" s="256"/>
      <c r="V143" s="256"/>
      <c r="W143" s="256"/>
      <c r="X143" s="256"/>
      <c r="Y143" s="256"/>
      <c r="Z143" s="256"/>
    </row>
    <row r="144" spans="1:26" ht="382.5">
      <c r="A144" s="256"/>
      <c r="B144" s="651" t="e">
        <f>OR(fmMSIPPO,fmMFullPPO)</f>
        <v>#NAME?</v>
      </c>
      <c r="C144" s="651" t="b">
        <v>0</v>
      </c>
      <c r="D144" s="7"/>
      <c r="E144" s="44">
        <v>14</v>
      </c>
      <c r="F144" s="43"/>
      <c r="G144" s="7"/>
      <c r="H144" s="279"/>
      <c r="I144" s="275" t="s">
        <v>277</v>
      </c>
      <c r="J144" s="275" t="s">
        <v>121</v>
      </c>
      <c r="K144" s="21" t="s">
        <v>1694</v>
      </c>
      <c r="L144" s="16" t="s">
        <v>1493</v>
      </c>
      <c r="M144" s="41" t="s">
        <v>325</v>
      </c>
      <c r="N144" s="17" t="s">
        <v>1695</v>
      </c>
      <c r="O144" s="42" t="s">
        <v>1488</v>
      </c>
      <c r="P144" s="26"/>
      <c r="Q144" s="26"/>
      <c r="R144" s="256"/>
      <c r="S144" s="256"/>
      <c r="T144" s="256"/>
      <c r="U144" s="256"/>
      <c r="V144" s="256"/>
      <c r="W144" s="256"/>
      <c r="X144" s="256"/>
      <c r="Y144" s="256"/>
      <c r="Z144" s="256"/>
    </row>
    <row r="145" spans="1:26" ht="293.25">
      <c r="A145" s="256"/>
      <c r="B145" s="651" t="e">
        <f>OR(fmMSIPOS,fmMFullPOS)</f>
        <v>#NAME?</v>
      </c>
      <c r="C145" s="651" t="b">
        <v>0</v>
      </c>
      <c r="D145" s="7"/>
      <c r="E145" s="7"/>
      <c r="F145" s="3"/>
      <c r="G145" s="7"/>
      <c r="H145" s="276"/>
      <c r="I145" s="275" t="s">
        <v>768</v>
      </c>
      <c r="J145" s="275" t="s">
        <v>277</v>
      </c>
      <c r="K145" s="20" t="s">
        <v>1696</v>
      </c>
      <c r="L145" s="16" t="s">
        <v>1545</v>
      </c>
      <c r="M145" s="41" t="s">
        <v>325</v>
      </c>
      <c r="N145" s="17" t="s">
        <v>1697</v>
      </c>
      <c r="O145" s="42" t="s">
        <v>1547</v>
      </c>
      <c r="P145" s="26"/>
      <c r="Q145" s="26"/>
    </row>
    <row r="146" spans="1:26" ht="165.75">
      <c r="A146" s="256"/>
      <c r="B146" s="651" t="e">
        <f>fmAdminOpSrvcDFPM</f>
        <v>#NAME?</v>
      </c>
      <c r="C146" s="651" t="b">
        <v>0</v>
      </c>
      <c r="D146" s="7"/>
      <c r="E146" s="7"/>
      <c r="F146" s="3"/>
      <c r="G146" s="7"/>
      <c r="H146" s="276"/>
      <c r="I146" s="275" t="s">
        <v>770</v>
      </c>
      <c r="J146" s="275" t="s">
        <v>277</v>
      </c>
      <c r="K146" s="22" t="s">
        <v>1698</v>
      </c>
      <c r="L146" s="33"/>
      <c r="M146" s="35"/>
      <c r="N146" s="35"/>
      <c r="O146" s="35"/>
      <c r="P146" s="242"/>
      <c r="Q146" s="243"/>
      <c r="R146" s="259"/>
      <c r="S146" s="259"/>
      <c r="T146" s="259"/>
      <c r="U146" s="259"/>
      <c r="V146" s="259"/>
      <c r="W146" s="259"/>
      <c r="X146" s="259"/>
      <c r="Y146" s="259"/>
      <c r="Z146" s="259"/>
    </row>
    <row r="147" spans="1:26" ht="38.25">
      <c r="A147" s="256"/>
      <c r="B147" s="651" t="e">
        <f>fmAdminOpSrvcAPTOPM</f>
        <v>#NAME?</v>
      </c>
      <c r="C147" s="651" t="b">
        <v>0</v>
      </c>
      <c r="D147" s="7"/>
      <c r="E147" s="44">
        <v>14</v>
      </c>
      <c r="F147" s="43"/>
      <c r="G147" s="7"/>
      <c r="H147" s="276"/>
      <c r="I147" s="275" t="s">
        <v>771</v>
      </c>
      <c r="J147" s="275" t="s">
        <v>277</v>
      </c>
      <c r="K147" s="20" t="s">
        <v>1699</v>
      </c>
      <c r="L147" s="16" t="s">
        <v>1700</v>
      </c>
      <c r="M147" s="41" t="s">
        <v>325</v>
      </c>
      <c r="N147" s="17" t="s">
        <v>1701</v>
      </c>
      <c r="O147" s="42" t="s">
        <v>1702</v>
      </c>
      <c r="P147" s="25"/>
      <c r="Q147" s="25"/>
      <c r="R147" s="259"/>
      <c r="S147" s="259"/>
      <c r="T147" s="259"/>
      <c r="U147" s="259"/>
      <c r="V147" s="259"/>
      <c r="W147" s="259"/>
      <c r="X147" s="259"/>
      <c r="Y147" s="259"/>
      <c r="Z147" s="259"/>
    </row>
    <row r="148" spans="1:26" ht="38.25">
      <c r="A148" s="256"/>
      <c r="B148" s="651" t="e">
        <f>fmMultiple</f>
        <v>#NAME?</v>
      </c>
      <c r="C148" s="651" t="b">
        <v>0</v>
      </c>
      <c r="D148" s="7"/>
      <c r="E148" s="7"/>
      <c r="F148" s="3"/>
      <c r="G148" s="7"/>
      <c r="H148" s="276"/>
      <c r="I148" s="275" t="s">
        <v>352</v>
      </c>
      <c r="J148" s="275" t="s">
        <v>117</v>
      </c>
      <c r="K148" s="20" t="s">
        <v>1703</v>
      </c>
      <c r="L148" s="16" t="s">
        <v>1700</v>
      </c>
      <c r="M148" s="41" t="s">
        <v>325</v>
      </c>
      <c r="N148" s="17" t="s">
        <v>1704</v>
      </c>
      <c r="O148" s="42" t="s">
        <v>1702</v>
      </c>
      <c r="P148" s="26"/>
      <c r="Q148" s="26"/>
      <c r="R148" s="259"/>
      <c r="S148" s="259"/>
      <c r="T148" s="259"/>
      <c r="U148" s="259"/>
      <c r="V148" s="259"/>
      <c r="W148" s="259"/>
      <c r="X148" s="259"/>
      <c r="Y148" s="259"/>
      <c r="Z148" s="259"/>
    </row>
    <row r="149" spans="1:26" ht="38.25">
      <c r="A149" s="256"/>
      <c r="B149" s="651"/>
      <c r="C149" s="651"/>
      <c r="D149" s="7"/>
      <c r="E149" s="7"/>
      <c r="F149" s="3"/>
      <c r="G149" s="7"/>
      <c r="H149" s="276"/>
      <c r="I149" s="275" t="s">
        <v>778</v>
      </c>
      <c r="J149" s="275" t="s">
        <v>277</v>
      </c>
      <c r="K149" s="20" t="s">
        <v>1705</v>
      </c>
      <c r="L149" s="16" t="s">
        <v>1700</v>
      </c>
      <c r="M149" s="41" t="s">
        <v>325</v>
      </c>
      <c r="N149" s="17" t="s">
        <v>1706</v>
      </c>
      <c r="O149" s="42" t="s">
        <v>1702</v>
      </c>
      <c r="P149" s="26"/>
      <c r="Q149" s="26"/>
      <c r="R149" s="234"/>
      <c r="S149" s="259"/>
      <c r="T149" s="259"/>
      <c r="U149" s="259"/>
      <c r="V149" s="259"/>
      <c r="W149" s="259"/>
      <c r="X149" s="259"/>
      <c r="Y149" s="259"/>
      <c r="Z149" s="259"/>
    </row>
    <row r="150" spans="1:26" ht="102">
      <c r="A150" s="256"/>
      <c r="B150" s="651"/>
      <c r="C150" s="651"/>
      <c r="D150" s="7"/>
      <c r="E150" s="7"/>
      <c r="F150" s="3"/>
      <c r="G150" s="7"/>
      <c r="H150" s="276"/>
      <c r="I150" s="275" t="s">
        <v>780</v>
      </c>
      <c r="J150" s="275"/>
      <c r="K150" s="20" t="s">
        <v>1707</v>
      </c>
      <c r="L150" s="16" t="s">
        <v>1100</v>
      </c>
      <c r="M150" s="41" t="s">
        <v>1497</v>
      </c>
      <c r="N150" s="17" t="s">
        <v>1708</v>
      </c>
      <c r="O150" s="42" t="s">
        <v>1499</v>
      </c>
      <c r="P150" s="31"/>
      <c r="Q150" s="26"/>
      <c r="R150" s="259"/>
      <c r="S150" s="259"/>
      <c r="T150" s="259"/>
      <c r="U150" s="259"/>
      <c r="V150" s="259"/>
      <c r="W150" s="259"/>
      <c r="X150" s="259"/>
      <c r="Y150" s="259"/>
      <c r="Z150" s="259"/>
    </row>
    <row r="151" spans="1:26" ht="102">
      <c r="A151" s="256"/>
      <c r="B151" s="651"/>
      <c r="C151" s="651"/>
      <c r="D151" s="7"/>
      <c r="E151" s="44">
        <v>14</v>
      </c>
      <c r="F151" s="43"/>
      <c r="G151" s="7"/>
      <c r="H151" s="276"/>
      <c r="I151" s="275" t="s">
        <v>782</v>
      </c>
      <c r="J151" s="275" t="s">
        <v>277</v>
      </c>
      <c r="K151" s="20" t="s">
        <v>1709</v>
      </c>
      <c r="L151" s="16" t="s">
        <v>1100</v>
      </c>
      <c r="M151" s="41" t="s">
        <v>1497</v>
      </c>
      <c r="N151" s="17" t="s">
        <v>1710</v>
      </c>
      <c r="O151" s="42" t="s">
        <v>1499</v>
      </c>
      <c r="P151" s="31"/>
      <c r="Q151" s="26"/>
      <c r="R151" s="259"/>
      <c r="S151" s="259"/>
      <c r="T151" s="259"/>
      <c r="U151" s="259"/>
      <c r="V151" s="259"/>
      <c r="W151" s="259"/>
      <c r="X151" s="259"/>
      <c r="Y151" s="259"/>
      <c r="Z151" s="259"/>
    </row>
    <row r="152" spans="1:26" ht="140.25">
      <c r="A152" s="256"/>
      <c r="B152" s="651"/>
      <c r="C152" s="651"/>
      <c r="D152" s="7"/>
      <c r="E152" s="7"/>
      <c r="F152" s="3"/>
      <c r="G152" s="7"/>
      <c r="H152" s="276"/>
      <c r="I152" s="275" t="s">
        <v>277</v>
      </c>
      <c r="J152" s="275" t="s">
        <v>117</v>
      </c>
      <c r="K152" s="20" t="s">
        <v>1711</v>
      </c>
      <c r="L152" s="16" t="s">
        <v>1712</v>
      </c>
      <c r="M152" s="41" t="s">
        <v>325</v>
      </c>
      <c r="N152" s="17" t="s">
        <v>1713</v>
      </c>
      <c r="O152" s="42" t="s">
        <v>1714</v>
      </c>
      <c r="P152" s="26"/>
      <c r="Q152" s="26"/>
      <c r="R152" s="256"/>
      <c r="S152" s="256"/>
      <c r="T152" s="256"/>
      <c r="U152" s="256"/>
      <c r="V152" s="256"/>
      <c r="W152" s="256"/>
      <c r="X152" s="256"/>
      <c r="Y152" s="256"/>
      <c r="Z152" s="256"/>
    </row>
    <row r="153" spans="1:26" ht="38.25">
      <c r="A153" s="256"/>
      <c r="B153" s="651"/>
      <c r="C153" s="651"/>
      <c r="D153" s="7"/>
      <c r="E153" s="44">
        <v>14</v>
      </c>
      <c r="F153" s="43"/>
      <c r="G153" s="7"/>
      <c r="H153" s="276"/>
      <c r="I153" s="275" t="s">
        <v>277</v>
      </c>
      <c r="J153" s="275" t="s">
        <v>119</v>
      </c>
      <c r="K153" s="20" t="e">
        <f>xfmAdminOpSrvcAPTOPMRspn</f>
        <v>#NAME?</v>
      </c>
      <c r="L153" s="16" t="s">
        <v>1712</v>
      </c>
      <c r="M153" s="41" t="s">
        <v>325</v>
      </c>
      <c r="N153" s="17" t="s">
        <v>1715</v>
      </c>
      <c r="O153" s="42" t="s">
        <v>1714</v>
      </c>
      <c r="P153" s="26"/>
      <c r="Q153" s="26"/>
      <c r="R153" s="256"/>
      <c r="S153" s="256"/>
      <c r="T153" s="256"/>
      <c r="U153" s="256"/>
      <c r="V153" s="256"/>
      <c r="W153" s="256"/>
      <c r="X153" s="256"/>
      <c r="Y153" s="256"/>
      <c r="Z153" s="256"/>
    </row>
    <row r="154" spans="1:26" ht="178.5">
      <c r="A154" s="256"/>
      <c r="B154" s="651"/>
      <c r="C154" s="651"/>
      <c r="D154" s="7"/>
      <c r="E154" s="44"/>
      <c r="F154" s="43"/>
      <c r="G154" s="7"/>
      <c r="H154" s="276"/>
      <c r="I154" s="275" t="s">
        <v>277</v>
      </c>
      <c r="J154" s="275" t="s">
        <v>121</v>
      </c>
      <c r="K154" s="20" t="s">
        <v>1716</v>
      </c>
      <c r="L154" s="16" t="s">
        <v>1493</v>
      </c>
      <c r="M154" s="41" t="s">
        <v>325</v>
      </c>
      <c r="N154" s="17" t="s">
        <v>1717</v>
      </c>
      <c r="O154" s="42" t="s">
        <v>1488</v>
      </c>
      <c r="P154" s="26"/>
      <c r="Q154" s="26"/>
      <c r="R154" s="256"/>
      <c r="S154" s="233"/>
      <c r="T154" s="233"/>
      <c r="U154" s="256"/>
      <c r="V154" s="256"/>
      <c r="W154" s="256"/>
      <c r="X154" s="256"/>
      <c r="Y154" s="256"/>
      <c r="Z154" s="256"/>
    </row>
    <row r="155" spans="1:26" ht="216.75">
      <c r="A155" s="256"/>
      <c r="B155" s="651" t="e">
        <f>fmMultiple</f>
        <v>#NAME?</v>
      </c>
      <c r="C155" s="651" t="b">
        <v>0</v>
      </c>
      <c r="D155" s="7"/>
      <c r="E155" s="7"/>
      <c r="F155" s="3"/>
      <c r="G155" s="7"/>
      <c r="H155" s="276"/>
      <c r="I155" s="275"/>
      <c r="J155" s="275" t="s">
        <v>121</v>
      </c>
      <c r="K155" s="20" t="s">
        <v>1718</v>
      </c>
      <c r="L155" s="150"/>
      <c r="M155" s="41" t="s">
        <v>325</v>
      </c>
      <c r="N155" s="17" t="s">
        <v>1717</v>
      </c>
      <c r="O155" s="42" t="s">
        <v>1488</v>
      </c>
      <c r="P155" s="26"/>
      <c r="Q155" s="26"/>
      <c r="R155" s="256"/>
      <c r="S155" s="256"/>
      <c r="T155" s="256"/>
      <c r="U155" s="256"/>
      <c r="V155" s="256"/>
      <c r="W155" s="256"/>
      <c r="X155" s="256"/>
      <c r="Y155" s="256"/>
      <c r="Z155" s="256"/>
    </row>
    <row r="156" spans="1:26" ht="76.5">
      <c r="A156" s="657"/>
      <c r="B156" s="651"/>
      <c r="C156" s="651"/>
      <c r="D156" s="657"/>
      <c r="E156" s="657"/>
      <c r="F156" s="3"/>
      <c r="G156" s="652"/>
      <c r="H156" s="276"/>
      <c r="I156" s="275" t="s">
        <v>784</v>
      </c>
      <c r="J156" s="275" t="s">
        <v>277</v>
      </c>
      <c r="K156" s="22" t="s">
        <v>1719</v>
      </c>
      <c r="L156" s="33"/>
      <c r="M156" s="35"/>
      <c r="N156" s="35"/>
      <c r="O156" s="35"/>
      <c r="P156" s="242"/>
      <c r="Q156" s="243"/>
      <c r="R156" s="233"/>
      <c r="S156" s="233"/>
      <c r="T156" s="233"/>
    </row>
    <row r="157" spans="1:26" ht="38.25">
      <c r="A157" s="657"/>
      <c r="B157" s="651"/>
      <c r="C157" s="651"/>
      <c r="D157" s="657"/>
      <c r="E157" s="657"/>
      <c r="F157" s="3"/>
      <c r="G157" s="652"/>
      <c r="H157" s="279"/>
      <c r="I157" s="275"/>
      <c r="J157" s="275"/>
      <c r="K157" s="20" t="s">
        <v>1720</v>
      </c>
      <c r="L157" s="16" t="s">
        <v>1493</v>
      </c>
      <c r="M157" s="41" t="s">
        <v>325</v>
      </c>
      <c r="N157" s="17" t="s">
        <v>1721</v>
      </c>
      <c r="O157" s="42" t="s">
        <v>1488</v>
      </c>
      <c r="P157" s="25"/>
      <c r="Q157" s="25"/>
      <c r="R157" s="233"/>
      <c r="S157" s="233"/>
      <c r="T157" s="233"/>
    </row>
    <row r="158" spans="1:26" ht="38.25">
      <c r="A158" s="256"/>
      <c r="B158" s="651" t="e">
        <f>fmMultiple</f>
        <v>#NAME?</v>
      </c>
      <c r="C158" s="651" t="b">
        <v>0</v>
      </c>
      <c r="D158" s="7"/>
      <c r="E158" s="7"/>
      <c r="F158" s="3"/>
      <c r="G158" s="7"/>
      <c r="H158" s="279"/>
      <c r="I158" s="275"/>
      <c r="J158" s="275"/>
      <c r="K158" s="20" t="s">
        <v>1722</v>
      </c>
      <c r="L158" s="16" t="s">
        <v>1493</v>
      </c>
      <c r="M158" s="41" t="s">
        <v>325</v>
      </c>
      <c r="N158" s="17" t="s">
        <v>1723</v>
      </c>
      <c r="O158" s="42" t="s">
        <v>1488</v>
      </c>
      <c r="P158" s="26"/>
      <c r="Q158" s="26"/>
      <c r="R158" s="256"/>
      <c r="S158" s="256"/>
      <c r="T158" s="256"/>
      <c r="U158" s="256"/>
      <c r="V158" s="256"/>
      <c r="W158" s="256"/>
      <c r="X158" s="256"/>
      <c r="Y158" s="256"/>
      <c r="Z158" s="256"/>
    </row>
    <row r="159" spans="1:26" ht="38.25">
      <c r="A159" s="256"/>
      <c r="B159" s="651" t="e">
        <f>fmMultiple</f>
        <v>#NAME?</v>
      </c>
      <c r="C159" s="651" t="b">
        <v>0</v>
      </c>
      <c r="D159" s="7"/>
      <c r="E159" s="7"/>
      <c r="F159" s="3"/>
      <c r="G159" s="7"/>
      <c r="H159" s="276"/>
      <c r="I159" s="275" t="s">
        <v>786</v>
      </c>
      <c r="J159" s="275" t="s">
        <v>117</v>
      </c>
      <c r="K159" s="20" t="s">
        <v>1724</v>
      </c>
      <c r="L159" s="16" t="s">
        <v>1493</v>
      </c>
      <c r="M159" s="41" t="s">
        <v>325</v>
      </c>
      <c r="N159" s="17" t="s">
        <v>1725</v>
      </c>
      <c r="O159" s="42" t="s">
        <v>1488</v>
      </c>
      <c r="P159" s="26"/>
      <c r="Q159" s="26"/>
      <c r="R159" s="256"/>
      <c r="S159" s="256" t="s">
        <v>1726</v>
      </c>
      <c r="T159" s="256"/>
      <c r="U159" s="256"/>
      <c r="V159" s="256"/>
      <c r="W159" s="256"/>
      <c r="X159" s="256"/>
      <c r="Y159" s="256"/>
      <c r="Z159" s="256"/>
    </row>
    <row r="160" spans="1:26" ht="51">
      <c r="A160" s="256"/>
      <c r="B160" s="651" t="e">
        <f>fmMultiple</f>
        <v>#NAME?</v>
      </c>
      <c r="C160" s="651" t="b">
        <v>0</v>
      </c>
      <c r="D160" s="7"/>
      <c r="E160" s="7"/>
      <c r="F160" s="3"/>
      <c r="G160" s="7"/>
      <c r="H160" s="280"/>
      <c r="I160" s="275"/>
      <c r="J160" s="275" t="s">
        <v>119</v>
      </c>
      <c r="K160" s="20" t="s">
        <v>1727</v>
      </c>
      <c r="L160" s="16"/>
      <c r="M160" s="41" t="s">
        <v>325</v>
      </c>
      <c r="N160" s="17" t="s">
        <v>1725</v>
      </c>
      <c r="O160" s="42" t="s">
        <v>1488</v>
      </c>
      <c r="P160" s="26"/>
      <c r="Q160" s="26"/>
      <c r="R160" s="259"/>
      <c r="S160" s="259"/>
      <c r="T160" s="259"/>
      <c r="U160" s="259"/>
      <c r="V160" s="259"/>
      <c r="W160" s="259"/>
      <c r="X160" s="259"/>
      <c r="Y160" s="259"/>
      <c r="Z160" s="259"/>
    </row>
    <row r="161" spans="1:26" ht="102">
      <c r="A161" s="256"/>
      <c r="B161" s="651" t="e">
        <f>fmMultiple</f>
        <v>#NAME?</v>
      </c>
      <c r="C161" s="651" t="b">
        <v>0</v>
      </c>
      <c r="D161" s="7"/>
      <c r="E161" s="44">
        <v>14</v>
      </c>
      <c r="G161" s="7"/>
      <c r="H161" s="276"/>
      <c r="I161" s="275" t="s">
        <v>789</v>
      </c>
      <c r="J161" s="275" t="s">
        <v>277</v>
      </c>
      <c r="K161" s="20" t="s">
        <v>1728</v>
      </c>
      <c r="L161" s="16" t="s">
        <v>1493</v>
      </c>
      <c r="M161" s="41" t="s">
        <v>325</v>
      </c>
      <c r="N161" s="17" t="s">
        <v>1729</v>
      </c>
      <c r="O161" s="42" t="s">
        <v>1488</v>
      </c>
      <c r="P161" s="26"/>
      <c r="Q161" s="26"/>
    </row>
    <row r="162" spans="1:26" ht="76.5">
      <c r="A162" s="391"/>
      <c r="B162" s="651"/>
      <c r="C162" s="651"/>
      <c r="D162" s="391"/>
      <c r="E162" s="391"/>
      <c r="F162" s="3"/>
      <c r="G162" s="652"/>
      <c r="H162" s="276"/>
      <c r="I162" s="275" t="s">
        <v>798</v>
      </c>
      <c r="J162" s="275"/>
      <c r="K162" s="128" t="s">
        <v>1730</v>
      </c>
      <c r="L162" s="153"/>
      <c r="M162" s="41" t="s">
        <v>325</v>
      </c>
      <c r="N162" s="117" t="s">
        <v>1731</v>
      </c>
      <c r="O162" s="62" t="s">
        <v>913</v>
      </c>
      <c r="P162" s="32"/>
      <c r="Q162" s="32"/>
    </row>
    <row r="163" spans="1:26" ht="89.25">
      <c r="A163" s="391"/>
      <c r="B163" s="651"/>
      <c r="C163" s="651"/>
      <c r="D163" s="391"/>
      <c r="E163" s="391"/>
      <c r="F163" s="3"/>
      <c r="G163" s="654"/>
      <c r="H163" s="279"/>
      <c r="I163" s="275" t="s">
        <v>801</v>
      </c>
      <c r="J163" s="275"/>
      <c r="K163" s="128" t="s">
        <v>1732</v>
      </c>
      <c r="L163" s="153"/>
      <c r="M163" s="41" t="s">
        <v>325</v>
      </c>
      <c r="N163" s="117" t="s">
        <v>1731</v>
      </c>
      <c r="O163" s="62" t="s">
        <v>913</v>
      </c>
      <c r="P163" s="32"/>
      <c r="Q163" s="32"/>
      <c r="S163" s="257" t="s">
        <v>1733</v>
      </c>
    </row>
    <row r="164" spans="1:26" ht="153">
      <c r="A164" s="391"/>
      <c r="B164" s="651"/>
      <c r="C164" s="651"/>
      <c r="D164" s="391"/>
      <c r="E164" s="391"/>
      <c r="F164" s="3"/>
      <c r="G164" s="654"/>
      <c r="H164" s="279"/>
      <c r="I164" s="275"/>
      <c r="J164" s="275" t="s">
        <v>117</v>
      </c>
      <c r="K164" s="20" t="s">
        <v>1734</v>
      </c>
      <c r="L164" s="16" t="s">
        <v>1493</v>
      </c>
      <c r="M164" s="41" t="s">
        <v>325</v>
      </c>
      <c r="N164" s="17" t="s">
        <v>1729</v>
      </c>
      <c r="O164" s="42" t="s">
        <v>1488</v>
      </c>
      <c r="P164" s="26"/>
      <c r="Q164" s="26"/>
    </row>
    <row r="165" spans="1:26" ht="344.25">
      <c r="H165" s="279"/>
      <c r="I165" s="275" t="s">
        <v>277</v>
      </c>
      <c r="J165" s="275" t="s">
        <v>277</v>
      </c>
      <c r="K165" s="20" t="s">
        <v>1735</v>
      </c>
      <c r="L165" s="16" t="s">
        <v>1493</v>
      </c>
      <c r="M165" s="41" t="s">
        <v>325</v>
      </c>
      <c r="N165" s="17" t="s">
        <v>1729</v>
      </c>
      <c r="O165" s="42" t="s">
        <v>1488</v>
      </c>
      <c r="P165" s="26"/>
      <c r="Q165" s="26"/>
      <c r="R165" s="184"/>
      <c r="S165" s="184"/>
      <c r="T165" s="184"/>
      <c r="U165" s="184"/>
      <c r="V165" s="184"/>
      <c r="W165" s="184"/>
      <c r="X165" s="184"/>
      <c r="Y165" s="184"/>
      <c r="Z165" s="184"/>
    </row>
    <row r="166" spans="1:26" ht="293.25">
      <c r="H166" s="185" t="s">
        <v>277</v>
      </c>
      <c r="I166" s="291" t="s">
        <v>803</v>
      </c>
      <c r="J166" s="290" t="s">
        <v>277</v>
      </c>
      <c r="K166" s="21" t="s">
        <v>1736</v>
      </c>
      <c r="L166" s="16" t="s">
        <v>1493</v>
      </c>
      <c r="M166" s="41" t="s">
        <v>325</v>
      </c>
      <c r="N166" s="17" t="s">
        <v>1737</v>
      </c>
      <c r="O166" s="42" t="s">
        <v>1488</v>
      </c>
      <c r="P166" s="26"/>
      <c r="Q166" s="26"/>
      <c r="R166" s="184"/>
      <c r="S166" s="184"/>
      <c r="T166" s="184"/>
      <c r="U166" s="184"/>
      <c r="V166" s="184"/>
      <c r="W166" s="184"/>
      <c r="X166" s="184"/>
      <c r="Y166" s="184"/>
      <c r="Z166" s="184"/>
    </row>
    <row r="167" spans="1:26" ht="255">
      <c r="A167" s="391"/>
      <c r="B167" s="651"/>
      <c r="C167" s="651"/>
      <c r="D167" s="391"/>
      <c r="E167" s="391"/>
      <c r="F167" s="3"/>
      <c r="G167" s="654"/>
      <c r="H167" s="185"/>
      <c r="I167" s="291" t="s">
        <v>809</v>
      </c>
      <c r="J167" s="290" t="s">
        <v>277</v>
      </c>
      <c r="K167" s="20" t="s">
        <v>1738</v>
      </c>
      <c r="L167" s="16" t="s">
        <v>1493</v>
      </c>
      <c r="M167" s="41" t="s">
        <v>325</v>
      </c>
      <c r="N167" s="17" t="s">
        <v>1739</v>
      </c>
      <c r="O167" s="42" t="s">
        <v>1488</v>
      </c>
      <c r="P167" s="26"/>
      <c r="Q167" s="26"/>
    </row>
    <row r="168" spans="1:26" ht="204">
      <c r="A168" s="256"/>
      <c r="B168" s="651" t="e">
        <f>OR(fmMSIHMO,fmMSIPPO,fmMSIPOS,fmSSIHMO,fmSSIPPO,fmSSIPOS)</f>
        <v>#NAME?</v>
      </c>
      <c r="C168" s="651" t="b">
        <v>0</v>
      </c>
      <c r="D168" s="7"/>
      <c r="E168" s="7"/>
      <c r="F168" s="3"/>
      <c r="G168" s="7"/>
      <c r="H168" s="279"/>
      <c r="I168" s="275" t="s">
        <v>277</v>
      </c>
      <c r="J168" s="275" t="s">
        <v>117</v>
      </c>
      <c r="K168" s="22" t="s">
        <v>1740</v>
      </c>
      <c r="L168" s="33"/>
      <c r="M168" s="35"/>
      <c r="N168" s="35"/>
      <c r="O168" s="35"/>
      <c r="P168" s="242"/>
      <c r="Q168" s="244"/>
      <c r="R168" s="235"/>
      <c r="S168" s="231"/>
      <c r="T168" s="231"/>
      <c r="U168" s="231"/>
      <c r="V168" s="231"/>
      <c r="W168" s="259"/>
      <c r="X168" s="259"/>
      <c r="Y168" s="259"/>
      <c r="Z168" s="259"/>
    </row>
    <row r="169" spans="1:26" ht="89.25">
      <c r="H169" s="276"/>
      <c r="I169" s="273" t="s">
        <v>828</v>
      </c>
      <c r="J169" s="275"/>
      <c r="K169" s="20" t="s">
        <v>1741</v>
      </c>
      <c r="L169" s="16" t="s">
        <v>1493</v>
      </c>
      <c r="M169" s="41" t="s">
        <v>325</v>
      </c>
      <c r="N169" s="17" t="s">
        <v>1568</v>
      </c>
      <c r="O169" s="42" t="s">
        <v>1488</v>
      </c>
      <c r="P169" s="25"/>
      <c r="Q169" s="25"/>
      <c r="R169" s="231"/>
      <c r="S169" s="231"/>
      <c r="T169" s="231"/>
      <c r="U169" s="231"/>
      <c r="V169" s="231"/>
      <c r="W169" s="231"/>
      <c r="X169" s="231"/>
      <c r="Y169" s="231"/>
      <c r="Z169" s="231"/>
    </row>
    <row r="170" spans="1:26" ht="76.5">
      <c r="H170" s="292" t="s">
        <v>277</v>
      </c>
      <c r="I170" s="293" t="s">
        <v>830</v>
      </c>
      <c r="J170" s="294" t="s">
        <v>277</v>
      </c>
      <c r="K170" s="20" t="s">
        <v>1742</v>
      </c>
      <c r="L170" s="16" t="s">
        <v>1493</v>
      </c>
      <c r="M170" s="41" t="s">
        <v>348</v>
      </c>
      <c r="N170" s="17" t="s">
        <v>1623</v>
      </c>
      <c r="O170" s="42" t="s">
        <v>287</v>
      </c>
      <c r="P170" s="26"/>
      <c r="Q170" s="25"/>
      <c r="R170" s="231"/>
      <c r="S170" s="231"/>
      <c r="T170" s="231"/>
      <c r="U170" s="231"/>
      <c r="V170" s="231"/>
      <c r="W170" s="231"/>
      <c r="X170" s="231"/>
      <c r="Y170" s="231"/>
      <c r="Z170" s="231"/>
    </row>
    <row r="171" spans="1:26" ht="63.75">
      <c r="H171" s="292" t="s">
        <v>277</v>
      </c>
      <c r="I171" s="293" t="s">
        <v>307</v>
      </c>
      <c r="J171" s="294" t="s">
        <v>277</v>
      </c>
      <c r="K171" s="128" t="s">
        <v>1743</v>
      </c>
      <c r="L171" s="669" t="s">
        <v>1744</v>
      </c>
      <c r="M171" s="41" t="s">
        <v>325</v>
      </c>
      <c r="N171" s="117" t="s">
        <v>1745</v>
      </c>
      <c r="O171" s="62" t="s">
        <v>1746</v>
      </c>
      <c r="P171" s="32"/>
      <c r="Q171" s="32"/>
      <c r="R171" s="231"/>
      <c r="S171" s="231"/>
      <c r="T171" s="231"/>
      <c r="U171" s="231"/>
      <c r="V171" s="231"/>
      <c r="W171" s="231"/>
      <c r="X171" s="231"/>
      <c r="Y171" s="231"/>
      <c r="Z171" s="231"/>
    </row>
    <row r="172" spans="1:26" ht="114.75">
      <c r="H172" s="292" t="s">
        <v>277</v>
      </c>
      <c r="I172" s="293" t="s">
        <v>832</v>
      </c>
      <c r="J172" s="294" t="s">
        <v>277</v>
      </c>
      <c r="K172" s="128" t="s">
        <v>1747</v>
      </c>
      <c r="L172" s="669"/>
      <c r="M172" s="41" t="s">
        <v>325</v>
      </c>
      <c r="N172" s="17" t="s">
        <v>1568</v>
      </c>
      <c r="O172" s="42" t="s">
        <v>1488</v>
      </c>
      <c r="P172" s="25"/>
      <c r="Q172" s="32"/>
      <c r="R172" s="235"/>
      <c r="S172" s="231"/>
      <c r="T172" s="231"/>
      <c r="U172" s="231"/>
      <c r="V172" s="231"/>
      <c r="W172" s="231"/>
      <c r="X172" s="231"/>
      <c r="Y172" s="231"/>
      <c r="Z172" s="231"/>
    </row>
    <row r="173" spans="1:26" ht="102">
      <c r="H173" s="292" t="s">
        <v>277</v>
      </c>
      <c r="I173" s="293" t="s">
        <v>318</v>
      </c>
      <c r="J173" s="294" t="s">
        <v>277</v>
      </c>
      <c r="K173" s="229" t="s">
        <v>1748</v>
      </c>
      <c r="L173" s="16" t="s">
        <v>1493</v>
      </c>
      <c r="M173" s="41" t="s">
        <v>348</v>
      </c>
      <c r="N173" s="17" t="s">
        <v>1623</v>
      </c>
      <c r="O173" s="42" t="s">
        <v>287</v>
      </c>
      <c r="P173" s="26"/>
      <c r="Q173" s="25"/>
      <c r="R173" s="231"/>
      <c r="S173" s="231"/>
      <c r="T173" s="231"/>
      <c r="U173" s="231"/>
      <c r="V173" s="231"/>
      <c r="W173" s="231"/>
      <c r="X173" s="231"/>
      <c r="Y173" s="231"/>
      <c r="Z173" s="231"/>
    </row>
    <row r="174" spans="1:26" ht="280.5">
      <c r="H174" s="292" t="s">
        <v>277</v>
      </c>
      <c r="I174" s="293" t="s">
        <v>834</v>
      </c>
      <c r="J174" s="294" t="s">
        <v>277</v>
      </c>
      <c r="K174" s="20" t="s">
        <v>1749</v>
      </c>
      <c r="L174" s="16" t="s">
        <v>1493</v>
      </c>
      <c r="M174" s="41" t="s">
        <v>325</v>
      </c>
      <c r="N174" s="17" t="s">
        <v>1693</v>
      </c>
      <c r="O174" s="42" t="s">
        <v>1488</v>
      </c>
      <c r="P174" s="26"/>
      <c r="Q174" s="26"/>
      <c r="R174" s="231"/>
      <c r="S174" s="231"/>
      <c r="T174" s="231"/>
      <c r="U174" s="231"/>
      <c r="V174" s="231"/>
      <c r="W174" s="231"/>
      <c r="X174" s="231"/>
      <c r="Y174" s="231"/>
      <c r="Z174" s="231"/>
    </row>
    <row r="175" spans="1:26" ht="331.5">
      <c r="A175" s="256"/>
      <c r="B175" s="651"/>
      <c r="C175" s="651"/>
      <c r="D175" s="7"/>
      <c r="E175" s="7"/>
      <c r="F175" s="3"/>
      <c r="G175" s="7"/>
      <c r="H175" s="292" t="s">
        <v>277</v>
      </c>
      <c r="I175" s="293" t="s">
        <v>836</v>
      </c>
      <c r="J175" s="294" t="s">
        <v>277</v>
      </c>
      <c r="K175" s="214" t="s">
        <v>1750</v>
      </c>
      <c r="L175" s="217" t="s">
        <v>1614</v>
      </c>
      <c r="M175" s="218" t="s">
        <v>325</v>
      </c>
      <c r="N175" s="219" t="s">
        <v>1751</v>
      </c>
      <c r="O175" s="220" t="s">
        <v>913</v>
      </c>
      <c r="P175" s="221"/>
      <c r="Q175" s="221"/>
      <c r="R175" s="259"/>
      <c r="S175" s="97"/>
      <c r="T175" s="259"/>
      <c r="U175" s="259"/>
      <c r="V175" s="259"/>
      <c r="W175" s="259"/>
      <c r="X175" s="259"/>
      <c r="Y175" s="259"/>
      <c r="Z175" s="259"/>
    </row>
    <row r="176" spans="1:26" ht="38.25">
      <c r="H176" s="276"/>
      <c r="I176" s="275" t="s">
        <v>838</v>
      </c>
      <c r="J176" s="275"/>
      <c r="K176" s="214" t="s">
        <v>277</v>
      </c>
      <c r="L176" s="217" t="s">
        <v>1614</v>
      </c>
      <c r="M176" s="218" t="s">
        <v>325</v>
      </c>
      <c r="N176" s="219" t="s">
        <v>1752</v>
      </c>
      <c r="O176" s="220" t="s">
        <v>913</v>
      </c>
      <c r="P176" s="221"/>
      <c r="Q176" s="221"/>
      <c r="R176" s="231"/>
      <c r="S176" s="231"/>
      <c r="T176" s="231"/>
      <c r="U176" s="231"/>
      <c r="V176" s="231"/>
      <c r="W176" s="231"/>
      <c r="X176" s="231"/>
      <c r="Y176" s="231"/>
      <c r="Z176" s="231"/>
    </row>
    <row r="177" spans="1:26" ht="204">
      <c r="H177" s="292" t="s">
        <v>277</v>
      </c>
      <c r="I177" s="293" t="s">
        <v>1368</v>
      </c>
      <c r="J177" s="294" t="s">
        <v>277</v>
      </c>
      <c r="K177" s="214" t="s">
        <v>1753</v>
      </c>
      <c r="L177" s="217" t="s">
        <v>1614</v>
      </c>
      <c r="M177" s="218" t="s">
        <v>325</v>
      </c>
      <c r="N177" s="219" t="s">
        <v>1754</v>
      </c>
      <c r="O177" s="220" t="s">
        <v>913</v>
      </c>
      <c r="P177" s="221"/>
      <c r="Q177" s="221"/>
      <c r="R177" s="231"/>
      <c r="S177" s="231"/>
      <c r="T177" s="231"/>
      <c r="U177" s="231"/>
      <c r="V177" s="231"/>
      <c r="W177" s="231"/>
      <c r="X177" s="231"/>
      <c r="Y177" s="231"/>
      <c r="Z177" s="231"/>
    </row>
    <row r="178" spans="1:26" ht="140.25">
      <c r="B178" s="651"/>
      <c r="C178" s="651"/>
      <c r="F178" s="223"/>
      <c r="H178" s="292" t="s">
        <v>277</v>
      </c>
      <c r="I178" s="293" t="s">
        <v>1369</v>
      </c>
      <c r="J178" s="294"/>
      <c r="K178" s="214" t="s">
        <v>1632</v>
      </c>
      <c r="L178" s="217" t="s">
        <v>1614</v>
      </c>
      <c r="M178" s="218" t="s">
        <v>325</v>
      </c>
      <c r="N178" s="219" t="s">
        <v>1754</v>
      </c>
      <c r="O178" s="220" t="s">
        <v>913</v>
      </c>
      <c r="P178" s="221"/>
      <c r="Q178" s="221"/>
      <c r="R178" s="231"/>
      <c r="S178" s="256"/>
      <c r="T178" s="256"/>
      <c r="U178" s="256"/>
      <c r="V178" s="256"/>
      <c r="W178" s="256"/>
      <c r="X178" s="256"/>
      <c r="Y178" s="256"/>
      <c r="Z178" s="256"/>
    </row>
    <row r="179" spans="1:26" ht="102">
      <c r="H179" s="276"/>
      <c r="I179" s="275" t="s">
        <v>1373</v>
      </c>
      <c r="J179" s="275" t="s">
        <v>277</v>
      </c>
      <c r="K179" s="214" t="s">
        <v>1755</v>
      </c>
      <c r="L179" s="217" t="s">
        <v>1614</v>
      </c>
      <c r="M179" s="218" t="s">
        <v>325</v>
      </c>
      <c r="N179" s="219" t="s">
        <v>1756</v>
      </c>
      <c r="O179" s="220" t="s">
        <v>913</v>
      </c>
      <c r="P179" s="221"/>
      <c r="Q179" s="221"/>
      <c r="R179" s="231"/>
      <c r="S179" s="231"/>
      <c r="T179" s="231"/>
      <c r="U179" s="231"/>
      <c r="V179" s="231"/>
      <c r="W179" s="231"/>
      <c r="X179" s="231"/>
      <c r="Y179" s="231"/>
      <c r="Z179" s="231"/>
    </row>
    <row r="180" spans="1:26" ht="280.5">
      <c r="H180" s="292" t="s">
        <v>277</v>
      </c>
      <c r="I180" s="293" t="s">
        <v>1757</v>
      </c>
      <c r="J180" s="294" t="s">
        <v>277</v>
      </c>
      <c r="K180" s="214" t="s">
        <v>1758</v>
      </c>
      <c r="L180" s="217" t="s">
        <v>1614</v>
      </c>
      <c r="M180" s="218" t="s">
        <v>325</v>
      </c>
      <c r="N180" s="219" t="s">
        <v>1759</v>
      </c>
      <c r="O180" s="220" t="s">
        <v>913</v>
      </c>
      <c r="P180" s="221"/>
      <c r="Q180" s="221"/>
      <c r="R180" s="231"/>
      <c r="S180" s="231"/>
      <c r="T180" s="231"/>
      <c r="U180" s="231"/>
      <c r="V180" s="231"/>
      <c r="W180" s="231"/>
      <c r="X180" s="231"/>
      <c r="Y180" s="231"/>
      <c r="Z180" s="231"/>
    </row>
    <row r="181" spans="1:26" ht="242.25">
      <c r="H181" s="292" t="s">
        <v>277</v>
      </c>
      <c r="I181" s="293" t="s">
        <v>1372</v>
      </c>
      <c r="J181" s="294" t="s">
        <v>117</v>
      </c>
      <c r="K181" s="20" t="s">
        <v>1760</v>
      </c>
      <c r="L181" s="16" t="s">
        <v>1493</v>
      </c>
      <c r="M181" s="41" t="s">
        <v>348</v>
      </c>
      <c r="N181" s="17" t="s">
        <v>1623</v>
      </c>
      <c r="O181" s="42" t="s">
        <v>287</v>
      </c>
      <c r="P181" s="26"/>
      <c r="Q181" s="26"/>
      <c r="R181" s="231"/>
      <c r="S181" s="231"/>
      <c r="T181" s="231"/>
      <c r="U181" s="231"/>
      <c r="V181" s="231"/>
      <c r="W181" s="231"/>
      <c r="X181" s="231"/>
      <c r="Y181" s="231"/>
      <c r="Z181" s="231"/>
    </row>
    <row r="182" spans="1:26" ht="114.75">
      <c r="B182" s="662"/>
      <c r="C182" s="662"/>
      <c r="F182" s="97"/>
      <c r="G182" s="256"/>
      <c r="H182" s="292" t="s">
        <v>277</v>
      </c>
      <c r="I182" s="293"/>
      <c r="J182" s="294" t="s">
        <v>119</v>
      </c>
      <c r="K182" s="214" t="s">
        <v>1761</v>
      </c>
      <c r="L182" s="217" t="s">
        <v>1614</v>
      </c>
      <c r="M182" s="218" t="s">
        <v>325</v>
      </c>
      <c r="N182" s="219" t="s">
        <v>1762</v>
      </c>
      <c r="O182" s="220" t="s">
        <v>913</v>
      </c>
      <c r="P182" s="221"/>
      <c r="Q182" s="221"/>
      <c r="R182" s="233"/>
      <c r="S182" s="233"/>
      <c r="T182" s="233"/>
    </row>
    <row r="183" spans="1:26" ht="165.75">
      <c r="A183" s="671"/>
      <c r="B183" s="672" t="e">
        <f t="shared" ref="B183:B188" si="3">AND(fmMeasurePerformance,IF(OR(TRIM(fmAdminOpRqtMsrmntMonth1)&lt;&gt;"",TRIM(fmAdminOpRqtMsrmntYear1)&lt;&gt;""),TRUE,FALSE))</f>
        <v>#NAME?</v>
      </c>
      <c r="C183" s="672" t="b">
        <v>0</v>
      </c>
      <c r="D183" s="224"/>
      <c r="E183" s="224"/>
      <c r="F183" s="225"/>
      <c r="G183" s="224"/>
      <c r="H183" s="279"/>
      <c r="I183" s="275"/>
      <c r="J183" s="275"/>
      <c r="K183" s="214" t="s">
        <v>1763</v>
      </c>
      <c r="L183" s="217"/>
      <c r="M183" s="218" t="s">
        <v>348</v>
      </c>
      <c r="N183" s="219" t="s">
        <v>1764</v>
      </c>
      <c r="O183" s="220" t="s">
        <v>287</v>
      </c>
      <c r="P183" s="222"/>
      <c r="Q183" s="222"/>
    </row>
    <row r="184" spans="1:26" ht="76.5">
      <c r="A184" s="671"/>
      <c r="B184" s="672" t="e">
        <f t="shared" si="3"/>
        <v>#NAME?</v>
      </c>
      <c r="C184" s="672" t="b">
        <v>0</v>
      </c>
      <c r="D184" s="224"/>
      <c r="E184" s="224"/>
      <c r="F184" s="225"/>
      <c r="G184" s="224"/>
      <c r="H184" s="276"/>
      <c r="I184" s="275"/>
      <c r="J184" s="275"/>
      <c r="K184" s="20" t="s">
        <v>1765</v>
      </c>
      <c r="L184" s="16" t="s">
        <v>1766</v>
      </c>
      <c r="M184" s="41" t="s">
        <v>325</v>
      </c>
      <c r="N184" s="17" t="s">
        <v>1767</v>
      </c>
      <c r="O184" s="42" t="s">
        <v>1768</v>
      </c>
      <c r="P184" s="25"/>
      <c r="Q184" s="25"/>
      <c r="S184" s="257" t="s">
        <v>1769</v>
      </c>
    </row>
    <row r="185" spans="1:26" ht="153">
      <c r="A185" s="671"/>
      <c r="B185" s="672" t="e">
        <f t="shared" si="3"/>
        <v>#NAME?</v>
      </c>
      <c r="C185" s="672"/>
      <c r="D185" s="224"/>
      <c r="E185" s="224"/>
      <c r="F185" s="225"/>
      <c r="G185" s="224"/>
      <c r="H185" s="276"/>
      <c r="I185" s="275" t="s">
        <v>1373</v>
      </c>
      <c r="J185" s="275" t="s">
        <v>277</v>
      </c>
      <c r="K185" s="214" t="s">
        <v>1770</v>
      </c>
      <c r="L185" s="217" t="s">
        <v>287</v>
      </c>
      <c r="M185" s="218" t="s">
        <v>348</v>
      </c>
      <c r="N185" s="219" t="s">
        <v>1771</v>
      </c>
      <c r="O185" s="220" t="s">
        <v>287</v>
      </c>
      <c r="P185" s="222"/>
      <c r="Q185" s="222"/>
    </row>
    <row r="186" spans="1:26" ht="114.75">
      <c r="A186" s="671"/>
      <c r="B186" s="672" t="e">
        <f t="shared" si="3"/>
        <v>#NAME?</v>
      </c>
      <c r="C186" s="672"/>
      <c r="D186" s="224"/>
      <c r="E186" s="224"/>
      <c r="F186" s="225"/>
      <c r="G186" s="224"/>
      <c r="H186" s="276"/>
      <c r="I186" s="275"/>
      <c r="J186" s="275" t="s">
        <v>117</v>
      </c>
      <c r="K186" s="214" t="s">
        <v>1772</v>
      </c>
      <c r="L186" s="217"/>
      <c r="M186" s="218" t="s">
        <v>348</v>
      </c>
      <c r="N186" s="219" t="s">
        <v>1764</v>
      </c>
      <c r="O186" s="220" t="s">
        <v>287</v>
      </c>
      <c r="P186" s="222"/>
      <c r="Q186" s="222"/>
    </row>
    <row r="187" spans="1:26" ht="89.25">
      <c r="A187" s="671"/>
      <c r="B187" s="672" t="e">
        <f t="shared" si="3"/>
        <v>#NAME?</v>
      </c>
      <c r="C187" s="672"/>
      <c r="D187" s="224"/>
      <c r="E187" s="224"/>
      <c r="F187" s="225"/>
      <c r="G187" s="224"/>
      <c r="H187" s="276"/>
      <c r="I187" s="275" t="s">
        <v>277</v>
      </c>
      <c r="J187" s="275" t="s">
        <v>277</v>
      </c>
      <c r="K187" s="214" t="s">
        <v>1773</v>
      </c>
      <c r="L187" s="217"/>
      <c r="M187" s="218" t="s">
        <v>325</v>
      </c>
      <c r="N187" s="219" t="s">
        <v>1759</v>
      </c>
      <c r="O187" s="220" t="s">
        <v>913</v>
      </c>
      <c r="P187" s="221"/>
      <c r="Q187" s="221"/>
    </row>
    <row r="188" spans="1:26" ht="15.75">
      <c r="A188" s="671"/>
      <c r="B188" s="672" t="e">
        <f t="shared" si="3"/>
        <v>#NAME?</v>
      </c>
      <c r="C188" s="672"/>
      <c r="D188" s="224"/>
      <c r="E188" s="224"/>
      <c r="F188" s="225"/>
      <c r="G188" s="224"/>
      <c r="H188" s="276"/>
      <c r="I188" s="275" t="s">
        <v>277</v>
      </c>
      <c r="J188" s="275" t="s">
        <v>277</v>
      </c>
      <c r="K188" s="257"/>
      <c r="L188" s="145"/>
      <c r="M188" s="146"/>
      <c r="N188" s="664"/>
      <c r="O188" s="155"/>
      <c r="P188" s="154"/>
      <c r="Q188" s="154"/>
    </row>
    <row r="189" spans="1:26" ht="191.25">
      <c r="H189" s="185" t="s">
        <v>277</v>
      </c>
      <c r="I189" s="186" t="s">
        <v>277</v>
      </c>
      <c r="J189" s="187"/>
      <c r="K189" s="23" t="s">
        <v>1774</v>
      </c>
      <c r="L189" s="16" t="s">
        <v>1775</v>
      </c>
      <c r="M189" s="41" t="s">
        <v>325</v>
      </c>
      <c r="N189" s="17" t="s">
        <v>1776</v>
      </c>
      <c r="O189" s="42" t="s">
        <v>1777</v>
      </c>
      <c r="P189" s="26"/>
      <c r="Q189" s="26"/>
      <c r="R189" s="182"/>
      <c r="S189" s="182"/>
      <c r="T189" s="182"/>
      <c r="U189" s="182"/>
      <c r="V189" s="182"/>
      <c r="W189" s="182"/>
      <c r="X189" s="182"/>
      <c r="Y189" s="182"/>
      <c r="Z189" s="182"/>
    </row>
    <row r="190" spans="1:26" ht="15.75">
      <c r="H190" s="185" t="s">
        <v>277</v>
      </c>
      <c r="I190" s="186"/>
      <c r="J190" s="187" t="s">
        <v>119</v>
      </c>
      <c r="K190" s="151"/>
      <c r="L190" s="11"/>
      <c r="M190" s="11"/>
      <c r="N190" s="11"/>
      <c r="O190" s="11"/>
      <c r="P190" s="11"/>
      <c r="Q190" s="152"/>
      <c r="R190" s="182"/>
      <c r="S190" s="182"/>
      <c r="T190" s="182"/>
      <c r="U190" s="182"/>
      <c r="V190" s="182"/>
      <c r="W190" s="182"/>
      <c r="X190" s="182"/>
      <c r="Y190" s="182"/>
      <c r="Z190" s="182"/>
    </row>
    <row r="191" spans="1:26" ht="47.25">
      <c r="H191" s="185" t="s">
        <v>277</v>
      </c>
      <c r="I191" s="186" t="s">
        <v>277</v>
      </c>
      <c r="J191" s="187"/>
      <c r="K191" s="120" t="s">
        <v>1778</v>
      </c>
      <c r="L191" s="673"/>
      <c r="M191" s="55" t="s">
        <v>282</v>
      </c>
      <c r="N191" s="56"/>
      <c r="O191" s="57" t="s">
        <v>283</v>
      </c>
      <c r="P191" s="57" t="s">
        <v>103</v>
      </c>
      <c r="Q191" s="57" t="s">
        <v>104</v>
      </c>
      <c r="R191" s="182"/>
      <c r="S191" s="182"/>
      <c r="T191" s="182"/>
      <c r="U191" s="182"/>
      <c r="V191" s="182"/>
      <c r="W191" s="182"/>
      <c r="X191" s="182"/>
      <c r="Y191" s="182"/>
      <c r="Z191" s="182"/>
    </row>
    <row r="192" spans="1:26" ht="409.5">
      <c r="H192" s="185" t="s">
        <v>277</v>
      </c>
      <c r="I192" s="186"/>
      <c r="J192" s="187" t="s">
        <v>121</v>
      </c>
      <c r="K192" s="129" t="s">
        <v>1779</v>
      </c>
      <c r="L192" s="123"/>
      <c r="M192" s="124"/>
      <c r="N192" s="125"/>
      <c r="O192" s="126"/>
      <c r="P192" s="125"/>
      <c r="Q192" s="127"/>
      <c r="R192" s="182"/>
      <c r="S192" s="182"/>
      <c r="T192" s="182"/>
      <c r="U192" s="182"/>
      <c r="V192" s="182"/>
      <c r="W192" s="182"/>
      <c r="X192" s="182"/>
      <c r="Y192" s="182"/>
      <c r="Z192" s="182"/>
    </row>
    <row r="193" spans="8:26" ht="38.25">
      <c r="H193" s="185" t="s">
        <v>277</v>
      </c>
      <c r="I193" s="186" t="s">
        <v>277</v>
      </c>
      <c r="J193" s="187"/>
      <c r="K193" s="58" t="s">
        <v>1780</v>
      </c>
      <c r="L193" s="59" t="s">
        <v>1781</v>
      </c>
      <c r="M193" s="60" t="s">
        <v>325</v>
      </c>
      <c r="N193" s="61" t="s">
        <v>1782</v>
      </c>
      <c r="O193" s="62" t="s">
        <v>1783</v>
      </c>
      <c r="P193" s="32"/>
      <c r="Q193" s="32"/>
      <c r="R193" s="182"/>
      <c r="S193" s="182"/>
      <c r="T193" s="182"/>
      <c r="U193" s="182"/>
      <c r="V193" s="182"/>
      <c r="W193" s="182"/>
      <c r="X193" s="182"/>
      <c r="Y193" s="182"/>
      <c r="Z193" s="182"/>
    </row>
    <row r="194" spans="8:26" ht="76.5">
      <c r="H194" s="185" t="s">
        <v>277</v>
      </c>
      <c r="I194" s="186"/>
      <c r="J194" s="187" t="s">
        <v>134</v>
      </c>
      <c r="K194" s="131" t="s">
        <v>1784</v>
      </c>
      <c r="L194" s="59" t="s">
        <v>287</v>
      </c>
      <c r="M194" s="60" t="s">
        <v>348</v>
      </c>
      <c r="N194" s="61" t="s">
        <v>1782</v>
      </c>
      <c r="O194" s="62" t="s">
        <v>287</v>
      </c>
      <c r="P194" s="32"/>
      <c r="Q194" s="32"/>
      <c r="R194" s="182"/>
      <c r="S194" s="182"/>
      <c r="T194" s="182"/>
      <c r="U194" s="182"/>
      <c r="V194" s="182"/>
      <c r="W194" s="182"/>
      <c r="X194" s="182"/>
      <c r="Y194" s="182"/>
      <c r="Z194" s="182"/>
    </row>
    <row r="195" spans="8:26" ht="102">
      <c r="H195" s="185" t="s">
        <v>277</v>
      </c>
      <c r="I195" s="186" t="s">
        <v>277</v>
      </c>
      <c r="J195" s="187"/>
      <c r="K195" s="58" t="s">
        <v>1785</v>
      </c>
      <c r="L195" s="59" t="s">
        <v>1781</v>
      </c>
      <c r="M195" s="60" t="s">
        <v>325</v>
      </c>
      <c r="N195" s="61" t="s">
        <v>1782</v>
      </c>
      <c r="O195" s="62" t="s">
        <v>1783</v>
      </c>
      <c r="P195" s="32"/>
      <c r="Q195" s="32"/>
      <c r="R195" s="182"/>
      <c r="S195" s="182"/>
      <c r="T195" s="182"/>
      <c r="U195" s="182"/>
      <c r="V195" s="182"/>
      <c r="W195" s="182"/>
      <c r="X195" s="182"/>
      <c r="Y195" s="182"/>
      <c r="Z195" s="182"/>
    </row>
    <row r="196" spans="8:26" ht="76.5">
      <c r="H196" s="185" t="s">
        <v>277</v>
      </c>
      <c r="I196" s="186"/>
      <c r="J196" s="187" t="s">
        <v>138</v>
      </c>
      <c r="K196" s="131" t="s">
        <v>1784</v>
      </c>
      <c r="L196" s="59" t="s">
        <v>287</v>
      </c>
      <c r="M196" s="60" t="s">
        <v>348</v>
      </c>
      <c r="N196" s="61" t="s">
        <v>1782</v>
      </c>
      <c r="O196" s="62" t="s">
        <v>287</v>
      </c>
      <c r="P196" s="32"/>
      <c r="Q196" s="32"/>
      <c r="R196" s="182"/>
      <c r="S196" s="182"/>
      <c r="T196" s="182"/>
      <c r="U196" s="182"/>
      <c r="V196" s="182"/>
      <c r="W196" s="182"/>
      <c r="X196" s="182"/>
      <c r="Y196" s="182"/>
      <c r="Z196" s="182"/>
    </row>
    <row r="197" spans="8:26" ht="51">
      <c r="H197" s="185" t="s">
        <v>277</v>
      </c>
      <c r="I197" s="186" t="s">
        <v>277</v>
      </c>
      <c r="J197" s="187"/>
      <c r="K197" s="58" t="s">
        <v>1786</v>
      </c>
      <c r="L197" s="59" t="s">
        <v>1781</v>
      </c>
      <c r="M197" s="60" t="s">
        <v>325</v>
      </c>
      <c r="N197" s="61" t="s">
        <v>1782</v>
      </c>
      <c r="O197" s="62" t="s">
        <v>1783</v>
      </c>
      <c r="P197" s="32"/>
      <c r="Q197" s="32"/>
      <c r="R197" s="182"/>
      <c r="S197" s="182"/>
      <c r="T197" s="182"/>
      <c r="U197" s="182"/>
      <c r="V197" s="182"/>
      <c r="W197" s="182"/>
      <c r="X197" s="182"/>
      <c r="Y197" s="182"/>
      <c r="Z197" s="182"/>
    </row>
    <row r="198" spans="8:26" ht="76.5">
      <c r="H198" s="185" t="s">
        <v>277</v>
      </c>
      <c r="I198" s="186"/>
      <c r="J198" s="187" t="s">
        <v>150</v>
      </c>
      <c r="K198" s="131" t="s">
        <v>1784</v>
      </c>
      <c r="L198" s="59" t="s">
        <v>287</v>
      </c>
      <c r="M198" s="60" t="s">
        <v>348</v>
      </c>
      <c r="N198" s="61" t="s">
        <v>1782</v>
      </c>
      <c r="O198" s="62" t="s">
        <v>287</v>
      </c>
      <c r="P198" s="32"/>
      <c r="Q198" s="32"/>
      <c r="R198" s="182"/>
      <c r="S198" s="182"/>
      <c r="T198" s="182"/>
      <c r="U198" s="182"/>
      <c r="V198" s="182"/>
      <c r="W198" s="182"/>
      <c r="X198" s="182"/>
      <c r="Y198" s="182"/>
      <c r="Z198" s="182"/>
    </row>
    <row r="199" spans="8:26" ht="38.25">
      <c r="H199" s="185" t="s">
        <v>277</v>
      </c>
      <c r="I199" s="186" t="s">
        <v>277</v>
      </c>
      <c r="J199" s="187"/>
      <c r="K199" s="58" t="s">
        <v>1787</v>
      </c>
      <c r="L199" s="59" t="s">
        <v>1781</v>
      </c>
      <c r="M199" s="60" t="s">
        <v>325</v>
      </c>
      <c r="N199" s="61" t="s">
        <v>1782</v>
      </c>
      <c r="O199" s="62" t="s">
        <v>1783</v>
      </c>
      <c r="P199" s="32"/>
      <c r="Q199" s="32"/>
      <c r="R199" s="182"/>
      <c r="S199" s="182"/>
      <c r="T199" s="182"/>
      <c r="U199" s="182"/>
      <c r="V199" s="182"/>
      <c r="W199" s="182"/>
      <c r="X199" s="182"/>
      <c r="Y199" s="182"/>
      <c r="Z199" s="182"/>
    </row>
    <row r="200" spans="8:26" ht="76.5">
      <c r="H200" s="185" t="s">
        <v>277</v>
      </c>
      <c r="I200" s="186"/>
      <c r="J200" s="187" t="s">
        <v>152</v>
      </c>
      <c r="K200" s="131" t="s">
        <v>1784</v>
      </c>
      <c r="L200" s="59" t="s">
        <v>287</v>
      </c>
      <c r="M200" s="60" t="s">
        <v>348</v>
      </c>
      <c r="N200" s="61" t="s">
        <v>1782</v>
      </c>
      <c r="O200" s="62" t="s">
        <v>287</v>
      </c>
      <c r="P200" s="32"/>
      <c r="Q200" s="32"/>
      <c r="R200" s="182"/>
      <c r="S200" s="182"/>
      <c r="T200" s="182"/>
      <c r="U200" s="182"/>
      <c r="V200" s="182"/>
      <c r="W200" s="182"/>
      <c r="X200" s="182"/>
      <c r="Y200" s="182"/>
      <c r="Z200" s="182"/>
    </row>
    <row r="201" spans="8:26" ht="38.25">
      <c r="H201" s="185" t="s">
        <v>277</v>
      </c>
      <c r="I201" s="186" t="s">
        <v>277</v>
      </c>
      <c r="J201" s="187"/>
      <c r="K201" s="58" t="s">
        <v>1788</v>
      </c>
      <c r="L201" s="59" t="s">
        <v>1781</v>
      </c>
      <c r="M201" s="60" t="s">
        <v>325</v>
      </c>
      <c r="N201" s="61" t="s">
        <v>1782</v>
      </c>
      <c r="O201" s="62" t="s">
        <v>1783</v>
      </c>
      <c r="P201" s="32"/>
      <c r="Q201" s="32"/>
      <c r="R201" s="182"/>
      <c r="S201" s="182"/>
      <c r="T201" s="182"/>
      <c r="U201" s="182"/>
      <c r="V201" s="182"/>
      <c r="W201" s="182"/>
      <c r="X201" s="182"/>
      <c r="Y201" s="182"/>
      <c r="Z201" s="182"/>
    </row>
    <row r="202" spans="8:26" ht="76.5">
      <c r="H202" s="185" t="s">
        <v>277</v>
      </c>
      <c r="I202" s="186"/>
      <c r="J202" s="187" t="s">
        <v>154</v>
      </c>
      <c r="K202" s="131" t="s">
        <v>1784</v>
      </c>
      <c r="L202" s="59" t="s">
        <v>287</v>
      </c>
      <c r="M202" s="60" t="s">
        <v>348</v>
      </c>
      <c r="N202" s="61" t="s">
        <v>1782</v>
      </c>
      <c r="O202" s="62" t="s">
        <v>287</v>
      </c>
      <c r="P202" s="32"/>
      <c r="Q202" s="32"/>
      <c r="R202" s="182"/>
      <c r="S202" s="182"/>
      <c r="T202" s="182"/>
      <c r="U202" s="182"/>
      <c r="V202" s="182"/>
      <c r="W202" s="182"/>
      <c r="X202" s="182"/>
      <c r="Y202" s="182"/>
      <c r="Z202" s="182"/>
    </row>
    <row r="203" spans="8:26" ht="38.25">
      <c r="H203" s="185" t="s">
        <v>277</v>
      </c>
      <c r="I203" s="186" t="s">
        <v>277</v>
      </c>
      <c r="J203" s="187"/>
      <c r="K203" s="58" t="s">
        <v>1789</v>
      </c>
      <c r="L203" s="59" t="s">
        <v>1781</v>
      </c>
      <c r="M203" s="60" t="s">
        <v>325</v>
      </c>
      <c r="N203" s="61" t="s">
        <v>1782</v>
      </c>
      <c r="O203" s="62" t="s">
        <v>1783</v>
      </c>
      <c r="P203" s="32"/>
      <c r="Q203" s="32"/>
      <c r="R203" s="182"/>
      <c r="S203" s="182"/>
      <c r="T203" s="182"/>
      <c r="U203" s="182"/>
      <c r="V203" s="182"/>
      <c r="W203" s="182"/>
      <c r="X203" s="182"/>
      <c r="Y203" s="182"/>
      <c r="Z203" s="182"/>
    </row>
    <row r="204" spans="8:26" ht="76.5">
      <c r="H204" s="185" t="s">
        <v>277</v>
      </c>
      <c r="I204" s="186"/>
      <c r="J204" s="187" t="s">
        <v>156</v>
      </c>
      <c r="K204" s="131" t="s">
        <v>1784</v>
      </c>
      <c r="L204" s="59" t="s">
        <v>287</v>
      </c>
      <c r="M204" s="60" t="s">
        <v>348</v>
      </c>
      <c r="N204" s="61" t="s">
        <v>1782</v>
      </c>
      <c r="O204" s="62" t="s">
        <v>287</v>
      </c>
      <c r="P204" s="32"/>
      <c r="Q204" s="32"/>
      <c r="R204" s="182"/>
      <c r="S204" s="182"/>
      <c r="T204" s="182"/>
      <c r="U204" s="182"/>
      <c r="V204" s="182"/>
      <c r="W204" s="182"/>
      <c r="X204" s="182"/>
      <c r="Y204" s="182"/>
      <c r="Z204" s="182"/>
    </row>
    <row r="205" spans="8:26" ht="51">
      <c r="H205" s="185" t="s">
        <v>277</v>
      </c>
      <c r="I205" s="186" t="s">
        <v>277</v>
      </c>
      <c r="J205" s="187"/>
      <c r="K205" s="58" t="s">
        <v>1790</v>
      </c>
      <c r="L205" s="59" t="s">
        <v>1781</v>
      </c>
      <c r="M205" s="60" t="s">
        <v>325</v>
      </c>
      <c r="N205" s="61" t="s">
        <v>1782</v>
      </c>
      <c r="O205" s="62" t="s">
        <v>1783</v>
      </c>
      <c r="P205" s="32"/>
      <c r="Q205" s="32"/>
      <c r="R205" s="182"/>
      <c r="S205" s="182"/>
      <c r="T205" s="182"/>
      <c r="U205" s="182"/>
      <c r="V205" s="182"/>
      <c r="W205" s="182"/>
      <c r="X205" s="182"/>
      <c r="Y205" s="182"/>
      <c r="Z205" s="182"/>
    </row>
    <row r="206" spans="8:26" ht="76.5">
      <c r="H206" s="185" t="s">
        <v>277</v>
      </c>
      <c r="I206" s="186"/>
      <c r="J206" s="187" t="s">
        <v>158</v>
      </c>
      <c r="K206" s="131" t="s">
        <v>1784</v>
      </c>
      <c r="L206" s="59" t="s">
        <v>287</v>
      </c>
      <c r="M206" s="60" t="s">
        <v>348</v>
      </c>
      <c r="N206" s="61" t="s">
        <v>1782</v>
      </c>
      <c r="O206" s="62" t="s">
        <v>287</v>
      </c>
      <c r="P206" s="32"/>
      <c r="Q206" s="32"/>
      <c r="R206" s="182"/>
      <c r="S206" s="182"/>
      <c r="T206" s="182"/>
      <c r="U206" s="182"/>
      <c r="V206" s="182"/>
      <c r="W206" s="182"/>
      <c r="X206" s="182"/>
      <c r="Y206" s="182"/>
      <c r="Z206" s="182"/>
    </row>
    <row r="207" spans="8:26" ht="38.25">
      <c r="H207" s="185" t="s">
        <v>277</v>
      </c>
      <c r="I207" s="186" t="s">
        <v>277</v>
      </c>
      <c r="J207" s="187"/>
      <c r="K207" s="58" t="s">
        <v>1791</v>
      </c>
      <c r="L207" s="59" t="s">
        <v>1781</v>
      </c>
      <c r="M207" s="60" t="s">
        <v>325</v>
      </c>
      <c r="N207" s="61" t="s">
        <v>1782</v>
      </c>
      <c r="O207" s="62" t="s">
        <v>1783</v>
      </c>
      <c r="P207" s="32"/>
      <c r="Q207" s="32"/>
      <c r="R207" s="182"/>
      <c r="S207" s="182"/>
      <c r="T207" s="182"/>
      <c r="U207" s="182"/>
      <c r="V207" s="182"/>
      <c r="W207" s="182"/>
      <c r="X207" s="182"/>
      <c r="Y207" s="182"/>
      <c r="Z207" s="182"/>
    </row>
    <row r="208" spans="8:26" ht="76.5">
      <c r="H208" s="185" t="s">
        <v>277</v>
      </c>
      <c r="I208" s="186"/>
      <c r="J208" s="187" t="s">
        <v>160</v>
      </c>
      <c r="K208" s="131" t="s">
        <v>1784</v>
      </c>
      <c r="L208" s="59" t="s">
        <v>287</v>
      </c>
      <c r="M208" s="60" t="s">
        <v>348</v>
      </c>
      <c r="N208" s="61" t="s">
        <v>1782</v>
      </c>
      <c r="O208" s="62" t="s">
        <v>287</v>
      </c>
      <c r="P208" s="32"/>
      <c r="Q208" s="32"/>
      <c r="R208" s="182"/>
      <c r="S208" s="182"/>
      <c r="T208" s="182"/>
      <c r="U208" s="182"/>
      <c r="V208" s="182"/>
      <c r="W208" s="182"/>
      <c r="X208" s="182"/>
      <c r="Y208" s="182"/>
      <c r="Z208" s="182"/>
    </row>
    <row r="209" spans="1:26" ht="76.5">
      <c r="H209" s="185" t="s">
        <v>277</v>
      </c>
      <c r="I209" s="186" t="s">
        <v>277</v>
      </c>
      <c r="J209" s="187"/>
      <c r="K209" s="58" t="s">
        <v>1792</v>
      </c>
      <c r="L209" s="59" t="s">
        <v>1781</v>
      </c>
      <c r="M209" s="60" t="s">
        <v>325</v>
      </c>
      <c r="N209" s="61" t="s">
        <v>1782</v>
      </c>
      <c r="O209" s="62" t="s">
        <v>1783</v>
      </c>
      <c r="P209" s="32"/>
      <c r="Q209" s="32"/>
      <c r="R209" s="182"/>
      <c r="S209" s="182"/>
      <c r="T209" s="182"/>
      <c r="U209" s="182"/>
      <c r="V209" s="182"/>
      <c r="W209" s="182"/>
      <c r="X209" s="182"/>
      <c r="Y209" s="182"/>
      <c r="Z209" s="182"/>
    </row>
    <row r="210" spans="1:26" ht="76.5">
      <c r="H210" s="185" t="s">
        <v>277</v>
      </c>
      <c r="I210" s="186"/>
      <c r="J210" s="187" t="s">
        <v>162</v>
      </c>
      <c r="K210" s="131" t="s">
        <v>1784</v>
      </c>
      <c r="L210" s="59" t="s">
        <v>287</v>
      </c>
      <c r="M210" s="60" t="s">
        <v>348</v>
      </c>
      <c r="N210" s="61" t="s">
        <v>1782</v>
      </c>
      <c r="O210" s="62" t="s">
        <v>287</v>
      </c>
      <c r="P210" s="32"/>
      <c r="Q210" s="32"/>
      <c r="R210" s="182"/>
      <c r="S210" s="182"/>
      <c r="T210" s="182"/>
      <c r="U210" s="182"/>
      <c r="V210" s="182"/>
      <c r="W210" s="182"/>
      <c r="X210" s="182"/>
      <c r="Y210" s="182"/>
      <c r="Z210" s="182"/>
    </row>
    <row r="211" spans="1:26" ht="38.25">
      <c r="A211" s="657"/>
      <c r="B211" s="651" t="e">
        <f>AND(fmPerformStandInclude,OR(fmPenaltyMeet,fmPenaltyFee))</f>
        <v>#NAME?</v>
      </c>
      <c r="C211" s="651" t="b">
        <v>0</v>
      </c>
      <c r="D211" s="657"/>
      <c r="E211" s="657"/>
      <c r="F211" s="3"/>
      <c r="G211" s="652"/>
      <c r="H211" s="185" t="s">
        <v>277</v>
      </c>
      <c r="I211" s="186" t="s">
        <v>277</v>
      </c>
      <c r="J211" s="187"/>
      <c r="K211" s="58" t="s">
        <v>376</v>
      </c>
      <c r="L211" s="59" t="s">
        <v>1781</v>
      </c>
      <c r="M211" s="60" t="s">
        <v>325</v>
      </c>
      <c r="N211" s="61" t="s">
        <v>1782</v>
      </c>
      <c r="O211" s="62" t="s">
        <v>1783</v>
      </c>
      <c r="P211" s="32"/>
      <c r="Q211" s="32"/>
      <c r="R211" s="259"/>
      <c r="S211" s="259"/>
      <c r="T211" s="259"/>
      <c r="U211" s="259"/>
      <c r="V211" s="259"/>
      <c r="W211" s="259"/>
      <c r="X211" s="259"/>
      <c r="Y211" s="259"/>
      <c r="Z211" s="259"/>
    </row>
    <row r="212" spans="1:26" ht="76.5">
      <c r="A212" s="256"/>
      <c r="B212" s="651"/>
      <c r="C212" s="651"/>
      <c r="D212" s="660"/>
      <c r="E212" s="7"/>
      <c r="F212" s="3"/>
      <c r="G212" s="7"/>
      <c r="H212" s="279"/>
      <c r="I212" s="275" t="s">
        <v>277</v>
      </c>
      <c r="J212" s="275" t="s">
        <v>277</v>
      </c>
      <c r="K212" s="131" t="s">
        <v>1784</v>
      </c>
      <c r="L212" s="59" t="s">
        <v>287</v>
      </c>
      <c r="M212" s="60" t="s">
        <v>348</v>
      </c>
      <c r="N212" s="61" t="s">
        <v>1782</v>
      </c>
      <c r="O212" s="62" t="s">
        <v>287</v>
      </c>
      <c r="P212" s="32"/>
      <c r="Q212" s="32"/>
    </row>
    <row r="213" spans="1:26" ht="38.25">
      <c r="H213" s="276"/>
      <c r="I213" s="275" t="s">
        <v>277</v>
      </c>
      <c r="J213" s="275" t="s">
        <v>277</v>
      </c>
      <c r="K213" s="58" t="s">
        <v>1793</v>
      </c>
      <c r="L213" s="59" t="s">
        <v>1781</v>
      </c>
      <c r="M213" s="60" t="s">
        <v>325</v>
      </c>
      <c r="N213" s="61" t="s">
        <v>1782</v>
      </c>
      <c r="O213" s="62" t="s">
        <v>1783</v>
      </c>
      <c r="P213" s="32"/>
      <c r="Q213" s="32"/>
      <c r="R213" s="182"/>
      <c r="S213" s="182"/>
      <c r="T213" s="182"/>
      <c r="U213" s="182"/>
      <c r="V213" s="182"/>
      <c r="W213" s="182"/>
      <c r="X213" s="182"/>
      <c r="Y213" s="182"/>
      <c r="Z213" s="182"/>
    </row>
    <row r="214" spans="1:26" ht="76.5">
      <c r="H214" s="185" t="s">
        <v>840</v>
      </c>
      <c r="I214" s="186" t="s">
        <v>277</v>
      </c>
      <c r="J214" s="278"/>
      <c r="K214" s="131" t="s">
        <v>1784</v>
      </c>
      <c r="L214" s="59" t="s">
        <v>287</v>
      </c>
      <c r="M214" s="60" t="s">
        <v>348</v>
      </c>
      <c r="N214" s="61" t="s">
        <v>1782</v>
      </c>
      <c r="O214" s="62" t="s">
        <v>287</v>
      </c>
      <c r="P214" s="32"/>
      <c r="Q214" s="32"/>
      <c r="R214" s="182"/>
      <c r="S214" s="182"/>
      <c r="T214" s="182"/>
      <c r="U214" s="182"/>
      <c r="V214" s="182"/>
      <c r="W214" s="182"/>
      <c r="X214" s="182"/>
      <c r="Y214" s="182"/>
      <c r="Z214" s="182"/>
    </row>
    <row r="215" spans="1:26" ht="38.25">
      <c r="H215" s="185"/>
      <c r="I215" s="186" t="s">
        <v>277</v>
      </c>
      <c r="J215" s="278" t="s">
        <v>121</v>
      </c>
      <c r="K215" s="58" t="s">
        <v>646</v>
      </c>
      <c r="L215" s="59" t="s">
        <v>1781</v>
      </c>
      <c r="M215" s="60" t="s">
        <v>325</v>
      </c>
      <c r="N215" s="61" t="s">
        <v>1782</v>
      </c>
      <c r="O215" s="62" t="s">
        <v>1783</v>
      </c>
      <c r="P215" s="32"/>
      <c r="Q215" s="32"/>
      <c r="R215" s="182"/>
      <c r="S215" s="182"/>
      <c r="T215" s="182"/>
      <c r="U215" s="182"/>
      <c r="V215" s="182"/>
      <c r="W215" s="182"/>
      <c r="X215" s="182"/>
      <c r="Y215" s="182"/>
      <c r="Z215" s="182"/>
    </row>
    <row r="216" spans="1:26" ht="76.5">
      <c r="H216" s="185"/>
      <c r="I216" s="186" t="s">
        <v>284</v>
      </c>
      <c r="J216" s="278"/>
      <c r="K216" s="131" t="s">
        <v>1784</v>
      </c>
      <c r="L216" s="59" t="s">
        <v>287</v>
      </c>
      <c r="M216" s="60" t="s">
        <v>348</v>
      </c>
      <c r="N216" s="61" t="s">
        <v>1782</v>
      </c>
      <c r="O216" s="62" t="s">
        <v>287</v>
      </c>
      <c r="P216" s="32"/>
      <c r="Q216" s="32"/>
      <c r="R216" s="182"/>
      <c r="S216" s="182"/>
      <c r="T216" s="182"/>
      <c r="U216" s="182"/>
      <c r="V216" s="182"/>
      <c r="W216" s="182"/>
      <c r="X216" s="182"/>
      <c r="Y216" s="182"/>
      <c r="Z216" s="182"/>
    </row>
    <row r="217" spans="1:26" ht="15.75">
      <c r="E217" s="674"/>
      <c r="F217" s="674"/>
      <c r="G217" s="675"/>
      <c r="H217" s="185"/>
      <c r="I217" s="186" t="s">
        <v>290</v>
      </c>
      <c r="J217" s="187"/>
      <c r="K217" s="658"/>
      <c r="L217" s="11"/>
      <c r="M217" s="6"/>
      <c r="N217" s="6"/>
      <c r="O217" s="11"/>
      <c r="P217" s="27"/>
      <c r="Q217" s="27"/>
      <c r="R217" s="182"/>
      <c r="S217" s="182"/>
      <c r="T217" s="182"/>
      <c r="U217" s="182"/>
      <c r="V217" s="182"/>
      <c r="W217" s="182"/>
      <c r="X217" s="182"/>
      <c r="Y217" s="182"/>
      <c r="Z217" s="182"/>
    </row>
    <row r="218" spans="1:26" ht="15.75">
      <c r="H218" s="185" t="s">
        <v>277</v>
      </c>
      <c r="I218" s="186" t="s">
        <v>277</v>
      </c>
      <c r="J218" s="187" t="s">
        <v>117</v>
      </c>
      <c r="K218" s="140"/>
      <c r="L218" s="11"/>
      <c r="M218" s="78"/>
      <c r="N218" s="6"/>
      <c r="O218" s="79"/>
      <c r="P218" s="135"/>
      <c r="Q218" s="80"/>
      <c r="R218" s="182"/>
      <c r="S218" s="182"/>
      <c r="T218" s="182"/>
      <c r="U218" s="182"/>
      <c r="V218" s="182"/>
      <c r="W218" s="182"/>
      <c r="X218" s="182"/>
      <c r="Y218" s="182"/>
      <c r="Z218" s="182"/>
    </row>
    <row r="219" spans="1:26" ht="141.75">
      <c r="H219" s="185" t="s">
        <v>277</v>
      </c>
      <c r="I219" s="186" t="s">
        <v>277</v>
      </c>
      <c r="J219" s="187" t="s">
        <v>119</v>
      </c>
      <c r="K219" s="120" t="s">
        <v>1794</v>
      </c>
      <c r="L219" s="136"/>
      <c r="M219" s="55" t="s">
        <v>282</v>
      </c>
      <c r="N219" s="55"/>
      <c r="O219" s="55" t="s">
        <v>283</v>
      </c>
      <c r="P219" s="55" t="s">
        <v>103</v>
      </c>
      <c r="Q219" s="57" t="s">
        <v>104</v>
      </c>
      <c r="R219" s="182"/>
      <c r="S219" s="182"/>
      <c r="T219" s="182"/>
      <c r="U219" s="182"/>
      <c r="V219" s="182"/>
      <c r="W219" s="182"/>
      <c r="X219" s="182"/>
      <c r="Y219" s="182"/>
      <c r="Z219" s="182"/>
    </row>
    <row r="220" spans="1:26" ht="45">
      <c r="H220" s="185"/>
      <c r="I220" s="186"/>
      <c r="J220" s="187" t="s">
        <v>121</v>
      </c>
      <c r="K220" s="58" t="s">
        <v>277</v>
      </c>
      <c r="L220" s="59" t="s">
        <v>1229</v>
      </c>
      <c r="M220" s="60" t="s">
        <v>325</v>
      </c>
      <c r="N220" s="137" t="s">
        <v>1602</v>
      </c>
      <c r="O220" s="62" t="s">
        <v>1603</v>
      </c>
      <c r="P220" s="138"/>
      <c r="Q220" s="138"/>
      <c r="R220" s="182"/>
      <c r="S220" s="182"/>
      <c r="T220" s="182"/>
      <c r="U220" s="182"/>
      <c r="V220" s="182"/>
      <c r="W220" s="182"/>
      <c r="X220" s="182"/>
      <c r="Y220" s="182"/>
      <c r="Z220" s="182"/>
    </row>
    <row r="221" spans="1:26" ht="306">
      <c r="H221" s="185"/>
      <c r="I221" s="186"/>
      <c r="J221" s="187" t="s">
        <v>134</v>
      </c>
      <c r="K221" s="58" t="s">
        <v>1795</v>
      </c>
      <c r="L221" s="59" t="s">
        <v>1134</v>
      </c>
      <c r="M221" s="60" t="s">
        <v>325</v>
      </c>
      <c r="N221" s="137" t="s">
        <v>912</v>
      </c>
      <c r="O221" s="62" t="s">
        <v>913</v>
      </c>
      <c r="P221" s="32"/>
      <c r="Q221" s="32"/>
      <c r="R221" s="182"/>
      <c r="S221" s="182"/>
      <c r="T221" s="182"/>
      <c r="U221" s="182"/>
      <c r="V221" s="182"/>
      <c r="W221" s="182"/>
      <c r="X221" s="182"/>
      <c r="Y221" s="182"/>
      <c r="Z221" s="182"/>
    </row>
    <row r="222" spans="1:26" ht="331.5">
      <c r="H222" s="185"/>
      <c r="I222" s="186"/>
      <c r="J222" s="187" t="s">
        <v>138</v>
      </c>
      <c r="K222" s="58" t="s">
        <v>1796</v>
      </c>
      <c r="L222" s="59" t="s">
        <v>1134</v>
      </c>
      <c r="M222" s="124"/>
      <c r="N222" s="125"/>
      <c r="O222" s="126"/>
      <c r="P222" s="127"/>
      <c r="Q222" s="127"/>
      <c r="R222" s="182"/>
      <c r="S222" s="182"/>
      <c r="T222" s="182"/>
      <c r="U222" s="182"/>
      <c r="V222" s="182"/>
      <c r="W222" s="182"/>
      <c r="X222" s="182"/>
      <c r="Y222" s="182"/>
      <c r="Z222" s="182"/>
    </row>
    <row r="223" spans="1:26" ht="51">
      <c r="H223" s="185"/>
      <c r="I223" s="186" t="s">
        <v>298</v>
      </c>
      <c r="J223" s="186"/>
      <c r="K223" s="58" t="s">
        <v>1797</v>
      </c>
      <c r="L223" s="59"/>
      <c r="M223" s="139" t="s">
        <v>348</v>
      </c>
      <c r="N223" s="61" t="s">
        <v>1606</v>
      </c>
      <c r="O223" s="62" t="s">
        <v>287</v>
      </c>
      <c r="P223" s="32"/>
      <c r="Q223" s="32"/>
      <c r="R223" s="182"/>
      <c r="S223" s="182"/>
      <c r="T223" s="182"/>
      <c r="U223" s="182"/>
      <c r="V223" s="182"/>
      <c r="W223" s="182"/>
      <c r="X223" s="182"/>
      <c r="Y223" s="182"/>
      <c r="Z223" s="182"/>
    </row>
    <row r="224" spans="1:26" ht="51">
      <c r="H224" s="185"/>
      <c r="I224" s="186" t="s">
        <v>300</v>
      </c>
      <c r="J224" s="278"/>
      <c r="K224" s="58" t="s">
        <v>1798</v>
      </c>
      <c r="L224" s="59"/>
      <c r="M224" s="139" t="s">
        <v>348</v>
      </c>
      <c r="N224" s="61" t="s">
        <v>1606</v>
      </c>
      <c r="O224" s="62" t="s">
        <v>287</v>
      </c>
      <c r="P224" s="32"/>
      <c r="Q224" s="32"/>
      <c r="R224" s="182"/>
      <c r="S224" s="182"/>
      <c r="T224" s="182"/>
      <c r="U224" s="182"/>
      <c r="V224" s="182"/>
      <c r="W224" s="182"/>
      <c r="X224" s="182"/>
      <c r="Y224" s="182"/>
      <c r="Z224" s="182"/>
    </row>
    <row r="225" spans="1:26" ht="63.75">
      <c r="A225" s="676" t="s">
        <v>1799</v>
      </c>
      <c r="E225" s="674" t="s">
        <v>1800</v>
      </c>
      <c r="F225" s="674"/>
      <c r="G225" s="675"/>
      <c r="H225" s="185" t="s">
        <v>277</v>
      </c>
      <c r="I225" s="186" t="s">
        <v>302</v>
      </c>
      <c r="J225" s="187"/>
      <c r="K225" s="58" t="s">
        <v>1801</v>
      </c>
      <c r="L225" s="59"/>
      <c r="M225" s="139" t="s">
        <v>348</v>
      </c>
      <c r="N225" s="61" t="s">
        <v>1606</v>
      </c>
      <c r="O225" s="62" t="s">
        <v>287</v>
      </c>
      <c r="P225" s="32"/>
      <c r="Q225" s="32"/>
      <c r="R225" s="182"/>
      <c r="S225" s="182"/>
      <c r="T225" s="182"/>
      <c r="U225" s="182"/>
      <c r="V225" s="182"/>
      <c r="W225" s="182"/>
      <c r="X225" s="182"/>
      <c r="Y225" s="182"/>
      <c r="Z225" s="182"/>
    </row>
    <row r="226" spans="1:26" ht="63.75">
      <c r="A226" s="676" t="s">
        <v>1802</v>
      </c>
      <c r="E226" s="674"/>
      <c r="F226" s="674"/>
      <c r="G226" s="675"/>
      <c r="H226" s="287"/>
      <c r="I226" s="186" t="s">
        <v>277</v>
      </c>
      <c r="J226" s="187" t="s">
        <v>117</v>
      </c>
      <c r="K226" s="58" t="s">
        <v>1801</v>
      </c>
      <c r="L226" s="59"/>
      <c r="M226" s="139" t="s">
        <v>348</v>
      </c>
      <c r="N226" s="61" t="s">
        <v>1606</v>
      </c>
      <c r="O226" s="62" t="s">
        <v>287</v>
      </c>
      <c r="P226" s="32"/>
      <c r="Q226" s="32"/>
      <c r="R226" s="182"/>
      <c r="S226" s="182"/>
      <c r="T226" s="182"/>
      <c r="U226" s="182"/>
      <c r="V226" s="182"/>
      <c r="W226" s="182"/>
      <c r="X226" s="182"/>
      <c r="Y226" s="182"/>
      <c r="Z226" s="182"/>
    </row>
    <row r="227" spans="1:26" ht="63.75">
      <c r="A227" s="676" t="s">
        <v>1803</v>
      </c>
      <c r="E227" s="674"/>
      <c r="F227" s="674"/>
      <c r="G227" s="675"/>
      <c r="H227" s="185" t="s">
        <v>277</v>
      </c>
      <c r="I227" s="186"/>
      <c r="J227" s="187" t="s">
        <v>119</v>
      </c>
      <c r="K227" s="58" t="s">
        <v>1801</v>
      </c>
      <c r="L227" s="59"/>
      <c r="M227" s="139" t="s">
        <v>348</v>
      </c>
      <c r="N227" s="61" t="s">
        <v>1606</v>
      </c>
      <c r="O227" s="62" t="s">
        <v>287</v>
      </c>
      <c r="P227" s="32"/>
      <c r="Q227" s="32"/>
      <c r="R227" s="182"/>
      <c r="S227" s="182"/>
      <c r="T227" s="182"/>
      <c r="U227" s="182"/>
      <c r="V227" s="182"/>
      <c r="W227" s="182"/>
      <c r="X227" s="182"/>
      <c r="Y227" s="182"/>
      <c r="Z227" s="182"/>
    </row>
    <row r="228" spans="1:26" ht="114.75">
      <c r="E228" s="674"/>
      <c r="F228" s="674"/>
      <c r="G228" s="675"/>
      <c r="H228" s="185" t="s">
        <v>277</v>
      </c>
      <c r="I228" s="186"/>
      <c r="J228" s="187" t="s">
        <v>121</v>
      </c>
      <c r="K228" s="132" t="s">
        <v>1804</v>
      </c>
      <c r="L228" s="59"/>
      <c r="M228" s="139" t="s">
        <v>348</v>
      </c>
      <c r="N228" s="61" t="s">
        <v>1606</v>
      </c>
      <c r="O228" s="62" t="s">
        <v>287</v>
      </c>
      <c r="P228" s="121"/>
      <c r="Q228" s="121"/>
      <c r="R228" s="182"/>
      <c r="S228" s="182"/>
      <c r="T228" s="182"/>
      <c r="U228" s="182"/>
      <c r="V228" s="182"/>
      <c r="W228" s="182"/>
      <c r="X228" s="182"/>
      <c r="Y228" s="182"/>
      <c r="Z228" s="182"/>
    </row>
    <row r="229" spans="1:26" ht="216.75">
      <c r="E229" s="674"/>
      <c r="F229" s="674"/>
      <c r="G229" s="675"/>
      <c r="H229" s="288" t="s">
        <v>277</v>
      </c>
      <c r="I229" s="186"/>
      <c r="J229" s="187" t="s">
        <v>134</v>
      </c>
      <c r="K229" s="58" t="s">
        <v>1805</v>
      </c>
      <c r="L229" s="59" t="s">
        <v>1134</v>
      </c>
      <c r="M229" s="60" t="s">
        <v>325</v>
      </c>
      <c r="N229" s="137" t="s">
        <v>912</v>
      </c>
      <c r="O229" s="62" t="s">
        <v>913</v>
      </c>
      <c r="P229" s="32"/>
      <c r="Q229" s="32"/>
      <c r="R229" s="182"/>
      <c r="S229" s="182"/>
      <c r="T229" s="182"/>
      <c r="U229" s="182"/>
      <c r="V229" s="182"/>
      <c r="W229" s="182"/>
      <c r="X229" s="182"/>
      <c r="Y229" s="182"/>
      <c r="Z229" s="182"/>
    </row>
    <row r="230" spans="1:26" ht="409.5">
      <c r="E230" s="674"/>
      <c r="F230" s="674"/>
      <c r="G230" s="675"/>
      <c r="H230" s="288" t="s">
        <v>277</v>
      </c>
      <c r="I230" s="187"/>
      <c r="J230" s="187" t="s">
        <v>138</v>
      </c>
      <c r="K230" s="129" t="s">
        <v>1806</v>
      </c>
      <c r="L230" s="123"/>
      <c r="M230" s="124"/>
      <c r="N230" s="125"/>
      <c r="O230" s="126"/>
      <c r="P230" s="127"/>
      <c r="Q230" s="127"/>
      <c r="R230" s="182"/>
      <c r="S230" s="182"/>
      <c r="T230" s="182"/>
      <c r="U230" s="182"/>
      <c r="V230" s="182"/>
      <c r="W230" s="182"/>
      <c r="X230" s="182"/>
      <c r="Y230" s="182"/>
      <c r="Z230" s="182"/>
    </row>
    <row r="231" spans="1:26" ht="255">
      <c r="E231" s="674"/>
      <c r="F231" s="674"/>
      <c r="G231" s="675"/>
      <c r="H231" s="288" t="s">
        <v>277</v>
      </c>
      <c r="I231" s="186"/>
      <c r="J231" s="187" t="s">
        <v>150</v>
      </c>
      <c r="K231" s="58" t="s">
        <v>1807</v>
      </c>
      <c r="L231" s="59" t="s">
        <v>957</v>
      </c>
      <c r="M231" s="60" t="s">
        <v>325</v>
      </c>
      <c r="N231" s="137" t="s">
        <v>912</v>
      </c>
      <c r="O231" s="62" t="s">
        <v>913</v>
      </c>
      <c r="P231" s="143"/>
      <c r="Q231" s="32"/>
      <c r="R231" s="182"/>
      <c r="S231" s="182"/>
      <c r="T231" s="182"/>
      <c r="U231" s="182"/>
      <c r="V231" s="182"/>
      <c r="W231" s="182"/>
      <c r="X231" s="182"/>
      <c r="Y231" s="182"/>
      <c r="Z231" s="182"/>
    </row>
    <row r="232" spans="1:26" ht="51">
      <c r="E232" s="674"/>
      <c r="F232" s="674"/>
      <c r="G232" s="675"/>
      <c r="H232" s="185" t="s">
        <v>277</v>
      </c>
      <c r="I232" s="186" t="s">
        <v>277</v>
      </c>
      <c r="J232" s="187" t="s">
        <v>152</v>
      </c>
      <c r="K232" s="58" t="s">
        <v>1808</v>
      </c>
      <c r="L232" s="59" t="s">
        <v>957</v>
      </c>
      <c r="M232" s="60" t="s">
        <v>325</v>
      </c>
      <c r="N232" s="137" t="s">
        <v>912</v>
      </c>
      <c r="O232" s="62" t="s">
        <v>913</v>
      </c>
      <c r="P232" s="143"/>
      <c r="Q232" s="32"/>
      <c r="R232" s="182"/>
      <c r="S232" s="182"/>
      <c r="T232" s="182"/>
      <c r="U232" s="182"/>
      <c r="V232" s="182"/>
      <c r="W232" s="182"/>
      <c r="X232" s="182"/>
      <c r="Y232" s="182"/>
      <c r="Z232" s="182"/>
    </row>
    <row r="233" spans="1:26" ht="38.25">
      <c r="E233" s="674"/>
      <c r="F233" s="674"/>
      <c r="G233" s="675"/>
      <c r="H233" s="185" t="s">
        <v>277</v>
      </c>
      <c r="I233" s="186"/>
      <c r="J233" s="187" t="s">
        <v>154</v>
      </c>
      <c r="K233" s="58" t="s">
        <v>1809</v>
      </c>
      <c r="L233" s="59" t="s">
        <v>957</v>
      </c>
      <c r="M233" s="60" t="s">
        <v>325</v>
      </c>
      <c r="N233" s="137" t="s">
        <v>912</v>
      </c>
      <c r="O233" s="62" t="s">
        <v>913</v>
      </c>
      <c r="P233" s="143"/>
      <c r="Q233" s="32"/>
      <c r="R233" s="182"/>
      <c r="S233" s="182"/>
      <c r="T233" s="182"/>
      <c r="U233" s="182"/>
      <c r="V233" s="182"/>
      <c r="W233" s="182"/>
      <c r="X233" s="182"/>
      <c r="Y233" s="182"/>
      <c r="Z233" s="182"/>
    </row>
    <row r="234" spans="1:26" ht="38.25">
      <c r="E234" s="674"/>
      <c r="F234" s="674"/>
      <c r="G234" s="675"/>
      <c r="H234" s="185" t="s">
        <v>277</v>
      </c>
      <c r="I234" s="186" t="s">
        <v>277</v>
      </c>
      <c r="J234" s="187" t="s">
        <v>156</v>
      </c>
      <c r="K234" s="58" t="s">
        <v>1810</v>
      </c>
      <c r="L234" s="59" t="s">
        <v>957</v>
      </c>
      <c r="M234" s="60" t="s">
        <v>325</v>
      </c>
      <c r="N234" s="137" t="s">
        <v>912</v>
      </c>
      <c r="O234" s="62" t="s">
        <v>913</v>
      </c>
      <c r="P234" s="143"/>
      <c r="Q234" s="32"/>
      <c r="R234" s="182"/>
      <c r="S234" s="182"/>
      <c r="T234" s="182"/>
      <c r="U234" s="182"/>
      <c r="V234" s="182"/>
      <c r="W234" s="182"/>
      <c r="X234" s="182"/>
      <c r="Y234" s="182"/>
      <c r="Z234" s="182"/>
    </row>
    <row r="235" spans="1:26" ht="38.25">
      <c r="E235" s="674"/>
      <c r="F235" s="674"/>
      <c r="G235" s="675"/>
      <c r="H235" s="185" t="s">
        <v>277</v>
      </c>
      <c r="I235" s="186" t="s">
        <v>277</v>
      </c>
      <c r="J235" s="187" t="s">
        <v>158</v>
      </c>
      <c r="K235" s="58" t="s">
        <v>1811</v>
      </c>
      <c r="L235" s="59" t="s">
        <v>957</v>
      </c>
      <c r="M235" s="60" t="s">
        <v>325</v>
      </c>
      <c r="N235" s="137" t="s">
        <v>912</v>
      </c>
      <c r="O235" s="62" t="s">
        <v>913</v>
      </c>
      <c r="P235" s="143"/>
      <c r="Q235" s="32"/>
      <c r="R235" s="182"/>
      <c r="S235" s="182"/>
      <c r="T235" s="182"/>
      <c r="U235" s="182"/>
      <c r="V235" s="182"/>
      <c r="W235" s="182"/>
      <c r="X235" s="182"/>
      <c r="Y235" s="182"/>
      <c r="Z235" s="182"/>
    </row>
    <row r="236" spans="1:26" ht="38.25">
      <c r="E236" s="674"/>
      <c r="F236" s="674"/>
      <c r="G236" s="675"/>
      <c r="H236" s="185" t="s">
        <v>277</v>
      </c>
      <c r="I236" s="186" t="s">
        <v>277</v>
      </c>
      <c r="J236" s="187" t="s">
        <v>160</v>
      </c>
      <c r="K236" s="58" t="s">
        <v>1812</v>
      </c>
      <c r="L236" s="59" t="s">
        <v>957</v>
      </c>
      <c r="M236" s="60" t="s">
        <v>325</v>
      </c>
      <c r="N236" s="137" t="s">
        <v>912</v>
      </c>
      <c r="O236" s="62" t="s">
        <v>913</v>
      </c>
      <c r="P236" s="143"/>
      <c r="Q236" s="32"/>
      <c r="R236" s="182"/>
      <c r="S236" s="182"/>
      <c r="T236" s="182"/>
      <c r="U236" s="182"/>
      <c r="V236" s="182"/>
      <c r="W236" s="182"/>
      <c r="X236" s="182"/>
      <c r="Y236" s="182"/>
      <c r="Z236" s="182"/>
    </row>
    <row r="237" spans="1:26" ht="51">
      <c r="H237" s="185" t="s">
        <v>277</v>
      </c>
      <c r="I237" s="186" t="s">
        <v>277</v>
      </c>
      <c r="J237" s="187" t="s">
        <v>162</v>
      </c>
      <c r="K237" s="58" t="s">
        <v>1813</v>
      </c>
      <c r="L237" s="59"/>
      <c r="M237" s="60" t="s">
        <v>325</v>
      </c>
      <c r="N237" s="137" t="s">
        <v>912</v>
      </c>
      <c r="O237" s="62" t="s">
        <v>913</v>
      </c>
      <c r="P237" s="143"/>
      <c r="Q237" s="32"/>
      <c r="R237" s="182"/>
      <c r="S237" s="182"/>
      <c r="T237" s="182"/>
      <c r="U237" s="182"/>
      <c r="V237" s="182"/>
      <c r="W237" s="182"/>
      <c r="X237" s="182"/>
      <c r="Y237" s="182"/>
      <c r="Z237" s="182"/>
    </row>
    <row r="238" spans="1:26" ht="38.25">
      <c r="H238" s="185" t="s">
        <v>277</v>
      </c>
      <c r="I238" s="186" t="s">
        <v>277</v>
      </c>
      <c r="J238" s="187" t="s">
        <v>194</v>
      </c>
      <c r="K238" s="58" t="s">
        <v>1814</v>
      </c>
      <c r="L238" s="59" t="s">
        <v>957</v>
      </c>
      <c r="M238" s="60" t="s">
        <v>325</v>
      </c>
      <c r="N238" s="137" t="s">
        <v>912</v>
      </c>
      <c r="O238" s="62" t="s">
        <v>913</v>
      </c>
      <c r="P238" s="143"/>
      <c r="Q238" s="32"/>
      <c r="R238" s="182"/>
      <c r="S238" s="182"/>
      <c r="T238" s="182"/>
      <c r="U238" s="182"/>
      <c r="V238" s="182"/>
      <c r="W238" s="182"/>
      <c r="X238" s="182"/>
      <c r="Y238" s="182"/>
      <c r="Z238" s="182"/>
    </row>
    <row r="239" spans="1:26" ht="63.75">
      <c r="H239" s="288"/>
      <c r="I239" s="291"/>
      <c r="J239" s="290"/>
      <c r="K239" s="58" t="s">
        <v>1815</v>
      </c>
      <c r="L239" s="59"/>
      <c r="M239" s="60" t="s">
        <v>325</v>
      </c>
      <c r="N239" s="137" t="s">
        <v>912</v>
      </c>
      <c r="O239" s="62" t="s">
        <v>913</v>
      </c>
      <c r="P239" s="143"/>
      <c r="Q239" s="32"/>
      <c r="R239" s="182"/>
      <c r="S239" s="182"/>
      <c r="T239" s="182"/>
      <c r="U239" s="182"/>
      <c r="V239" s="182"/>
      <c r="W239" s="182"/>
      <c r="X239" s="182"/>
      <c r="Y239" s="182"/>
      <c r="Z239" s="182"/>
    </row>
    <row r="240" spans="1:26" ht="51">
      <c r="H240" s="288" t="s">
        <v>277</v>
      </c>
      <c r="I240" s="186" t="s">
        <v>277</v>
      </c>
      <c r="J240" s="186" t="s">
        <v>277</v>
      </c>
      <c r="K240" s="58" t="s">
        <v>1816</v>
      </c>
      <c r="L240" s="59"/>
      <c r="M240" s="60" t="s">
        <v>325</v>
      </c>
      <c r="N240" s="137" t="s">
        <v>912</v>
      </c>
      <c r="O240" s="62" t="s">
        <v>913</v>
      </c>
      <c r="P240" s="143"/>
      <c r="Q240" s="32"/>
      <c r="R240" s="182"/>
      <c r="S240" s="182"/>
      <c r="T240" s="182"/>
      <c r="U240" s="182"/>
      <c r="V240" s="182"/>
      <c r="W240" s="182"/>
      <c r="X240" s="182"/>
      <c r="Y240" s="182"/>
      <c r="Z240" s="182"/>
    </row>
    <row r="241" spans="1:26" ht="51">
      <c r="H241" s="288"/>
      <c r="I241" s="186" t="s">
        <v>307</v>
      </c>
      <c r="J241" s="186"/>
      <c r="K241" s="58" t="s">
        <v>1817</v>
      </c>
      <c r="L241" s="59"/>
      <c r="M241" s="60" t="s">
        <v>325</v>
      </c>
      <c r="N241" s="137" t="s">
        <v>912</v>
      </c>
      <c r="O241" s="62" t="s">
        <v>913</v>
      </c>
      <c r="P241" s="143"/>
      <c r="Q241" s="32"/>
      <c r="R241" s="182"/>
      <c r="S241" s="182"/>
      <c r="T241" s="182"/>
      <c r="U241" s="182"/>
      <c r="V241" s="182"/>
      <c r="W241" s="182"/>
      <c r="X241" s="182"/>
      <c r="Y241" s="182"/>
      <c r="Z241" s="182"/>
    </row>
    <row r="242" spans="1:26" ht="76.5">
      <c r="A242" s="256"/>
      <c r="B242" s="651" t="e">
        <f>AND(fmPerformStandInclude,OR(fmMFullPPO,fmMSIPPO,fmSSIPPO,fmMFullPOS,fmMSIPOS,fmSSIPOS))</f>
        <v>#NAME?</v>
      </c>
      <c r="C242" s="651" t="b">
        <v>0</v>
      </c>
      <c r="D242" s="660" t="s">
        <v>1556</v>
      </c>
      <c r="E242" s="7"/>
      <c r="F242" s="3"/>
      <c r="G242" s="7"/>
      <c r="H242" s="288"/>
      <c r="I242" s="186" t="s">
        <v>309</v>
      </c>
      <c r="J242" s="186"/>
      <c r="K242" s="58" t="s">
        <v>1818</v>
      </c>
      <c r="L242" s="59"/>
      <c r="M242" s="139" t="s">
        <v>348</v>
      </c>
      <c r="N242" s="61" t="s">
        <v>1606</v>
      </c>
      <c r="O242" s="62" t="s">
        <v>287</v>
      </c>
      <c r="P242" s="32"/>
      <c r="Q242" s="32"/>
    </row>
    <row r="243" spans="1:26" ht="38.25">
      <c r="A243" s="657"/>
      <c r="B243" s="651"/>
      <c r="C243" s="651"/>
      <c r="D243" s="657"/>
      <c r="E243" s="657"/>
      <c r="F243" s="3"/>
      <c r="G243" s="652"/>
      <c r="H243" s="280"/>
      <c r="I243" s="275" t="s">
        <v>311</v>
      </c>
      <c r="J243" s="275" t="s">
        <v>277</v>
      </c>
      <c r="K243" s="58" t="s">
        <v>1819</v>
      </c>
      <c r="L243" s="59"/>
      <c r="M243" s="139" t="s">
        <v>348</v>
      </c>
      <c r="N243" s="61" t="s">
        <v>1606</v>
      </c>
      <c r="O243" s="62" t="s">
        <v>287</v>
      </c>
      <c r="P243" s="32"/>
      <c r="Q243" s="32"/>
    </row>
    <row r="244" spans="1:26" ht="15.75">
      <c r="A244" s="677"/>
      <c r="B244" s="651"/>
      <c r="C244" s="651"/>
      <c r="D244" s="677"/>
      <c r="E244" s="677"/>
      <c r="F244" s="3"/>
      <c r="G244" s="654"/>
      <c r="H244" s="279"/>
      <c r="I244" s="275" t="s">
        <v>277</v>
      </c>
      <c r="J244" s="275" t="s">
        <v>277</v>
      </c>
      <c r="K244" s="81"/>
      <c r="L244" s="82"/>
      <c r="M244" s="156"/>
      <c r="N244" s="84"/>
      <c r="O244" s="85"/>
      <c r="P244" s="86"/>
      <c r="Q244" s="86"/>
      <c r="R244" s="677"/>
      <c r="S244" s="677"/>
      <c r="T244" s="677"/>
      <c r="U244" s="677"/>
      <c r="V244" s="677"/>
      <c r="W244" s="677"/>
      <c r="X244" s="677"/>
      <c r="Y244" s="677"/>
      <c r="Z244" s="677"/>
    </row>
    <row r="245" spans="1:26" ht="47.25">
      <c r="A245" s="653"/>
      <c r="B245" s="651" t="e">
        <f>OR(fmAttSuggestEmployerContract,fmAttAnnRpt,fmAdtFnclStmt,fmCnvrsnSrvc,fmAttAppealGrievance,fmAttMarketing,fmAttIDCard,fmAttMemberEnroll)</f>
        <v>#NAME?</v>
      </c>
      <c r="C245" s="651" t="b">
        <v>0</v>
      </c>
      <c r="D245" s="653"/>
      <c r="E245" s="653"/>
      <c r="F245" s="3"/>
      <c r="G245" s="654"/>
      <c r="H245" s="279" t="s">
        <v>840</v>
      </c>
      <c r="I245" s="275" t="s">
        <v>277</v>
      </c>
      <c r="J245" s="275" t="s">
        <v>277</v>
      </c>
      <c r="K245" s="120" t="s">
        <v>1820</v>
      </c>
      <c r="L245" s="136"/>
      <c r="M245" s="55" t="s">
        <v>282</v>
      </c>
      <c r="N245" s="55"/>
      <c r="O245" s="55" t="s">
        <v>283</v>
      </c>
      <c r="P245" s="55" t="s">
        <v>103</v>
      </c>
      <c r="Q245" s="57" t="s">
        <v>104</v>
      </c>
      <c r="R245" s="256"/>
      <c r="S245" s="256"/>
      <c r="T245" s="256"/>
      <c r="U245" s="256"/>
      <c r="V245" s="256"/>
      <c r="W245" s="256"/>
      <c r="X245" s="256"/>
      <c r="Y245" s="256"/>
      <c r="Z245" s="256"/>
    </row>
    <row r="246" spans="1:26" ht="267.75">
      <c r="A246" s="678"/>
      <c r="B246" s="651" t="e">
        <f>fmAttSuggestEmployerContract</f>
        <v>#NAME?</v>
      </c>
      <c r="C246" s="651" t="b">
        <v>0</v>
      </c>
      <c r="D246" s="678"/>
      <c r="E246" s="678"/>
      <c r="F246" s="3"/>
      <c r="G246" s="652"/>
      <c r="H246" s="279"/>
      <c r="I246" s="275" t="s">
        <v>277</v>
      </c>
      <c r="J246" s="275" t="s">
        <v>277</v>
      </c>
      <c r="K246" s="58" t="s">
        <v>1821</v>
      </c>
      <c r="L246" s="59" t="s">
        <v>1229</v>
      </c>
      <c r="M246" s="139" t="s">
        <v>348</v>
      </c>
      <c r="N246" s="61" t="s">
        <v>1606</v>
      </c>
      <c r="O246" s="62" t="s">
        <v>287</v>
      </c>
      <c r="P246" s="121"/>
      <c r="Q246" s="121"/>
      <c r="R246" s="259"/>
      <c r="S246" s="259"/>
      <c r="T246" s="259"/>
      <c r="U246" s="259"/>
      <c r="V246" s="259"/>
      <c r="W246" s="259"/>
      <c r="X246" s="259"/>
      <c r="Y246" s="259"/>
      <c r="Z246" s="259"/>
    </row>
    <row r="247" spans="1:26" ht="306">
      <c r="A247" s="678"/>
      <c r="B247" s="651" t="e">
        <f>fmAttAnnRpt</f>
        <v>#NAME?</v>
      </c>
      <c r="C247" s="651" t="b">
        <v>0</v>
      </c>
      <c r="D247" s="678"/>
      <c r="E247" s="678"/>
      <c r="F247" s="3"/>
      <c r="G247" s="652"/>
      <c r="H247" s="279"/>
      <c r="I247" s="275" t="s">
        <v>284</v>
      </c>
      <c r="J247" s="275" t="s">
        <v>277</v>
      </c>
      <c r="K247" s="58" t="s">
        <v>1822</v>
      </c>
      <c r="L247" s="59" t="s">
        <v>1229</v>
      </c>
      <c r="M247" s="41" t="s">
        <v>325</v>
      </c>
      <c r="N247" s="117" t="s">
        <v>1823</v>
      </c>
      <c r="O247" s="62" t="s">
        <v>913</v>
      </c>
      <c r="P247" s="32"/>
      <c r="Q247" s="32"/>
      <c r="R247" s="259"/>
      <c r="S247" s="259"/>
      <c r="T247" s="259"/>
      <c r="U247" s="259"/>
      <c r="V247" s="259"/>
      <c r="W247" s="259"/>
      <c r="X247" s="259"/>
      <c r="Y247" s="259"/>
      <c r="Z247" s="259"/>
    </row>
    <row r="248" spans="1:26" ht="204">
      <c r="A248" s="678"/>
      <c r="B248" s="651"/>
      <c r="C248" s="651"/>
      <c r="D248" s="678"/>
      <c r="E248" s="678"/>
      <c r="F248" s="3"/>
      <c r="G248" s="652"/>
      <c r="H248" s="279"/>
      <c r="I248" s="275" t="s">
        <v>290</v>
      </c>
      <c r="J248" s="275" t="s">
        <v>277</v>
      </c>
      <c r="K248" s="58" t="s">
        <v>1824</v>
      </c>
      <c r="L248" s="59"/>
      <c r="M248" s="41" t="s">
        <v>325</v>
      </c>
      <c r="N248" s="117" t="s">
        <v>1823</v>
      </c>
      <c r="O248" s="62" t="s">
        <v>913</v>
      </c>
      <c r="P248" s="32"/>
      <c r="Q248" s="32"/>
      <c r="R248" s="259"/>
      <c r="S248" s="259"/>
      <c r="T248" s="259"/>
      <c r="U248" s="259"/>
      <c r="V248" s="259"/>
      <c r="W248" s="259"/>
      <c r="X248" s="259"/>
      <c r="Y248" s="259"/>
      <c r="Z248" s="259"/>
    </row>
    <row r="249" spans="1:26" ht="15.75">
      <c r="A249" s="678"/>
      <c r="B249" s="651"/>
      <c r="C249" s="651"/>
      <c r="D249" s="678"/>
      <c r="E249" s="678"/>
      <c r="F249" s="3"/>
      <c r="G249" s="652"/>
      <c r="H249" s="279"/>
      <c r="I249" s="275" t="s">
        <v>298</v>
      </c>
      <c r="J249" s="275" t="s">
        <v>277</v>
      </c>
      <c r="K249" s="658"/>
      <c r="L249" s="11"/>
      <c r="M249" s="6"/>
      <c r="N249" s="6"/>
      <c r="O249" s="11"/>
      <c r="P249" s="27"/>
      <c r="Q249" s="27"/>
      <c r="R249" s="259"/>
      <c r="S249" s="259"/>
      <c r="T249" s="259"/>
      <c r="U249" s="259"/>
      <c r="V249" s="259"/>
      <c r="W249" s="259"/>
      <c r="X249" s="259"/>
      <c r="Y249" s="259"/>
      <c r="Z249" s="259"/>
    </row>
    <row r="250" spans="1:26" ht="63">
      <c r="A250" s="678"/>
      <c r="B250" s="651"/>
      <c r="C250" s="651"/>
      <c r="D250" s="678"/>
      <c r="E250" s="678"/>
      <c r="F250" s="3"/>
      <c r="G250" s="652"/>
      <c r="H250" s="279"/>
      <c r="I250" s="275" t="s">
        <v>300</v>
      </c>
      <c r="J250" s="275" t="s">
        <v>277</v>
      </c>
      <c r="K250" s="874" t="s">
        <v>1825</v>
      </c>
      <c r="L250" s="15" t="s">
        <v>1507</v>
      </c>
      <c r="M250" s="15" t="s">
        <v>282</v>
      </c>
      <c r="N250" s="15" t="s">
        <v>1170</v>
      </c>
      <c r="O250" s="15" t="s">
        <v>283</v>
      </c>
      <c r="P250" s="15" t="s">
        <v>103</v>
      </c>
      <c r="Q250" s="46" t="s">
        <v>104</v>
      </c>
      <c r="R250" s="259"/>
      <c r="S250" s="259"/>
      <c r="T250" s="259"/>
      <c r="U250" s="259"/>
      <c r="V250" s="259"/>
      <c r="W250" s="259"/>
      <c r="X250" s="259"/>
      <c r="Y250" s="259"/>
      <c r="Z250" s="259"/>
    </row>
    <row r="251" spans="1:26" ht="191.25">
      <c r="A251" s="678"/>
      <c r="B251" s="651"/>
      <c r="C251" s="651"/>
      <c r="D251" s="678"/>
      <c r="E251" s="678"/>
      <c r="F251" s="3"/>
      <c r="G251" s="652"/>
      <c r="H251" s="279"/>
      <c r="I251" s="275" t="s">
        <v>302</v>
      </c>
      <c r="J251" s="275" t="s">
        <v>277</v>
      </c>
      <c r="K251" s="22" t="s">
        <v>1826</v>
      </c>
      <c r="L251" s="33"/>
      <c r="M251" s="35"/>
      <c r="N251" s="35"/>
      <c r="O251" s="35"/>
      <c r="P251" s="35"/>
      <c r="Q251" s="49"/>
      <c r="R251" s="259"/>
      <c r="S251" s="259"/>
      <c r="T251" s="259"/>
      <c r="U251" s="259"/>
      <c r="V251" s="259"/>
      <c r="W251" s="259"/>
      <c r="X251" s="259"/>
      <c r="Y251" s="259"/>
      <c r="Z251" s="259"/>
    </row>
    <row r="252" spans="1:26" ht="369.75">
      <c r="A252" s="678"/>
      <c r="B252" s="651"/>
      <c r="C252" s="651"/>
      <c r="D252" s="678"/>
      <c r="E252" s="678"/>
      <c r="F252" s="3"/>
      <c r="G252" s="652"/>
      <c r="H252" s="279"/>
      <c r="I252" s="275" t="s">
        <v>307</v>
      </c>
      <c r="J252" s="275" t="s">
        <v>277</v>
      </c>
      <c r="K252" s="20" t="s">
        <v>1827</v>
      </c>
      <c r="L252" s="16" t="s">
        <v>1545</v>
      </c>
      <c r="M252" s="41" t="s">
        <v>325</v>
      </c>
      <c r="N252" s="17" t="s">
        <v>1828</v>
      </c>
      <c r="O252" s="42" t="s">
        <v>1488</v>
      </c>
      <c r="P252" s="26"/>
      <c r="Q252" s="26"/>
      <c r="R252" s="259"/>
      <c r="S252" s="259"/>
      <c r="T252" s="259"/>
      <c r="U252" s="259"/>
      <c r="V252" s="259"/>
      <c r="W252" s="259"/>
      <c r="X252" s="259"/>
      <c r="Y252" s="259"/>
      <c r="Z252" s="259"/>
    </row>
    <row r="253" spans="1:26" ht="76.5">
      <c r="A253" s="653"/>
      <c r="B253" s="651"/>
      <c r="C253" s="651"/>
      <c r="D253" s="653"/>
      <c r="E253" s="653"/>
      <c r="F253" s="3"/>
      <c r="H253" s="279"/>
      <c r="I253" s="275" t="s">
        <v>309</v>
      </c>
      <c r="J253" s="275" t="s">
        <v>277</v>
      </c>
      <c r="K253" s="20" t="s">
        <v>1829</v>
      </c>
      <c r="L253" s="16" t="s">
        <v>1545</v>
      </c>
      <c r="M253" s="41" t="s">
        <v>325</v>
      </c>
      <c r="N253" s="17" t="s">
        <v>1828</v>
      </c>
      <c r="O253" s="42" t="s">
        <v>1488</v>
      </c>
      <c r="P253" s="26"/>
      <c r="Q253" s="25"/>
      <c r="R253" s="256"/>
      <c r="S253" s="256"/>
      <c r="T253" s="256"/>
      <c r="U253" s="256"/>
      <c r="V253" s="256"/>
      <c r="W253" s="256"/>
      <c r="X253" s="256"/>
      <c r="Y253" s="256"/>
      <c r="Z253" s="256"/>
    </row>
    <row r="254" spans="1:26" ht="318.75">
      <c r="A254" s="653"/>
      <c r="B254" s="651"/>
      <c r="C254" s="651"/>
      <c r="D254" s="653"/>
      <c r="E254" s="653"/>
      <c r="F254" s="3"/>
      <c r="H254" s="279"/>
      <c r="I254" s="275" t="s">
        <v>311</v>
      </c>
      <c r="J254" s="275" t="s">
        <v>277</v>
      </c>
      <c r="K254" s="20" t="s">
        <v>1830</v>
      </c>
      <c r="L254" s="16"/>
      <c r="M254" s="41" t="s">
        <v>325</v>
      </c>
      <c r="N254" s="17" t="s">
        <v>1828</v>
      </c>
      <c r="O254" s="42" t="s">
        <v>1488</v>
      </c>
      <c r="P254" s="26"/>
      <c r="Q254" s="25"/>
      <c r="R254" s="256"/>
      <c r="S254" s="256"/>
      <c r="T254" s="256"/>
      <c r="U254" s="256"/>
      <c r="V254" s="256"/>
      <c r="W254" s="256"/>
      <c r="X254" s="256"/>
      <c r="Y254" s="256"/>
      <c r="Z254" s="256"/>
    </row>
    <row r="255" spans="1:26" ht="255">
      <c r="A255" s="653"/>
      <c r="B255" s="651"/>
      <c r="C255" s="651"/>
      <c r="D255" s="653"/>
      <c r="E255" s="653"/>
      <c r="F255" s="3"/>
      <c r="H255" s="279"/>
      <c r="I255" s="275" t="s">
        <v>313</v>
      </c>
      <c r="J255" s="275" t="s">
        <v>277</v>
      </c>
      <c r="K255" s="20" t="s">
        <v>1831</v>
      </c>
      <c r="L255" s="16"/>
      <c r="M255" s="41" t="s">
        <v>325</v>
      </c>
      <c r="N255" s="17" t="s">
        <v>1828</v>
      </c>
      <c r="O255" s="42" t="s">
        <v>1488</v>
      </c>
      <c r="P255" s="26"/>
      <c r="Q255" s="25"/>
      <c r="R255" s="256"/>
      <c r="S255" s="256"/>
      <c r="T255" s="256"/>
      <c r="U255" s="256"/>
      <c r="V255" s="256"/>
      <c r="W255" s="256"/>
      <c r="X255" s="256"/>
      <c r="Y255" s="256"/>
      <c r="Z255" s="256"/>
    </row>
    <row r="256" spans="1:26" ht="408">
      <c r="A256" s="653"/>
      <c r="B256" s="651"/>
      <c r="C256" s="651"/>
      <c r="D256" s="653"/>
      <c r="E256" s="653"/>
      <c r="F256" s="3"/>
      <c r="H256" s="279"/>
      <c r="I256" s="275" t="s">
        <v>316</v>
      </c>
      <c r="J256" s="275" t="s">
        <v>277</v>
      </c>
      <c r="K256" s="20" t="s">
        <v>1832</v>
      </c>
      <c r="L256" s="16"/>
      <c r="M256" s="41" t="s">
        <v>325</v>
      </c>
      <c r="N256" s="17" t="s">
        <v>1828</v>
      </c>
      <c r="O256" s="42" t="s">
        <v>1488</v>
      </c>
      <c r="P256" s="26"/>
      <c r="Q256" s="25"/>
      <c r="R256" s="233"/>
      <c r="S256" s="233"/>
      <c r="T256" s="233"/>
      <c r="U256" s="256"/>
      <c r="V256" s="256"/>
      <c r="W256" s="256"/>
      <c r="X256" s="256"/>
      <c r="Y256" s="256"/>
      <c r="Z256" s="256"/>
    </row>
    <row r="257" spans="1:26" ht="267.75">
      <c r="A257" s="653"/>
      <c r="B257" s="651"/>
      <c r="C257" s="651"/>
      <c r="D257" s="653"/>
      <c r="E257" s="653"/>
      <c r="F257" s="3"/>
      <c r="H257" s="279"/>
      <c r="I257" s="275" t="s">
        <v>318</v>
      </c>
      <c r="J257" s="275"/>
      <c r="K257" s="20" t="s">
        <v>1833</v>
      </c>
      <c r="L257" s="16"/>
      <c r="M257" s="41" t="s">
        <v>325</v>
      </c>
      <c r="N257" s="17" t="s">
        <v>1828</v>
      </c>
      <c r="O257" s="42" t="s">
        <v>1488</v>
      </c>
      <c r="P257" s="26"/>
      <c r="Q257" s="25"/>
      <c r="R257" s="256"/>
      <c r="S257" s="256" t="s">
        <v>1834</v>
      </c>
      <c r="T257" s="256"/>
      <c r="U257" s="256"/>
      <c r="V257" s="256"/>
      <c r="W257" s="256"/>
      <c r="X257" s="256"/>
      <c r="Y257" s="256"/>
      <c r="Z257" s="256"/>
    </row>
    <row r="258" spans="1:26" ht="140.25">
      <c r="H258" s="279"/>
      <c r="I258" s="275" t="s">
        <v>277</v>
      </c>
      <c r="J258" s="275" t="s">
        <v>277</v>
      </c>
      <c r="K258" s="20" t="s">
        <v>1835</v>
      </c>
      <c r="L258" s="16"/>
      <c r="M258" s="41" t="s">
        <v>325</v>
      </c>
      <c r="N258" s="17" t="s">
        <v>1828</v>
      </c>
      <c r="O258" s="42" t="s">
        <v>1488</v>
      </c>
      <c r="P258" s="26"/>
      <c r="Q258" s="25"/>
      <c r="R258" s="184"/>
      <c r="S258" s="184" t="s">
        <v>1836</v>
      </c>
      <c r="T258" s="184"/>
      <c r="U258" s="184"/>
      <c r="V258" s="184"/>
      <c r="W258" s="184"/>
      <c r="X258" s="184"/>
      <c r="Y258" s="184"/>
      <c r="Z258" s="184"/>
    </row>
    <row r="259" spans="1:26" ht="178.5">
      <c r="H259" s="185" t="s">
        <v>277</v>
      </c>
      <c r="I259" s="186" t="s">
        <v>277</v>
      </c>
      <c r="J259" s="187"/>
      <c r="K259" s="20" t="s">
        <v>1837</v>
      </c>
      <c r="L259" s="16"/>
      <c r="M259" s="41" t="s">
        <v>325</v>
      </c>
      <c r="N259" s="17" t="s">
        <v>1828</v>
      </c>
      <c r="O259" s="42" t="s">
        <v>1488</v>
      </c>
      <c r="P259" s="26"/>
      <c r="Q259" s="25"/>
      <c r="R259" s="184"/>
      <c r="S259" s="184"/>
      <c r="T259" s="184"/>
      <c r="U259" s="184"/>
      <c r="V259" s="184"/>
      <c r="W259" s="184"/>
      <c r="X259" s="184"/>
      <c r="Y259" s="184"/>
      <c r="Z259" s="184"/>
    </row>
    <row r="260" spans="1:26" ht="38.25">
      <c r="H260" s="185" t="s">
        <v>277</v>
      </c>
      <c r="I260" s="186" t="s">
        <v>277</v>
      </c>
      <c r="J260" s="187"/>
      <c r="K260" s="20" t="s">
        <v>277</v>
      </c>
      <c r="L260" s="16"/>
      <c r="M260" s="41" t="s">
        <v>325</v>
      </c>
      <c r="N260" s="17" t="s">
        <v>1828</v>
      </c>
      <c r="O260" s="42" t="s">
        <v>1488</v>
      </c>
      <c r="P260" s="26"/>
      <c r="Q260" s="25"/>
      <c r="R260" s="184"/>
      <c r="S260" s="184"/>
      <c r="T260" s="184"/>
      <c r="U260" s="184"/>
      <c r="V260" s="184"/>
      <c r="W260" s="184"/>
      <c r="X260" s="184"/>
      <c r="Y260" s="184"/>
      <c r="Z260" s="184"/>
    </row>
    <row r="261" spans="1:26" ht="409.5">
      <c r="H261" s="185" t="s">
        <v>1227</v>
      </c>
      <c r="I261" s="186" t="s">
        <v>277</v>
      </c>
      <c r="J261" s="187" t="s">
        <v>277</v>
      </c>
      <c r="K261" s="134" t="s">
        <v>1838</v>
      </c>
      <c r="L261" s="16"/>
      <c r="M261" s="41" t="s">
        <v>325</v>
      </c>
      <c r="N261" s="17" t="s">
        <v>1828</v>
      </c>
      <c r="O261" s="42" t="s">
        <v>1488</v>
      </c>
      <c r="P261" s="26"/>
      <c r="Q261" s="25"/>
      <c r="R261" s="184"/>
      <c r="S261" s="184"/>
      <c r="T261" s="184"/>
      <c r="U261" s="184"/>
      <c r="V261" s="184"/>
      <c r="W261" s="184"/>
      <c r="X261" s="184"/>
      <c r="Y261" s="184"/>
      <c r="Z261" s="184"/>
    </row>
    <row r="262" spans="1:26" ht="242.25">
      <c r="H262" s="185" t="s">
        <v>277</v>
      </c>
      <c r="I262" s="186" t="s">
        <v>277</v>
      </c>
      <c r="J262" s="186" t="s">
        <v>277</v>
      </c>
      <c r="K262" s="20" t="s">
        <v>1839</v>
      </c>
      <c r="L262" s="16"/>
      <c r="M262" s="41" t="s">
        <v>325</v>
      </c>
      <c r="N262" s="17" t="s">
        <v>1828</v>
      </c>
      <c r="O262" s="42" t="s">
        <v>1488</v>
      </c>
      <c r="P262" s="26"/>
      <c r="Q262" s="25"/>
      <c r="R262" s="184"/>
      <c r="S262" s="184"/>
      <c r="T262" s="184"/>
      <c r="U262" s="184"/>
      <c r="V262" s="184"/>
      <c r="W262" s="184"/>
      <c r="X262" s="184"/>
      <c r="Y262" s="184"/>
      <c r="Z262" s="184"/>
    </row>
    <row r="263" spans="1:26" ht="15.75">
      <c r="H263" s="185" t="s">
        <v>277</v>
      </c>
      <c r="I263" s="186" t="s">
        <v>284</v>
      </c>
      <c r="J263" s="187" t="s">
        <v>277</v>
      </c>
      <c r="K263" s="142"/>
      <c r="L263" s="11"/>
      <c r="M263" s="78"/>
      <c r="N263" s="6"/>
      <c r="O263" s="79"/>
      <c r="P263" s="80"/>
      <c r="Q263" s="141"/>
      <c r="R263" s="184"/>
      <c r="S263" s="184"/>
      <c r="T263" s="184"/>
      <c r="U263" s="184"/>
      <c r="V263" s="184"/>
      <c r="W263" s="184"/>
      <c r="X263" s="184"/>
      <c r="Y263" s="184"/>
      <c r="Z263" s="184"/>
    </row>
    <row r="264" spans="1:26" ht="15.75">
      <c r="H264" s="185" t="s">
        <v>277</v>
      </c>
      <c r="I264" s="186" t="s">
        <v>290</v>
      </c>
      <c r="J264" s="187" t="s">
        <v>277</v>
      </c>
      <c r="K264" s="679"/>
      <c r="L264" s="680"/>
      <c r="M264" s="681"/>
      <c r="N264" s="682"/>
      <c r="O264" s="683"/>
      <c r="P264" s="173"/>
      <c r="Q264" s="173"/>
      <c r="R264" s="184"/>
      <c r="S264" s="184"/>
      <c r="T264" s="184"/>
      <c r="U264" s="184"/>
      <c r="V264" s="184"/>
      <c r="W264" s="184"/>
      <c r="X264" s="184"/>
      <c r="Y264" s="184"/>
      <c r="Z264" s="184"/>
    </row>
    <row r="265" spans="1:26" ht="63">
      <c r="H265" s="185" t="s">
        <v>277</v>
      </c>
      <c r="I265" s="186" t="s">
        <v>298</v>
      </c>
      <c r="J265" s="187" t="s">
        <v>277</v>
      </c>
      <c r="K265" s="87" t="s">
        <v>1840</v>
      </c>
      <c r="L265" s="684"/>
      <c r="M265" s="15"/>
      <c r="N265" s="15"/>
      <c r="O265" s="15"/>
      <c r="P265" s="15"/>
      <c r="Q265" s="46"/>
      <c r="R265" s="184"/>
      <c r="S265" s="184"/>
      <c r="T265" s="184"/>
      <c r="U265" s="184"/>
      <c r="V265" s="184"/>
      <c r="W265" s="184"/>
      <c r="X265" s="184"/>
      <c r="Y265" s="184"/>
      <c r="Z265" s="184"/>
    </row>
    <row r="266" spans="1:26" ht="63">
      <c r="H266" s="185" t="s">
        <v>277</v>
      </c>
      <c r="I266" s="186" t="s">
        <v>300</v>
      </c>
      <c r="J266" s="187" t="s">
        <v>277</v>
      </c>
      <c r="K266" s="87" t="s">
        <v>1841</v>
      </c>
      <c r="L266" s="684"/>
      <c r="M266" s="57"/>
      <c r="N266" s="133"/>
      <c r="O266" s="57"/>
      <c r="P266" s="57"/>
      <c r="Q266" s="57"/>
      <c r="R266" s="184"/>
      <c r="S266" s="184"/>
      <c r="T266" s="184"/>
      <c r="U266" s="184"/>
      <c r="V266" s="184"/>
      <c r="W266" s="184"/>
      <c r="X266" s="184"/>
      <c r="Y266" s="184"/>
      <c r="Z266" s="184"/>
    </row>
    <row r="267" spans="1:26" ht="267.75">
      <c r="H267" s="185" t="s">
        <v>277</v>
      </c>
      <c r="I267" s="186" t="s">
        <v>302</v>
      </c>
      <c r="J267" s="187" t="s">
        <v>277</v>
      </c>
      <c r="K267" s="576" t="s">
        <v>1842</v>
      </c>
      <c r="L267" s="577"/>
      <c r="M267" s="577"/>
      <c r="N267" s="577"/>
      <c r="O267" s="577"/>
      <c r="P267" s="577"/>
      <c r="Q267" s="578"/>
      <c r="R267" s="184"/>
      <c r="S267" s="184"/>
      <c r="T267" s="184"/>
      <c r="U267" s="184"/>
      <c r="V267" s="184"/>
      <c r="W267" s="184"/>
      <c r="X267" s="184"/>
      <c r="Y267" s="184"/>
      <c r="Z267" s="184"/>
    </row>
    <row r="268" spans="1:26" ht="38.25">
      <c r="H268" s="185" t="s">
        <v>277</v>
      </c>
      <c r="I268" s="186" t="s">
        <v>284</v>
      </c>
      <c r="J268" s="187" t="s">
        <v>277</v>
      </c>
      <c r="K268" s="128" t="s">
        <v>277</v>
      </c>
      <c r="L268" s="669" t="s">
        <v>1744</v>
      </c>
      <c r="M268" s="41" t="s">
        <v>325</v>
      </c>
      <c r="N268" s="117" t="s">
        <v>1843</v>
      </c>
      <c r="O268" s="62" t="s">
        <v>913</v>
      </c>
      <c r="P268" s="32"/>
      <c r="Q268" s="32"/>
      <c r="R268" s="184"/>
      <c r="S268" s="184"/>
      <c r="T268" s="184"/>
      <c r="U268" s="184"/>
      <c r="V268" s="184"/>
      <c r="W268" s="184"/>
      <c r="X268" s="184"/>
      <c r="Y268" s="184"/>
      <c r="Z268" s="184"/>
    </row>
    <row r="269" spans="1:26" ht="140.25">
      <c r="H269" s="185" t="s">
        <v>277</v>
      </c>
      <c r="I269" s="186" t="s">
        <v>290</v>
      </c>
      <c r="J269" s="187" t="s">
        <v>277</v>
      </c>
      <c r="K269" s="128" t="s">
        <v>1844</v>
      </c>
      <c r="L269" s="669" t="s">
        <v>1744</v>
      </c>
      <c r="M269" s="41" t="s">
        <v>325</v>
      </c>
      <c r="N269" s="117" t="s">
        <v>1843</v>
      </c>
      <c r="O269" s="62" t="s">
        <v>913</v>
      </c>
      <c r="P269" s="32"/>
      <c r="Q269" s="32"/>
      <c r="R269" s="184"/>
      <c r="S269" s="184"/>
      <c r="T269" s="184"/>
      <c r="U269" s="184"/>
      <c r="V269" s="184"/>
      <c r="W269" s="184"/>
      <c r="X269" s="184"/>
      <c r="Y269" s="184"/>
      <c r="Z269" s="184"/>
    </row>
    <row r="270" spans="1:26" ht="357">
      <c r="H270" s="185" t="s">
        <v>277</v>
      </c>
      <c r="I270" s="186" t="s">
        <v>298</v>
      </c>
      <c r="J270" s="187" t="s">
        <v>277</v>
      </c>
      <c r="K270" s="128" t="s">
        <v>1845</v>
      </c>
      <c r="L270" s="669" t="s">
        <v>1744</v>
      </c>
      <c r="M270" s="41" t="s">
        <v>325</v>
      </c>
      <c r="N270" s="117" t="s">
        <v>1846</v>
      </c>
      <c r="O270" s="62" t="s">
        <v>1172</v>
      </c>
      <c r="P270" s="32"/>
      <c r="Q270" s="32"/>
      <c r="R270" s="184"/>
      <c r="S270" s="184"/>
      <c r="T270" s="184"/>
      <c r="U270" s="184"/>
      <c r="V270" s="184"/>
      <c r="W270" s="184"/>
      <c r="X270" s="184"/>
      <c r="Y270" s="184"/>
      <c r="Z270" s="184"/>
    </row>
    <row r="271" spans="1:26" ht="38.25">
      <c r="B271" s="651"/>
      <c r="C271" s="651"/>
      <c r="F271" s="3"/>
      <c r="H271" s="185" t="s">
        <v>277</v>
      </c>
      <c r="I271" s="186" t="s">
        <v>300</v>
      </c>
      <c r="J271" s="187" t="s">
        <v>277</v>
      </c>
      <c r="K271" s="128" t="s">
        <v>277</v>
      </c>
      <c r="L271" s="669" t="s">
        <v>1744</v>
      </c>
      <c r="M271" s="41" t="s">
        <v>325</v>
      </c>
      <c r="N271" s="117" t="s">
        <v>1843</v>
      </c>
      <c r="O271" s="62" t="s">
        <v>913</v>
      </c>
      <c r="P271" s="32"/>
      <c r="Q271" s="32"/>
      <c r="R271" s="256"/>
      <c r="S271" s="256"/>
      <c r="T271" s="256"/>
      <c r="U271" s="256"/>
      <c r="V271" s="256"/>
      <c r="W271" s="256"/>
      <c r="X271" s="256"/>
      <c r="Y271" s="256"/>
      <c r="Z271" s="256"/>
    </row>
    <row r="272" spans="1:26" ht="38.25">
      <c r="B272" s="651"/>
      <c r="C272" s="651"/>
      <c r="F272" s="3"/>
      <c r="H272" s="276"/>
      <c r="I272" s="186" t="s">
        <v>300</v>
      </c>
      <c r="J272" s="275" t="s">
        <v>277</v>
      </c>
      <c r="K272" s="128" t="s">
        <v>277</v>
      </c>
      <c r="L272" s="669" t="s">
        <v>1744</v>
      </c>
      <c r="M272" s="41" t="s">
        <v>325</v>
      </c>
      <c r="N272" s="117" t="s">
        <v>1843</v>
      </c>
      <c r="O272" s="62" t="s">
        <v>913</v>
      </c>
      <c r="P272" s="32"/>
      <c r="Q272" s="32"/>
      <c r="R272" s="256"/>
      <c r="S272" s="256"/>
      <c r="T272" s="256"/>
      <c r="U272" s="256"/>
      <c r="V272" s="256"/>
      <c r="W272" s="256"/>
      <c r="X272" s="256"/>
      <c r="Y272" s="256"/>
      <c r="Z272" s="256"/>
    </row>
    <row r="273" spans="1:26" ht="89.25">
      <c r="B273" s="685"/>
      <c r="C273" s="685"/>
      <c r="F273" s="43"/>
      <c r="H273" s="295"/>
      <c r="I273" s="186" t="s">
        <v>302</v>
      </c>
      <c r="J273" s="275"/>
      <c r="K273" s="128" t="s">
        <v>1847</v>
      </c>
      <c r="L273" s="669" t="s">
        <v>1744</v>
      </c>
      <c r="M273" s="41" t="s">
        <v>325</v>
      </c>
      <c r="N273" s="117" t="s">
        <v>1843</v>
      </c>
      <c r="O273" s="62" t="s">
        <v>913</v>
      </c>
      <c r="P273" s="32"/>
      <c r="Q273" s="32"/>
      <c r="R273" s="256"/>
      <c r="S273" s="256"/>
      <c r="T273" s="256"/>
      <c r="U273" s="256"/>
      <c r="V273" s="256"/>
      <c r="W273" s="256"/>
      <c r="X273" s="256"/>
      <c r="Y273" s="256"/>
      <c r="Z273" s="256"/>
    </row>
    <row r="274" spans="1:26" ht="165.75">
      <c r="A274" s="653"/>
      <c r="B274" s="651"/>
      <c r="C274" s="651"/>
      <c r="D274" s="653"/>
      <c r="E274" s="653"/>
      <c r="F274" s="3"/>
      <c r="G274" s="654"/>
      <c r="H274" s="276"/>
      <c r="I274" s="275" t="s">
        <v>277</v>
      </c>
      <c r="J274" s="275" t="s">
        <v>277</v>
      </c>
      <c r="K274" s="63" t="s">
        <v>1848</v>
      </c>
      <c r="L274" s="669" t="s">
        <v>1744</v>
      </c>
      <c r="M274" s="41" t="s">
        <v>348</v>
      </c>
      <c r="N274" s="117" t="s">
        <v>1771</v>
      </c>
      <c r="O274" s="62" t="s">
        <v>287</v>
      </c>
      <c r="P274" s="121"/>
      <c r="Q274" s="121"/>
      <c r="R274" s="256"/>
      <c r="S274" s="256"/>
      <c r="T274" s="256"/>
      <c r="U274" s="256"/>
      <c r="V274" s="256"/>
      <c r="W274" s="256"/>
      <c r="X274" s="256"/>
      <c r="Y274" s="256"/>
      <c r="Z274" s="256"/>
    </row>
    <row r="275" spans="1:26" ht="140.25">
      <c r="B275" s="651"/>
      <c r="C275" s="651"/>
      <c r="F275" s="3"/>
      <c r="H275" s="276"/>
      <c r="I275" s="275" t="s">
        <v>277</v>
      </c>
      <c r="J275" s="275" t="s">
        <v>277</v>
      </c>
      <c r="K275" s="128" t="s">
        <v>1849</v>
      </c>
      <c r="L275" s="669" t="s">
        <v>1744</v>
      </c>
      <c r="M275" s="41" t="s">
        <v>348</v>
      </c>
      <c r="N275" s="117" t="s">
        <v>1771</v>
      </c>
      <c r="O275" s="62" t="s">
        <v>287</v>
      </c>
      <c r="P275" s="121"/>
      <c r="Q275" s="121"/>
      <c r="R275" s="184"/>
      <c r="S275" s="184"/>
      <c r="T275" s="256"/>
      <c r="U275" s="256"/>
      <c r="V275" s="256"/>
      <c r="W275" s="256"/>
      <c r="X275" s="256"/>
      <c r="Y275" s="256"/>
      <c r="Z275" s="256"/>
    </row>
    <row r="276" spans="1:26" ht="242.25">
      <c r="B276" s="651"/>
      <c r="C276" s="651"/>
      <c r="F276" s="3"/>
      <c r="H276" s="276"/>
      <c r="I276" s="275" t="s">
        <v>307</v>
      </c>
      <c r="J276" s="275" t="s">
        <v>277</v>
      </c>
      <c r="K276" s="128" t="s">
        <v>1850</v>
      </c>
      <c r="L276" s="669" t="s">
        <v>1744</v>
      </c>
      <c r="M276" s="41" t="s">
        <v>348</v>
      </c>
      <c r="N276" s="117" t="s">
        <v>1771</v>
      </c>
      <c r="O276" s="62" t="s">
        <v>287</v>
      </c>
      <c r="P276" s="121"/>
      <c r="Q276" s="121"/>
      <c r="R276" s="184"/>
      <c r="S276" s="184"/>
      <c r="T276" s="256"/>
      <c r="U276" s="256"/>
      <c r="V276" s="256"/>
      <c r="W276" s="256"/>
      <c r="X276" s="256"/>
      <c r="Y276" s="256"/>
      <c r="Z276" s="256"/>
    </row>
    <row r="277" spans="1:26" ht="38.25">
      <c r="B277" s="651"/>
      <c r="C277" s="651"/>
      <c r="F277" s="3"/>
      <c r="H277" s="276"/>
      <c r="I277" s="275" t="s">
        <v>277</v>
      </c>
      <c r="J277" s="275" t="s">
        <v>277</v>
      </c>
      <c r="K277" s="20" t="s">
        <v>277</v>
      </c>
      <c r="L277" s="16" t="s">
        <v>1549</v>
      </c>
      <c r="M277" s="41" t="s">
        <v>325</v>
      </c>
      <c r="N277" s="17" t="s">
        <v>1851</v>
      </c>
      <c r="O277" s="42" t="s">
        <v>1551</v>
      </c>
      <c r="P277" s="25"/>
      <c r="Q277" s="25"/>
      <c r="R277" s="184"/>
      <c r="S277" s="184"/>
      <c r="T277" s="256"/>
      <c r="U277" s="256"/>
      <c r="V277" s="256"/>
      <c r="W277" s="256"/>
      <c r="X277" s="256"/>
      <c r="Y277" s="256"/>
      <c r="Z277" s="256"/>
    </row>
    <row r="278" spans="1:26" ht="280.5">
      <c r="B278" s="651"/>
      <c r="C278" s="651"/>
      <c r="F278" s="3"/>
      <c r="H278" s="276"/>
      <c r="I278" s="275" t="s">
        <v>277</v>
      </c>
      <c r="J278" s="275" t="s">
        <v>277</v>
      </c>
      <c r="K278" s="20" t="s">
        <v>1852</v>
      </c>
      <c r="L278" s="16"/>
      <c r="M278" s="41" t="s">
        <v>325</v>
      </c>
      <c r="N278" s="117" t="s">
        <v>1823</v>
      </c>
      <c r="O278" s="62" t="s">
        <v>913</v>
      </c>
      <c r="P278" s="32"/>
      <c r="Q278" s="32"/>
      <c r="R278" s="184"/>
      <c r="S278" s="184"/>
      <c r="T278" s="256"/>
      <c r="U278" s="256"/>
      <c r="V278" s="256"/>
      <c r="W278" s="256"/>
      <c r="X278" s="256"/>
      <c r="Y278" s="256"/>
      <c r="Z278" s="256"/>
    </row>
    <row r="279" spans="1:26" ht="15.75">
      <c r="B279" s="651"/>
      <c r="C279" s="651"/>
      <c r="F279" s="3"/>
      <c r="H279" s="276"/>
      <c r="I279" s="275" t="s">
        <v>277</v>
      </c>
      <c r="J279" s="275" t="s">
        <v>277</v>
      </c>
      <c r="K279" s="5"/>
      <c r="L279" s="11"/>
      <c r="M279" s="78"/>
      <c r="N279" s="686"/>
      <c r="O279" s="85"/>
      <c r="P279" s="86"/>
      <c r="Q279" s="86"/>
      <c r="R279" s="184"/>
      <c r="S279" s="184"/>
      <c r="T279" s="256"/>
      <c r="U279" s="256"/>
      <c r="V279" s="256"/>
      <c r="W279" s="256"/>
      <c r="X279" s="256"/>
      <c r="Y279" s="256"/>
      <c r="Z279" s="256"/>
    </row>
    <row r="280" spans="1:26" ht="204.75">
      <c r="B280" s="651"/>
      <c r="C280" s="651"/>
      <c r="F280" s="3"/>
      <c r="H280" s="276"/>
      <c r="I280" s="275" t="s">
        <v>277</v>
      </c>
      <c r="J280" s="275" t="s">
        <v>277</v>
      </c>
      <c r="K280" s="874" t="s">
        <v>1853</v>
      </c>
      <c r="L280" s="15" t="s">
        <v>1507</v>
      </c>
      <c r="M280" s="15" t="s">
        <v>282</v>
      </c>
      <c r="N280" s="15" t="s">
        <v>1170</v>
      </c>
      <c r="O280" s="15" t="s">
        <v>283</v>
      </c>
      <c r="P280" s="15" t="s">
        <v>103</v>
      </c>
      <c r="Q280" s="46" t="s">
        <v>104</v>
      </c>
      <c r="R280" s="184"/>
      <c r="S280" s="184"/>
      <c r="T280" s="256"/>
      <c r="U280" s="256"/>
      <c r="V280" s="256"/>
      <c r="W280" s="256"/>
      <c r="X280" s="256"/>
      <c r="Y280" s="256"/>
      <c r="Z280" s="256"/>
    </row>
    <row r="281" spans="1:26" ht="409.5">
      <c r="B281" s="651"/>
      <c r="C281" s="651"/>
      <c r="F281" s="3"/>
      <c r="H281" s="276"/>
      <c r="I281" s="275" t="s">
        <v>277</v>
      </c>
      <c r="J281" s="275" t="s">
        <v>277</v>
      </c>
      <c r="K281" s="20" t="s">
        <v>1854</v>
      </c>
      <c r="L281" s="16" t="s">
        <v>1549</v>
      </c>
      <c r="M281" s="41" t="s">
        <v>325</v>
      </c>
      <c r="N281" s="117" t="s">
        <v>1823</v>
      </c>
      <c r="O281" s="62" t="s">
        <v>913</v>
      </c>
      <c r="P281" s="32"/>
      <c r="Q281" s="32"/>
      <c r="R281" s="184"/>
      <c r="S281" s="184"/>
      <c r="T281" s="256"/>
      <c r="U281" s="256"/>
      <c r="V281" s="256"/>
      <c r="W281" s="256"/>
      <c r="X281" s="256"/>
      <c r="Y281" s="256"/>
      <c r="Z281" s="256"/>
    </row>
    <row r="282" spans="1:26" ht="89.25">
      <c r="B282" s="651"/>
      <c r="C282" s="651"/>
      <c r="F282" s="3"/>
      <c r="H282" s="276"/>
      <c r="I282" s="275" t="s">
        <v>277</v>
      </c>
      <c r="J282" s="275" t="s">
        <v>277</v>
      </c>
      <c r="K282" s="128" t="s">
        <v>1855</v>
      </c>
      <c r="L282" s="16"/>
      <c r="M282" s="41" t="s">
        <v>325</v>
      </c>
      <c r="N282" s="117" t="s">
        <v>1823</v>
      </c>
      <c r="O282" s="62" t="s">
        <v>913</v>
      </c>
      <c r="P282" s="32"/>
      <c r="Q282" s="32"/>
      <c r="R282" s="184"/>
      <c r="S282" s="184"/>
      <c r="T282" s="256"/>
      <c r="U282" s="256"/>
      <c r="V282" s="256"/>
      <c r="W282" s="256"/>
      <c r="X282" s="256"/>
      <c r="Y282" s="256"/>
      <c r="Z282" s="256"/>
    </row>
    <row r="283" spans="1:26" ht="127.5">
      <c r="B283" s="651"/>
      <c r="C283" s="651"/>
      <c r="F283" s="3"/>
      <c r="H283" s="276"/>
      <c r="I283" s="275" t="s">
        <v>277</v>
      </c>
      <c r="J283" s="275" t="s">
        <v>277</v>
      </c>
      <c r="K283" s="20" t="s">
        <v>1856</v>
      </c>
      <c r="L283" s="16"/>
      <c r="M283" s="41" t="s">
        <v>325</v>
      </c>
      <c r="N283" s="117" t="s">
        <v>1823</v>
      </c>
      <c r="O283" s="62" t="s">
        <v>913</v>
      </c>
      <c r="P283" s="32"/>
      <c r="Q283" s="32"/>
      <c r="R283" s="184"/>
      <c r="S283" s="184"/>
      <c r="T283" s="256"/>
      <c r="U283" s="256"/>
      <c r="V283" s="256"/>
      <c r="W283" s="256"/>
      <c r="X283" s="256"/>
      <c r="Y283" s="256"/>
      <c r="Z283" s="256"/>
    </row>
    <row r="284" spans="1:26" ht="89.25">
      <c r="B284" s="651"/>
      <c r="C284" s="651"/>
      <c r="F284" s="3"/>
      <c r="H284" s="276"/>
      <c r="I284" s="275" t="s">
        <v>277</v>
      </c>
      <c r="J284" s="275" t="s">
        <v>277</v>
      </c>
      <c r="K284" s="128" t="s">
        <v>1857</v>
      </c>
      <c r="L284" s="16"/>
      <c r="M284" s="41" t="s">
        <v>325</v>
      </c>
      <c r="N284" s="117" t="s">
        <v>1823</v>
      </c>
      <c r="O284" s="62" t="s">
        <v>913</v>
      </c>
      <c r="P284" s="32"/>
      <c r="Q284" s="32"/>
      <c r="R284" s="256"/>
      <c r="S284" s="256"/>
      <c r="T284" s="256"/>
      <c r="U284" s="256"/>
      <c r="V284" s="256"/>
      <c r="W284" s="256"/>
      <c r="X284" s="256"/>
      <c r="Y284" s="256"/>
      <c r="Z284" s="256"/>
    </row>
    <row r="285" spans="1:26" ht="127.5">
      <c r="B285" s="651"/>
      <c r="C285" s="651"/>
      <c r="F285" s="3"/>
      <c r="H285" s="296"/>
      <c r="I285" s="275" t="s">
        <v>309</v>
      </c>
      <c r="J285" s="275" t="s">
        <v>277</v>
      </c>
      <c r="K285" s="20" t="s">
        <v>1856</v>
      </c>
      <c r="L285" s="16"/>
      <c r="M285" s="41" t="s">
        <v>325</v>
      </c>
      <c r="N285" s="117" t="s">
        <v>1823</v>
      </c>
      <c r="O285" s="62" t="s">
        <v>913</v>
      </c>
      <c r="P285" s="32"/>
      <c r="Q285" s="32"/>
      <c r="R285" s="256"/>
      <c r="S285" s="256"/>
      <c r="T285" s="256"/>
      <c r="U285" s="256"/>
      <c r="V285" s="256"/>
      <c r="W285" s="256"/>
      <c r="X285" s="256"/>
      <c r="Y285" s="256"/>
      <c r="Z285" s="256"/>
    </row>
    <row r="286" spans="1:26" ht="102">
      <c r="B286" s="651"/>
      <c r="C286" s="651"/>
      <c r="F286" s="3"/>
      <c r="H286" s="280"/>
      <c r="I286" s="275" t="s">
        <v>311</v>
      </c>
      <c r="J286" s="275" t="s">
        <v>277</v>
      </c>
      <c r="K286" s="128" t="s">
        <v>1858</v>
      </c>
      <c r="L286" s="16"/>
      <c r="M286" s="41" t="s">
        <v>348</v>
      </c>
      <c r="N286" s="117" t="s">
        <v>1771</v>
      </c>
      <c r="O286" s="62" t="s">
        <v>287</v>
      </c>
      <c r="P286" s="121"/>
      <c r="Q286" s="121"/>
      <c r="R286" s="256"/>
      <c r="S286" s="256"/>
      <c r="T286" s="256"/>
      <c r="U286" s="256"/>
      <c r="V286" s="256"/>
      <c r="W286" s="256"/>
      <c r="X286" s="256"/>
      <c r="Y286" s="256"/>
      <c r="Z286" s="256"/>
    </row>
    <row r="287" spans="1:26" ht="242.25">
      <c r="G287" s="687"/>
      <c r="H287" s="297"/>
      <c r="I287" s="275" t="s">
        <v>313</v>
      </c>
      <c r="J287" s="275" t="s">
        <v>277</v>
      </c>
      <c r="K287" s="128" t="s">
        <v>1850</v>
      </c>
      <c r="L287" s="16"/>
      <c r="M287" s="41" t="s">
        <v>348</v>
      </c>
      <c r="N287" s="117" t="s">
        <v>1771</v>
      </c>
      <c r="O287" s="62" t="s">
        <v>287</v>
      </c>
      <c r="P287" s="121"/>
      <c r="Q287" s="121"/>
      <c r="R287" s="184"/>
      <c r="S287" s="184"/>
      <c r="T287" s="184"/>
      <c r="U287" s="184"/>
      <c r="V287" s="184"/>
      <c r="W287" s="184"/>
      <c r="X287" s="184"/>
      <c r="Y287" s="184"/>
      <c r="Z287" s="184"/>
    </row>
    <row r="288" spans="1:26" ht="89.25">
      <c r="G288" s="687"/>
      <c r="H288" s="185" t="s">
        <v>277</v>
      </c>
      <c r="I288" s="275" t="s">
        <v>316</v>
      </c>
      <c r="J288" s="187"/>
      <c r="K288" s="128" t="s">
        <v>1859</v>
      </c>
      <c r="L288" s="16"/>
      <c r="M288" s="41" t="s">
        <v>325</v>
      </c>
      <c r="N288" s="117" t="s">
        <v>1823</v>
      </c>
      <c r="O288" s="62" t="s">
        <v>913</v>
      </c>
      <c r="P288" s="32"/>
      <c r="Q288" s="32"/>
      <c r="R288" s="184"/>
      <c r="S288" s="184"/>
      <c r="T288" s="184"/>
      <c r="U288" s="184"/>
      <c r="V288" s="184"/>
      <c r="W288" s="184"/>
      <c r="X288" s="184"/>
      <c r="Y288" s="184"/>
      <c r="Z288" s="184"/>
    </row>
    <row r="289" spans="1:26" ht="255">
      <c r="H289" s="185"/>
      <c r="I289" s="275" t="s">
        <v>318</v>
      </c>
      <c r="J289" s="187"/>
      <c r="K289" s="20" t="s">
        <v>1860</v>
      </c>
      <c r="L289" s="16"/>
      <c r="M289" s="41" t="s">
        <v>348</v>
      </c>
      <c r="N289" s="117" t="s">
        <v>1771</v>
      </c>
      <c r="O289" s="62" t="s">
        <v>287</v>
      </c>
      <c r="P289" s="121"/>
      <c r="Q289" s="121"/>
      <c r="R289" s="182"/>
      <c r="S289" s="182"/>
      <c r="T289" s="182"/>
      <c r="U289" s="182"/>
      <c r="V289" s="182"/>
      <c r="W289" s="182"/>
      <c r="X289" s="182"/>
      <c r="Y289" s="182"/>
      <c r="Z289" s="182"/>
    </row>
    <row r="290" spans="1:26" ht="25.5">
      <c r="H290" s="185" t="s">
        <v>277</v>
      </c>
      <c r="I290" s="275" t="s">
        <v>320</v>
      </c>
      <c r="J290" s="187"/>
      <c r="K290" s="20" t="s">
        <v>277</v>
      </c>
      <c r="L290" s="16" t="s">
        <v>1545</v>
      </c>
      <c r="M290" s="41" t="s">
        <v>348</v>
      </c>
      <c r="N290" s="117" t="s">
        <v>1771</v>
      </c>
      <c r="O290" s="62" t="s">
        <v>287</v>
      </c>
      <c r="P290" s="29"/>
      <c r="Q290" s="29"/>
      <c r="R290" s="182"/>
      <c r="S290" s="182"/>
      <c r="T290" s="182"/>
      <c r="U290" s="182"/>
      <c r="V290" s="182"/>
      <c r="W290" s="182"/>
      <c r="X290" s="182"/>
      <c r="Y290" s="182"/>
      <c r="Z290" s="182"/>
    </row>
    <row r="291" spans="1:26" ht="409.5">
      <c r="H291" s="185"/>
      <c r="I291" s="186"/>
      <c r="J291" s="187" t="s">
        <v>117</v>
      </c>
      <c r="K291" s="20" t="s">
        <v>1861</v>
      </c>
      <c r="L291" s="16" t="s">
        <v>1545</v>
      </c>
      <c r="M291" s="41" t="s">
        <v>325</v>
      </c>
      <c r="N291" s="17" t="s">
        <v>1862</v>
      </c>
      <c r="O291" s="42" t="s">
        <v>1547</v>
      </c>
      <c r="P291" s="29"/>
      <c r="Q291" s="29"/>
      <c r="R291" s="182"/>
      <c r="S291" s="182"/>
      <c r="T291" s="182"/>
      <c r="U291" s="182"/>
      <c r="V291" s="182"/>
      <c r="W291" s="182"/>
      <c r="X291" s="182"/>
      <c r="Y291" s="182"/>
      <c r="Z291" s="182"/>
    </row>
    <row r="292" spans="1:26" ht="38.25">
      <c r="H292" s="185"/>
      <c r="I292" s="186"/>
      <c r="J292" s="187" t="s">
        <v>119</v>
      </c>
      <c r="K292" s="20" t="s">
        <v>277</v>
      </c>
      <c r="L292" s="16" t="s">
        <v>1545</v>
      </c>
      <c r="M292" s="41" t="s">
        <v>325</v>
      </c>
      <c r="N292" s="17" t="s">
        <v>1862</v>
      </c>
      <c r="O292" s="42" t="s">
        <v>1547</v>
      </c>
      <c r="P292" s="29"/>
      <c r="Q292" s="29"/>
      <c r="R292" s="182"/>
      <c r="S292" s="182"/>
      <c r="T292" s="182"/>
      <c r="U292" s="182"/>
      <c r="V292" s="182"/>
      <c r="W292" s="182"/>
      <c r="X292" s="182"/>
      <c r="Y292" s="182"/>
      <c r="Z292" s="182"/>
    </row>
    <row r="293" spans="1:26" ht="140.25">
      <c r="H293" s="185" t="s">
        <v>277</v>
      </c>
      <c r="I293" s="186"/>
      <c r="J293" s="187" t="s">
        <v>121</v>
      </c>
      <c r="K293" s="63" t="s">
        <v>1863</v>
      </c>
      <c r="L293" s="59" t="s">
        <v>1048</v>
      </c>
      <c r="M293" s="41" t="s">
        <v>348</v>
      </c>
      <c r="N293" s="117" t="s">
        <v>1771</v>
      </c>
      <c r="O293" s="62" t="s">
        <v>287</v>
      </c>
      <c r="P293" s="121"/>
      <c r="Q293" s="121"/>
      <c r="R293" s="182"/>
      <c r="S293" s="182"/>
      <c r="T293" s="182"/>
      <c r="U293" s="182"/>
      <c r="V293" s="182"/>
      <c r="W293" s="182"/>
      <c r="X293" s="182"/>
      <c r="Y293" s="182"/>
      <c r="Z293" s="182"/>
    </row>
    <row r="294" spans="1:26" ht="357">
      <c r="H294" s="185" t="s">
        <v>277</v>
      </c>
      <c r="I294" s="275" t="s">
        <v>323</v>
      </c>
      <c r="J294" s="187"/>
      <c r="K294" s="63" t="s">
        <v>1864</v>
      </c>
      <c r="L294" s="59" t="s">
        <v>1048</v>
      </c>
      <c r="M294" s="41" t="s">
        <v>348</v>
      </c>
      <c r="N294" s="117" t="s">
        <v>1771</v>
      </c>
      <c r="O294" s="62" t="s">
        <v>287</v>
      </c>
      <c r="P294" s="121"/>
      <c r="Q294" s="121"/>
      <c r="R294" s="182"/>
      <c r="S294" s="182"/>
      <c r="T294" s="182"/>
      <c r="U294" s="182"/>
      <c r="V294" s="182"/>
      <c r="W294" s="182"/>
      <c r="X294" s="182"/>
      <c r="Y294" s="182"/>
      <c r="Z294" s="182"/>
    </row>
    <row r="295" spans="1:26" ht="140.25">
      <c r="H295" s="185"/>
      <c r="I295" s="186"/>
      <c r="J295" s="187" t="s">
        <v>117</v>
      </c>
      <c r="K295" s="132" t="s">
        <v>1865</v>
      </c>
      <c r="L295" s="59" t="s">
        <v>957</v>
      </c>
      <c r="M295" s="60" t="s">
        <v>325</v>
      </c>
      <c r="N295" s="61" t="s">
        <v>1866</v>
      </c>
      <c r="O295" s="62" t="s">
        <v>1867</v>
      </c>
      <c r="P295" s="32"/>
      <c r="Q295" s="32"/>
      <c r="R295" s="182"/>
      <c r="S295" s="182"/>
      <c r="T295" s="182"/>
      <c r="U295" s="182"/>
      <c r="V295" s="182"/>
      <c r="W295" s="182"/>
      <c r="X295" s="182"/>
      <c r="Y295" s="182"/>
      <c r="Z295" s="182"/>
    </row>
    <row r="296" spans="1:26" ht="25.5">
      <c r="H296" s="185"/>
      <c r="I296" s="186"/>
      <c r="J296" s="187" t="s">
        <v>119</v>
      </c>
      <c r="K296" s="132">
        <v>2011</v>
      </c>
      <c r="L296" s="59"/>
      <c r="M296" s="41" t="s">
        <v>348</v>
      </c>
      <c r="N296" s="117" t="s">
        <v>1771</v>
      </c>
      <c r="O296" s="62" t="s">
        <v>287</v>
      </c>
      <c r="P296" s="121"/>
      <c r="Q296" s="121"/>
      <c r="R296" s="182"/>
      <c r="S296" s="182"/>
      <c r="T296" s="182"/>
      <c r="U296" s="182"/>
      <c r="V296" s="182"/>
      <c r="W296" s="182"/>
      <c r="X296" s="182"/>
      <c r="Y296" s="182"/>
      <c r="Z296" s="182"/>
    </row>
    <row r="297" spans="1:26" ht="25.5">
      <c r="G297" s="687"/>
      <c r="H297" s="185" t="s">
        <v>277</v>
      </c>
      <c r="I297" s="186"/>
      <c r="J297" s="187" t="s">
        <v>121</v>
      </c>
      <c r="K297" s="132">
        <v>2012</v>
      </c>
      <c r="L297" s="59"/>
      <c r="M297" s="41" t="s">
        <v>348</v>
      </c>
      <c r="N297" s="117" t="s">
        <v>1771</v>
      </c>
      <c r="O297" s="62" t="s">
        <v>287</v>
      </c>
      <c r="P297" s="121"/>
      <c r="Q297" s="121"/>
      <c r="R297" s="184"/>
      <c r="S297" s="184"/>
      <c r="T297" s="184"/>
      <c r="U297" s="184"/>
      <c r="V297" s="184"/>
      <c r="W297" s="184"/>
      <c r="X297" s="184"/>
      <c r="Y297" s="184"/>
      <c r="Z297" s="184"/>
    </row>
    <row r="298" spans="1:26" ht="38.25">
      <c r="A298" s="652"/>
      <c r="B298" s="685"/>
      <c r="C298" s="685"/>
      <c r="D298" s="688"/>
      <c r="E298" s="8"/>
      <c r="G298" s="8"/>
      <c r="H298" s="185" t="s">
        <v>277</v>
      </c>
      <c r="I298" s="275" t="s">
        <v>326</v>
      </c>
      <c r="J298" s="187"/>
      <c r="K298" s="58" t="s">
        <v>1868</v>
      </c>
      <c r="L298" s="59" t="s">
        <v>957</v>
      </c>
      <c r="M298" s="41" t="s">
        <v>348</v>
      </c>
      <c r="N298" s="117" t="s">
        <v>1771</v>
      </c>
      <c r="O298" s="62" t="s">
        <v>287</v>
      </c>
      <c r="P298" s="121"/>
      <c r="Q298" s="121"/>
    </row>
    <row r="299" spans="1:26" ht="140.25">
      <c r="A299" s="657"/>
      <c r="B299" s="651"/>
      <c r="C299" s="651"/>
      <c r="D299" s="657"/>
      <c r="E299" s="657"/>
      <c r="F299" s="3"/>
      <c r="G299" s="654"/>
      <c r="H299" s="276"/>
      <c r="I299" s="275" t="s">
        <v>277</v>
      </c>
      <c r="J299" s="275" t="s">
        <v>277</v>
      </c>
      <c r="K299" s="132" t="s">
        <v>1869</v>
      </c>
      <c r="L299" s="59" t="s">
        <v>957</v>
      </c>
      <c r="M299" s="60" t="s">
        <v>325</v>
      </c>
      <c r="N299" s="61" t="s">
        <v>1866</v>
      </c>
      <c r="O299" s="62" t="s">
        <v>1867</v>
      </c>
      <c r="P299" s="32"/>
      <c r="Q299" s="32"/>
      <c r="S299" s="257" t="s">
        <v>1870</v>
      </c>
    </row>
    <row r="300" spans="1:26" ht="25.5">
      <c r="A300" s="391"/>
      <c r="B300" s="651"/>
      <c r="C300" s="651"/>
      <c r="D300" s="657"/>
      <c r="E300" s="657"/>
      <c r="F300" s="3"/>
      <c r="G300" s="652"/>
      <c r="H300" s="298" t="s">
        <v>1871</v>
      </c>
      <c r="I300" s="275" t="s">
        <v>277</v>
      </c>
      <c r="J300" s="275" t="s">
        <v>277</v>
      </c>
      <c r="K300" s="132">
        <v>2011</v>
      </c>
      <c r="L300" s="59"/>
      <c r="M300" s="60" t="s">
        <v>1497</v>
      </c>
      <c r="N300" s="61" t="s">
        <v>1872</v>
      </c>
      <c r="O300" s="62" t="s">
        <v>1499</v>
      </c>
      <c r="P300" s="130"/>
      <c r="Q300" s="32"/>
      <c r="S300" s="257" t="s">
        <v>1873</v>
      </c>
    </row>
    <row r="301" spans="1:26" ht="25.5">
      <c r="A301" s="657"/>
      <c r="B301" s="651"/>
      <c r="C301" s="651"/>
      <c r="D301" s="657"/>
      <c r="E301" s="657"/>
      <c r="F301" s="3"/>
      <c r="G301" s="654"/>
      <c r="H301" s="279"/>
      <c r="I301" s="275" t="s">
        <v>284</v>
      </c>
      <c r="J301" s="275" t="s">
        <v>277</v>
      </c>
      <c r="K301" s="132">
        <v>2012</v>
      </c>
      <c r="L301" s="59"/>
      <c r="M301" s="60" t="s">
        <v>1497</v>
      </c>
      <c r="N301" s="61" t="s">
        <v>1874</v>
      </c>
      <c r="O301" s="62" t="s">
        <v>1499</v>
      </c>
      <c r="P301" s="130"/>
      <c r="Q301" s="32"/>
    </row>
    <row r="302" spans="1:26" ht="38.25">
      <c r="A302" s="653"/>
      <c r="B302" s="651"/>
      <c r="C302" s="651"/>
      <c r="D302" s="256"/>
      <c r="E302" s="256"/>
      <c r="F302" s="3"/>
      <c r="G302" s="256"/>
      <c r="H302" s="279"/>
      <c r="I302" s="275" t="s">
        <v>277</v>
      </c>
      <c r="J302" s="275" t="s">
        <v>277</v>
      </c>
      <c r="K302" s="58" t="s">
        <v>1868</v>
      </c>
      <c r="L302" s="59" t="s">
        <v>957</v>
      </c>
      <c r="M302" s="60" t="s">
        <v>1497</v>
      </c>
      <c r="N302" s="61" t="s">
        <v>1875</v>
      </c>
      <c r="O302" s="62" t="s">
        <v>1499</v>
      </c>
      <c r="P302" s="130"/>
      <c r="Q302" s="32"/>
      <c r="R302" s="256"/>
      <c r="S302" s="256"/>
      <c r="T302" s="256"/>
      <c r="U302" s="256"/>
      <c r="V302" s="256"/>
      <c r="W302" s="256"/>
      <c r="X302" s="256"/>
      <c r="Y302" s="256"/>
      <c r="Z302" s="256"/>
    </row>
    <row r="303" spans="1:26" ht="280.5">
      <c r="A303" s="657"/>
      <c r="B303" s="651"/>
      <c r="C303" s="651"/>
      <c r="D303" s="657"/>
      <c r="E303" s="657"/>
      <c r="F303" s="3"/>
      <c r="G303" s="654"/>
      <c r="H303" s="276"/>
      <c r="I303" s="275" t="s">
        <v>277</v>
      </c>
      <c r="J303" s="275" t="s">
        <v>117</v>
      </c>
      <c r="K303" s="63" t="s">
        <v>1876</v>
      </c>
      <c r="L303" s="59" t="s">
        <v>1048</v>
      </c>
      <c r="M303" s="41" t="s">
        <v>348</v>
      </c>
      <c r="N303" s="117" t="s">
        <v>1771</v>
      </c>
      <c r="O303" s="62" t="s">
        <v>287</v>
      </c>
      <c r="P303" s="121"/>
      <c r="Q303" s="121"/>
      <c r="S303" s="257" t="s">
        <v>1877</v>
      </c>
    </row>
    <row r="304" spans="1:26" ht="15.75">
      <c r="A304" s="256"/>
      <c r="B304" s="651"/>
      <c r="C304" s="651"/>
      <c r="D304" s="7"/>
      <c r="E304" s="44">
        <v>14</v>
      </c>
      <c r="F304" s="3"/>
      <c r="G304" s="7"/>
      <c r="H304" s="279"/>
      <c r="I304" s="275" t="s">
        <v>277</v>
      </c>
      <c r="J304" s="275" t="s">
        <v>277</v>
      </c>
      <c r="K304" s="5"/>
      <c r="L304" s="11"/>
      <c r="M304" s="78"/>
      <c r="N304" s="6"/>
      <c r="O304" s="79"/>
      <c r="P304" s="80"/>
      <c r="Q304" s="80"/>
      <c r="R304" s="259"/>
      <c r="S304" s="259"/>
      <c r="T304" s="259"/>
      <c r="U304" s="259"/>
      <c r="V304" s="259"/>
      <c r="W304" s="259"/>
      <c r="X304" s="259"/>
      <c r="Y304" s="259"/>
      <c r="Z304" s="259"/>
    </row>
    <row r="305" spans="1:26" ht="94.5">
      <c r="A305" s="256"/>
      <c r="B305" s="651"/>
      <c r="C305" s="651"/>
      <c r="D305" s="7"/>
      <c r="E305" s="44"/>
      <c r="F305" s="3"/>
      <c r="G305" s="7"/>
      <c r="H305" s="276"/>
      <c r="I305" s="284" t="s">
        <v>290</v>
      </c>
      <c r="J305" s="275" t="s">
        <v>277</v>
      </c>
      <c r="K305" s="874" t="s">
        <v>1878</v>
      </c>
      <c r="L305" s="15" t="s">
        <v>1507</v>
      </c>
      <c r="M305" s="15" t="s">
        <v>282</v>
      </c>
      <c r="N305" s="15" t="s">
        <v>1170</v>
      </c>
      <c r="O305" s="15" t="s">
        <v>283</v>
      </c>
      <c r="P305" s="15" t="s">
        <v>103</v>
      </c>
      <c r="Q305" s="46" t="s">
        <v>104</v>
      </c>
      <c r="R305" s="259"/>
      <c r="S305" s="259"/>
      <c r="T305" s="259"/>
      <c r="U305" s="259"/>
      <c r="V305" s="259"/>
      <c r="W305" s="259"/>
      <c r="X305" s="259"/>
      <c r="Y305" s="259"/>
      <c r="Z305" s="259"/>
    </row>
    <row r="306" spans="1:26" ht="318.75">
      <c r="A306" s="256"/>
      <c r="B306" s="651"/>
      <c r="C306" s="651"/>
      <c r="D306" s="7"/>
      <c r="E306" s="44">
        <v>1</v>
      </c>
      <c r="F306" s="3"/>
      <c r="G306" s="7"/>
      <c r="H306" s="276"/>
      <c r="I306" s="284" t="s">
        <v>298</v>
      </c>
      <c r="J306" s="275"/>
      <c r="K306" s="20" t="s">
        <v>1879</v>
      </c>
      <c r="L306" s="16" t="s">
        <v>1493</v>
      </c>
      <c r="M306" s="41" t="s">
        <v>325</v>
      </c>
      <c r="N306" s="17" t="s">
        <v>1634</v>
      </c>
      <c r="O306" s="42" t="s">
        <v>1488</v>
      </c>
      <c r="P306" s="25"/>
      <c r="Q306" s="25"/>
      <c r="R306" s="259"/>
      <c r="S306" s="259"/>
      <c r="T306" s="259"/>
      <c r="U306" s="259"/>
      <c r="V306" s="259"/>
      <c r="W306" s="259"/>
      <c r="X306" s="259"/>
      <c r="Y306" s="259"/>
      <c r="Z306" s="259"/>
    </row>
    <row r="307" spans="1:26" ht="15.75">
      <c r="A307" s="256"/>
      <c r="B307" s="651"/>
      <c r="C307" s="651"/>
      <c r="D307" s="7"/>
      <c r="E307" s="44">
        <v>7</v>
      </c>
      <c r="F307" s="3"/>
      <c r="G307" s="7"/>
      <c r="H307" s="276"/>
      <c r="I307" s="284"/>
      <c r="J307" s="275" t="s">
        <v>277</v>
      </c>
      <c r="K307" s="53" t="s">
        <v>277</v>
      </c>
      <c r="L307" s="33"/>
      <c r="M307" s="35"/>
      <c r="N307" s="35"/>
      <c r="O307" s="35"/>
      <c r="P307" s="35"/>
      <c r="Q307" s="49"/>
      <c r="R307" s="259"/>
      <c r="S307" s="259"/>
      <c r="T307" s="259"/>
      <c r="U307" s="259"/>
      <c r="V307" s="259"/>
      <c r="W307" s="259"/>
      <c r="X307" s="259"/>
      <c r="Y307" s="259"/>
      <c r="Z307" s="259"/>
    </row>
    <row r="308" spans="1:26" ht="15.75">
      <c r="A308" s="256"/>
      <c r="B308" s="651"/>
      <c r="C308" s="651"/>
      <c r="D308" s="7"/>
      <c r="E308" s="44">
        <v>14</v>
      </c>
      <c r="F308" s="3"/>
      <c r="G308" s="7"/>
      <c r="H308" s="276"/>
      <c r="I308" s="284"/>
      <c r="J308" s="275" t="s">
        <v>277</v>
      </c>
      <c r="K308" s="21" t="s">
        <v>277</v>
      </c>
      <c r="L308" s="19" t="s">
        <v>287</v>
      </c>
      <c r="M308" s="41" t="s">
        <v>348</v>
      </c>
      <c r="N308" s="18" t="s">
        <v>1880</v>
      </c>
      <c r="O308" s="42" t="s">
        <v>287</v>
      </c>
      <c r="P308" s="26"/>
      <c r="Q308" s="26"/>
      <c r="R308" s="259"/>
      <c r="S308" s="259" t="s">
        <v>1881</v>
      </c>
      <c r="T308" s="259"/>
      <c r="U308" s="259"/>
      <c r="V308" s="259"/>
      <c r="W308" s="259"/>
      <c r="X308" s="259"/>
      <c r="Y308" s="259"/>
      <c r="Z308" s="259"/>
    </row>
    <row r="309" spans="1:26" ht="357">
      <c r="A309" s="256"/>
      <c r="B309" s="651"/>
      <c r="C309" s="651"/>
      <c r="D309" s="7"/>
      <c r="E309" s="44"/>
      <c r="F309" s="3"/>
      <c r="G309" s="7"/>
      <c r="H309" s="276"/>
      <c r="I309" s="284"/>
      <c r="J309" s="275" t="s">
        <v>277</v>
      </c>
      <c r="K309" s="22" t="s">
        <v>1882</v>
      </c>
      <c r="L309" s="33"/>
      <c r="M309" s="35"/>
      <c r="N309" s="35"/>
      <c r="O309" s="35"/>
      <c r="P309" s="35"/>
      <c r="Q309" s="49"/>
      <c r="R309" s="259"/>
      <c r="S309" s="259"/>
      <c r="T309" s="259"/>
      <c r="U309" s="259"/>
      <c r="V309" s="259"/>
      <c r="W309" s="259"/>
      <c r="X309" s="259"/>
      <c r="Y309" s="259"/>
      <c r="Z309" s="259"/>
    </row>
    <row r="310" spans="1:26" ht="38.25">
      <c r="A310" s="256"/>
      <c r="B310" s="651"/>
      <c r="C310" s="651"/>
      <c r="D310" s="7"/>
      <c r="E310" s="44">
        <v>1</v>
      </c>
      <c r="F310" s="3"/>
      <c r="G310" s="7"/>
      <c r="H310" s="276"/>
      <c r="I310" s="284" t="s">
        <v>300</v>
      </c>
      <c r="J310" s="275"/>
      <c r="K310" s="20" t="s">
        <v>277</v>
      </c>
      <c r="L310" s="16" t="s">
        <v>1493</v>
      </c>
      <c r="M310" s="41" t="s">
        <v>325</v>
      </c>
      <c r="N310" s="17" t="s">
        <v>1883</v>
      </c>
      <c r="O310" s="42" t="s">
        <v>1488</v>
      </c>
      <c r="P310" s="25"/>
      <c r="Q310" s="25"/>
      <c r="R310" s="259"/>
      <c r="S310" s="259"/>
      <c r="T310" s="259"/>
      <c r="U310" s="259"/>
      <c r="V310" s="259"/>
      <c r="W310" s="259"/>
      <c r="X310" s="259"/>
      <c r="Y310" s="259"/>
      <c r="Z310" s="259"/>
    </row>
    <row r="311" spans="1:26" ht="15.75">
      <c r="A311" s="256"/>
      <c r="B311" s="651"/>
      <c r="C311" s="651"/>
      <c r="D311" s="7"/>
      <c r="E311" s="44">
        <v>7</v>
      </c>
      <c r="F311" s="3"/>
      <c r="G311" s="7"/>
      <c r="H311" s="276"/>
      <c r="I311" s="284"/>
      <c r="J311" s="275" t="s">
        <v>277</v>
      </c>
      <c r="K311" s="22" t="s">
        <v>1884</v>
      </c>
      <c r="L311" s="16"/>
      <c r="M311" s="35"/>
      <c r="N311" s="35"/>
      <c r="O311" s="35"/>
      <c r="P311" s="35"/>
      <c r="Q311" s="49"/>
      <c r="R311" s="259"/>
      <c r="S311" s="259"/>
      <c r="T311" s="259"/>
      <c r="U311" s="259"/>
      <c r="V311" s="259"/>
      <c r="W311" s="259"/>
      <c r="X311" s="259"/>
      <c r="Y311" s="259"/>
      <c r="Z311" s="259"/>
    </row>
    <row r="312" spans="1:26" ht="76.5">
      <c r="A312" s="256"/>
      <c r="B312" s="651"/>
      <c r="C312" s="651"/>
      <c r="D312" s="7"/>
      <c r="E312" s="44">
        <v>14</v>
      </c>
      <c r="F312" s="3"/>
      <c r="G312" s="7"/>
      <c r="H312" s="276"/>
      <c r="I312" s="284"/>
      <c r="J312" s="275" t="s">
        <v>277</v>
      </c>
      <c r="K312" s="258" t="s">
        <v>1885</v>
      </c>
      <c r="L312" s="16" t="s">
        <v>1493</v>
      </c>
      <c r="M312" s="41" t="s">
        <v>325</v>
      </c>
      <c r="N312" s="17" t="s">
        <v>1886</v>
      </c>
      <c r="O312" s="42" t="s">
        <v>1488</v>
      </c>
      <c r="P312" s="26"/>
      <c r="Q312" s="26"/>
      <c r="R312" s="259"/>
      <c r="S312" s="259" t="s">
        <v>1887</v>
      </c>
      <c r="T312" s="259"/>
      <c r="U312" s="259"/>
      <c r="V312" s="259"/>
      <c r="W312" s="259"/>
      <c r="X312" s="259"/>
      <c r="Y312" s="259"/>
      <c r="Z312" s="259"/>
    </row>
    <row r="313" spans="1:26" ht="51">
      <c r="A313" s="256"/>
      <c r="B313" s="651"/>
      <c r="C313" s="651"/>
      <c r="D313" s="7"/>
      <c r="E313" s="44">
        <v>14</v>
      </c>
      <c r="F313" s="3"/>
      <c r="G313" s="7"/>
      <c r="H313" s="276"/>
      <c r="I313" s="284"/>
      <c r="J313" s="275" t="s">
        <v>277</v>
      </c>
      <c r="K313" s="258" t="s">
        <v>1888</v>
      </c>
      <c r="L313" s="16" t="s">
        <v>1493</v>
      </c>
      <c r="M313" s="41" t="s">
        <v>325</v>
      </c>
      <c r="N313" s="17" t="s">
        <v>1889</v>
      </c>
      <c r="O313" s="42" t="s">
        <v>1488</v>
      </c>
      <c r="P313" s="26"/>
      <c r="Q313" s="26"/>
      <c r="R313" s="259"/>
      <c r="S313" s="259" t="s">
        <v>1890</v>
      </c>
      <c r="T313" s="259"/>
      <c r="U313" s="259"/>
      <c r="V313" s="259"/>
      <c r="W313" s="259"/>
      <c r="X313" s="259"/>
      <c r="Y313" s="259"/>
      <c r="Z313" s="259"/>
    </row>
    <row r="314" spans="1:26" ht="38.25">
      <c r="A314" s="256"/>
      <c r="B314" s="651" t="e">
        <f>OR(fmSFullHMO,fmSFullPPO,fmSFullPOS,fmMFullHMO,fmMFullPPO,fmMFullPOS)</f>
        <v>#NAME?</v>
      </c>
      <c r="C314" s="651" t="b">
        <v>0</v>
      </c>
      <c r="D314" s="7"/>
      <c r="E314" s="44">
        <v>14</v>
      </c>
      <c r="F314" s="3"/>
      <c r="G314" s="7"/>
      <c r="H314" s="297"/>
      <c r="I314" s="284" t="s">
        <v>302</v>
      </c>
      <c r="J314" s="275" t="s">
        <v>277</v>
      </c>
      <c r="K314" s="157" t="s">
        <v>277</v>
      </c>
      <c r="L314" s="16" t="s">
        <v>1493</v>
      </c>
      <c r="M314" s="41" t="s">
        <v>325</v>
      </c>
      <c r="N314" s="17" t="s">
        <v>1891</v>
      </c>
      <c r="O314" s="42" t="s">
        <v>1488</v>
      </c>
      <c r="P314" s="26"/>
      <c r="Q314" s="26"/>
      <c r="R314" s="259"/>
      <c r="S314" s="259"/>
      <c r="T314" s="259"/>
      <c r="U314" s="259"/>
      <c r="V314" s="259"/>
      <c r="W314" s="259"/>
      <c r="X314" s="259"/>
      <c r="Y314" s="259"/>
      <c r="Z314" s="259"/>
    </row>
    <row r="315" spans="1:26" ht="15.75">
      <c r="A315" s="256"/>
      <c r="B315" s="651" t="e">
        <f>OR(fmMSIHMO,fmMSIPPO,fmMSIPOS,fmSSIHMO,fmSSIPPO,fmSSIPOS)</f>
        <v>#NAME?</v>
      </c>
      <c r="C315" s="651" t="b">
        <v>0</v>
      </c>
      <c r="D315" s="7"/>
      <c r="E315" s="44">
        <v>14</v>
      </c>
      <c r="F315" s="3"/>
      <c r="G315" s="8"/>
      <c r="H315" s="276"/>
      <c r="I315" s="299" t="s">
        <v>307</v>
      </c>
      <c r="J315" s="282" t="s">
        <v>277</v>
      </c>
      <c r="K315" s="22" t="s">
        <v>1892</v>
      </c>
      <c r="L315" s="16"/>
      <c r="M315" s="35"/>
      <c r="N315" s="35"/>
      <c r="O315" s="35"/>
      <c r="P315" s="35"/>
      <c r="Q315" s="49"/>
      <c r="R315" s="259"/>
      <c r="S315" s="259"/>
      <c r="T315" s="259"/>
      <c r="U315" s="259"/>
      <c r="V315" s="259"/>
      <c r="W315" s="259"/>
      <c r="X315" s="259"/>
      <c r="Y315" s="259"/>
      <c r="Z315" s="259"/>
    </row>
    <row r="316" spans="1:26" ht="76.5">
      <c r="A316" s="256"/>
      <c r="B316" s="651"/>
      <c r="C316" s="651"/>
      <c r="D316" s="7"/>
      <c r="E316" s="44"/>
      <c r="F316" s="3"/>
      <c r="G316" s="8"/>
      <c r="H316" s="276"/>
      <c r="I316" s="275" t="s">
        <v>309</v>
      </c>
      <c r="J316" s="275" t="s">
        <v>277</v>
      </c>
      <c r="K316" s="20" t="s">
        <v>1885</v>
      </c>
      <c r="L316" s="16" t="s">
        <v>1493</v>
      </c>
      <c r="M316" s="41" t="s">
        <v>325</v>
      </c>
      <c r="N316" s="17" t="s">
        <v>1886</v>
      </c>
      <c r="O316" s="42" t="s">
        <v>1488</v>
      </c>
      <c r="P316" s="26"/>
      <c r="Q316" s="26"/>
      <c r="R316" s="259"/>
      <c r="S316" s="259" t="s">
        <v>1893</v>
      </c>
      <c r="T316" s="259"/>
      <c r="U316" s="259"/>
      <c r="V316" s="259"/>
      <c r="W316" s="259"/>
      <c r="X316" s="259"/>
      <c r="Y316" s="259"/>
      <c r="Z316" s="259"/>
    </row>
    <row r="317" spans="1:26" ht="51">
      <c r="A317" s="256"/>
      <c r="B317" s="651"/>
      <c r="C317" s="651"/>
      <c r="D317" s="7"/>
      <c r="E317" s="7"/>
      <c r="F317" s="3"/>
      <c r="G317" s="7"/>
      <c r="H317" s="276"/>
      <c r="I317" s="275" t="s">
        <v>311</v>
      </c>
      <c r="J317" s="275"/>
      <c r="K317" s="258" t="s">
        <v>1888</v>
      </c>
      <c r="L317" s="16" t="s">
        <v>1493</v>
      </c>
      <c r="M317" s="41" t="s">
        <v>325</v>
      </c>
      <c r="N317" s="17" t="s">
        <v>1889</v>
      </c>
      <c r="O317" s="42" t="s">
        <v>1488</v>
      </c>
      <c r="P317" s="26"/>
      <c r="Q317" s="26"/>
      <c r="R317" s="259"/>
      <c r="S317" s="259"/>
      <c r="T317" s="259"/>
      <c r="U317" s="259"/>
      <c r="V317" s="259"/>
      <c r="W317" s="259"/>
      <c r="X317" s="259"/>
      <c r="Y317" s="259"/>
      <c r="Z317" s="259"/>
    </row>
    <row r="318" spans="1:26" ht="38.25">
      <c r="A318" s="256"/>
      <c r="B318" s="651"/>
      <c r="C318" s="651"/>
      <c r="D318" s="7"/>
      <c r="E318" s="7"/>
      <c r="F318" s="3"/>
      <c r="G318" s="7"/>
      <c r="H318" s="276"/>
      <c r="I318" s="275" t="s">
        <v>313</v>
      </c>
      <c r="J318" s="275" t="s">
        <v>277</v>
      </c>
      <c r="K318" s="157" t="s">
        <v>277</v>
      </c>
      <c r="L318" s="16" t="s">
        <v>1493</v>
      </c>
      <c r="M318" s="41" t="s">
        <v>325</v>
      </c>
      <c r="N318" s="17" t="s">
        <v>1891</v>
      </c>
      <c r="O318" s="42" t="s">
        <v>1488</v>
      </c>
      <c r="P318" s="26"/>
      <c r="Q318" s="26"/>
      <c r="R318" s="236"/>
      <c r="S318" s="259"/>
      <c r="T318" s="259"/>
      <c r="U318" s="259"/>
      <c r="V318" s="259"/>
      <c r="W318" s="259"/>
      <c r="X318" s="259"/>
      <c r="Y318" s="259"/>
      <c r="Z318" s="259"/>
    </row>
    <row r="319" spans="1:26" ht="409.5">
      <c r="A319" s="256"/>
      <c r="B319" s="651"/>
      <c r="C319" s="651"/>
      <c r="D319" s="7"/>
      <c r="E319" s="7"/>
      <c r="F319" s="3"/>
      <c r="G319" s="7"/>
      <c r="H319" s="276"/>
      <c r="I319" s="275" t="s">
        <v>316</v>
      </c>
      <c r="J319" s="275" t="s">
        <v>277</v>
      </c>
      <c r="K319" s="20" t="s">
        <v>1894</v>
      </c>
      <c r="L319" s="16" t="s">
        <v>1493</v>
      </c>
      <c r="M319" s="41" t="s">
        <v>325</v>
      </c>
      <c r="N319" s="17" t="s">
        <v>1891</v>
      </c>
      <c r="O319" s="42" t="s">
        <v>1488</v>
      </c>
      <c r="P319" s="26"/>
      <c r="Q319" s="26"/>
      <c r="R319" s="259"/>
      <c r="S319" s="259"/>
      <c r="T319" s="259"/>
      <c r="U319" s="259"/>
      <c r="V319" s="259"/>
      <c r="W319" s="259"/>
      <c r="X319" s="259"/>
      <c r="Y319" s="259"/>
      <c r="Z319" s="259"/>
    </row>
    <row r="320" spans="1:26" ht="267.75">
      <c r="A320" s="256"/>
      <c r="B320" s="651" t="e">
        <f>NOT(fmSIOnly)</f>
        <v>#NAME?</v>
      </c>
      <c r="C320" s="651" t="b">
        <v>0</v>
      </c>
      <c r="D320" s="7"/>
      <c r="E320" s="7"/>
      <c r="F320" s="3"/>
      <c r="G320" s="7"/>
      <c r="H320" s="276"/>
      <c r="I320" s="275" t="s">
        <v>318</v>
      </c>
      <c r="J320" s="275" t="s">
        <v>277</v>
      </c>
      <c r="K320" s="258" t="s">
        <v>1895</v>
      </c>
      <c r="L320" s="16" t="s">
        <v>1493</v>
      </c>
      <c r="M320" s="41" t="s">
        <v>325</v>
      </c>
      <c r="N320" s="17" t="s">
        <v>1896</v>
      </c>
      <c r="O320" s="42" t="s">
        <v>1488</v>
      </c>
      <c r="P320" s="26"/>
      <c r="Q320" s="26"/>
      <c r="R320" s="259"/>
      <c r="S320" s="259" t="s">
        <v>1897</v>
      </c>
      <c r="T320" s="259"/>
      <c r="U320" s="259"/>
      <c r="V320" s="259"/>
      <c r="W320" s="259"/>
      <c r="X320" s="259"/>
      <c r="Y320" s="259"/>
      <c r="Z320" s="259"/>
    </row>
    <row r="321" spans="1:26" ht="280.5">
      <c r="A321" s="256"/>
      <c r="B321" s="651" t="e">
        <f>OR(fmMSIHMO,fmMSIPPO,fmMSIPOS,fmSSIHMO,fmSSIPPO,fmSSIPOS)</f>
        <v>#NAME?</v>
      </c>
      <c r="C321" s="651" t="b">
        <v>0</v>
      </c>
      <c r="D321" s="7"/>
      <c r="E321" s="7"/>
      <c r="F321" s="3"/>
      <c r="G321" s="7"/>
      <c r="H321" s="276"/>
      <c r="I321" s="275" t="s">
        <v>320</v>
      </c>
      <c r="J321" s="275" t="s">
        <v>277</v>
      </c>
      <c r="K321" s="20" t="str">
        <f>"For self-insured coverages, County/APS reserves the right to terminate its contract at any time provided such notification is given at least 30 days in advance."</f>
        <v>For self-insured coverages, County/APS reserves the right to terminate its contract at any time provided such notification is given at least 30 days in advance.</v>
      </c>
      <c r="L321" s="16" t="s">
        <v>1493</v>
      </c>
      <c r="M321" s="41" t="s">
        <v>325</v>
      </c>
      <c r="N321" s="17" t="s">
        <v>1896</v>
      </c>
      <c r="O321" s="42" t="s">
        <v>1488</v>
      </c>
      <c r="P321" s="26"/>
      <c r="Q321" s="26"/>
      <c r="R321" s="259"/>
      <c r="S321" s="259"/>
      <c r="T321" s="259"/>
      <c r="U321" s="259"/>
      <c r="V321" s="259"/>
      <c r="W321" s="259"/>
      <c r="X321" s="259"/>
      <c r="Y321" s="259"/>
      <c r="Z321" s="259"/>
    </row>
    <row r="322" spans="1:26" ht="204">
      <c r="A322" s="256"/>
      <c r="B322" s="651"/>
      <c r="C322" s="651"/>
      <c r="D322" s="7"/>
      <c r="E322" s="7"/>
      <c r="F322" s="3"/>
      <c r="G322" s="8"/>
      <c r="H322" s="276"/>
      <c r="I322" s="275" t="s">
        <v>323</v>
      </c>
      <c r="J322" s="275" t="s">
        <v>277</v>
      </c>
      <c r="K322" s="20" t="s">
        <v>1898</v>
      </c>
      <c r="L322" s="16"/>
      <c r="M322" s="41" t="s">
        <v>325</v>
      </c>
      <c r="N322" s="17" t="s">
        <v>1896</v>
      </c>
      <c r="O322" s="42" t="s">
        <v>1488</v>
      </c>
      <c r="P322" s="26"/>
      <c r="Q322" s="26"/>
      <c r="R322" s="259"/>
      <c r="S322" s="259" t="s">
        <v>1899</v>
      </c>
      <c r="T322" s="259"/>
      <c r="U322" s="259"/>
      <c r="V322" s="259"/>
      <c r="W322" s="259"/>
      <c r="X322" s="259"/>
      <c r="Y322" s="259"/>
      <c r="Z322" s="259"/>
    </row>
    <row r="323" spans="1:26" ht="204">
      <c r="A323" s="256"/>
      <c r="B323" s="651" t="e">
        <f>OR(fmMSIHMO,fmMSIPPO,fmMSIPOS,fmSSIHMO,fmSSIPPO,fmSSIPOS)</f>
        <v>#NAME?</v>
      </c>
      <c r="C323" s="651" t="b">
        <v>0</v>
      </c>
      <c r="D323" s="7"/>
      <c r="E323" s="7"/>
      <c r="F323" s="3"/>
      <c r="G323" s="7"/>
      <c r="H323" s="276"/>
      <c r="I323" s="275" t="s">
        <v>326</v>
      </c>
      <c r="J323" s="275" t="s">
        <v>277</v>
      </c>
      <c r="K323" s="20" t="s">
        <v>1900</v>
      </c>
      <c r="L323" s="16" t="s">
        <v>1493</v>
      </c>
      <c r="M323" s="41" t="s">
        <v>325</v>
      </c>
      <c r="N323" s="17" t="s">
        <v>1901</v>
      </c>
      <c r="O323" s="42" t="s">
        <v>1488</v>
      </c>
      <c r="P323" s="26"/>
      <c r="Q323" s="26"/>
      <c r="R323" s="259"/>
      <c r="S323" s="259"/>
      <c r="T323" s="259"/>
      <c r="U323" s="259"/>
      <c r="V323" s="259"/>
      <c r="W323" s="259"/>
      <c r="X323" s="259"/>
      <c r="Y323" s="259"/>
      <c r="Z323" s="259"/>
    </row>
    <row r="324" spans="1:26" ht="267.75">
      <c r="A324" s="256"/>
      <c r="B324" s="651"/>
      <c r="C324" s="651"/>
      <c r="D324" s="7"/>
      <c r="E324" s="7"/>
      <c r="F324" s="3"/>
      <c r="G324" s="7"/>
      <c r="H324" s="276"/>
      <c r="I324" s="275" t="s">
        <v>339</v>
      </c>
      <c r="J324" s="275" t="s">
        <v>277</v>
      </c>
      <c r="K324" s="20" t="s">
        <v>1902</v>
      </c>
      <c r="L324" s="16" t="s">
        <v>1493</v>
      </c>
      <c r="M324" s="41" t="s">
        <v>325</v>
      </c>
      <c r="N324" s="17" t="s">
        <v>1828</v>
      </c>
      <c r="O324" s="42" t="s">
        <v>1488</v>
      </c>
      <c r="P324" s="26"/>
      <c r="Q324" s="26"/>
      <c r="R324" s="259"/>
      <c r="S324" s="259"/>
      <c r="T324" s="259"/>
      <c r="U324" s="259"/>
      <c r="V324" s="259"/>
      <c r="W324" s="259"/>
      <c r="X324" s="259"/>
      <c r="Y324" s="259"/>
      <c r="Z324" s="259"/>
    </row>
    <row r="325" spans="1:26" ht="178.5">
      <c r="A325" s="256"/>
      <c r="B325" s="651"/>
      <c r="C325" s="651"/>
      <c r="D325" s="7"/>
      <c r="E325" s="7"/>
      <c r="F325" s="3"/>
      <c r="G325" s="7"/>
      <c r="H325" s="276"/>
      <c r="I325" s="275" t="s">
        <v>346</v>
      </c>
      <c r="J325" s="275" t="s">
        <v>277</v>
      </c>
      <c r="K325" s="20" t="s">
        <v>1903</v>
      </c>
      <c r="L325" s="16" t="s">
        <v>1493</v>
      </c>
      <c r="M325" s="41" t="s">
        <v>325</v>
      </c>
      <c r="N325" s="17" t="s">
        <v>1904</v>
      </c>
      <c r="O325" s="42" t="s">
        <v>1488</v>
      </c>
      <c r="P325" s="26"/>
      <c r="Q325" s="26"/>
      <c r="R325" s="259"/>
      <c r="S325" s="259"/>
      <c r="T325" s="259"/>
      <c r="U325" s="259"/>
      <c r="V325" s="259"/>
      <c r="W325" s="259"/>
      <c r="X325" s="259"/>
      <c r="Y325" s="259"/>
      <c r="Z325" s="259"/>
    </row>
    <row r="326" spans="1:26" ht="409.5">
      <c r="A326" s="657"/>
      <c r="B326" s="651" t="e">
        <f>OR(fmMSIHMO,fmMSIPPO,fmMSIPOS,fmSSIHMO,fmSSIPPO,fmSSIPOS)</f>
        <v>#NAME?</v>
      </c>
      <c r="C326" s="651" t="b">
        <v>0</v>
      </c>
      <c r="D326" s="657"/>
      <c r="E326" s="657"/>
      <c r="F326" s="3"/>
      <c r="G326" s="652"/>
      <c r="H326" s="276"/>
      <c r="I326" s="275" t="s">
        <v>352</v>
      </c>
      <c r="J326" s="275" t="s">
        <v>277</v>
      </c>
      <c r="K326" s="20" t="s">
        <v>1905</v>
      </c>
      <c r="L326" s="16" t="s">
        <v>1493</v>
      </c>
      <c r="M326" s="41" t="s">
        <v>325</v>
      </c>
      <c r="N326" s="17" t="s">
        <v>1906</v>
      </c>
      <c r="O326" s="42" t="s">
        <v>1488</v>
      </c>
      <c r="P326" s="26"/>
      <c r="Q326" s="26"/>
      <c r="S326" s="257" t="s">
        <v>1873</v>
      </c>
    </row>
    <row r="327" spans="1:26" ht="409.5">
      <c r="A327" s="256"/>
      <c r="B327" s="651"/>
      <c r="C327" s="651"/>
      <c r="D327" s="7"/>
      <c r="E327" s="7"/>
      <c r="F327" s="3"/>
      <c r="G327" s="7"/>
      <c r="H327" s="279"/>
      <c r="I327" s="275" t="s">
        <v>354</v>
      </c>
      <c r="J327" s="275" t="s">
        <v>277</v>
      </c>
      <c r="K327" s="20" t="s">
        <v>1907</v>
      </c>
      <c r="L327" s="16" t="s">
        <v>1493</v>
      </c>
      <c r="M327" s="41" t="s">
        <v>325</v>
      </c>
      <c r="N327" s="17" t="s">
        <v>1908</v>
      </c>
      <c r="O327" s="42" t="s">
        <v>1488</v>
      </c>
      <c r="P327" s="26"/>
      <c r="Q327" s="26"/>
      <c r="R327" s="259"/>
      <c r="S327" s="259"/>
      <c r="T327" s="259"/>
      <c r="U327" s="259"/>
      <c r="V327" s="259"/>
      <c r="W327" s="259"/>
      <c r="X327" s="259"/>
      <c r="Y327" s="259"/>
      <c r="Z327" s="259"/>
    </row>
    <row r="328" spans="1:26" ht="255">
      <c r="A328" s="256"/>
      <c r="B328" s="651"/>
      <c r="C328" s="651"/>
      <c r="D328" s="7"/>
      <c r="E328" s="7"/>
      <c r="F328" s="3"/>
      <c r="G328" s="7"/>
      <c r="H328" s="276"/>
      <c r="I328" s="275" t="s">
        <v>407</v>
      </c>
      <c r="J328" s="275" t="s">
        <v>277</v>
      </c>
      <c r="K328" s="20" t="s">
        <v>1909</v>
      </c>
      <c r="L328" s="16" t="s">
        <v>1493</v>
      </c>
      <c r="M328" s="41" t="s">
        <v>325</v>
      </c>
      <c r="N328" s="17" t="s">
        <v>1910</v>
      </c>
      <c r="O328" s="42" t="s">
        <v>1488</v>
      </c>
      <c r="P328" s="26"/>
      <c r="Q328" s="26"/>
      <c r="R328" s="259"/>
      <c r="S328" s="259"/>
      <c r="T328" s="259"/>
      <c r="U328" s="259"/>
      <c r="V328" s="259"/>
      <c r="W328" s="259"/>
      <c r="X328" s="259"/>
      <c r="Y328" s="259"/>
      <c r="Z328" s="259"/>
    </row>
    <row r="329" spans="1:26" ht="114.75">
      <c r="A329" s="256"/>
      <c r="B329" s="651"/>
      <c r="C329" s="651"/>
      <c r="D329" s="7"/>
      <c r="E329" s="7"/>
      <c r="F329" s="3"/>
      <c r="G329" s="7"/>
      <c r="H329" s="276"/>
      <c r="I329" s="275" t="s">
        <v>277</v>
      </c>
      <c r="J329" s="275" t="s">
        <v>117</v>
      </c>
      <c r="K329" s="20" t="s">
        <v>1911</v>
      </c>
      <c r="L329" s="16" t="s">
        <v>1493</v>
      </c>
      <c r="M329" s="41" t="s">
        <v>325</v>
      </c>
      <c r="N329" s="17" t="s">
        <v>1912</v>
      </c>
      <c r="O329" s="42" t="s">
        <v>1488</v>
      </c>
      <c r="P329" s="26"/>
      <c r="Q329" s="26"/>
      <c r="R329" s="259"/>
      <c r="S329" s="259"/>
      <c r="T329" s="259"/>
      <c r="U329" s="259"/>
      <c r="V329" s="259"/>
      <c r="W329" s="259"/>
      <c r="X329" s="259"/>
      <c r="Y329" s="259"/>
      <c r="Z329" s="259"/>
    </row>
    <row r="330" spans="1:26" ht="140.25">
      <c r="A330" s="256"/>
      <c r="B330" s="651"/>
      <c r="C330" s="651"/>
      <c r="D330" s="7"/>
      <c r="E330" s="7"/>
      <c r="F330" s="3"/>
      <c r="G330" s="7"/>
      <c r="H330" s="276"/>
      <c r="I330" s="275" t="s">
        <v>277</v>
      </c>
      <c r="J330" s="275" t="s">
        <v>277</v>
      </c>
      <c r="K330" s="20" t="s">
        <v>1913</v>
      </c>
      <c r="L330" s="16" t="s">
        <v>1493</v>
      </c>
      <c r="M330" s="41" t="s">
        <v>325</v>
      </c>
      <c r="N330" s="17" t="s">
        <v>1914</v>
      </c>
      <c r="O330" s="42" t="s">
        <v>1488</v>
      </c>
      <c r="P330" s="26"/>
      <c r="Q330" s="26"/>
      <c r="R330" s="259"/>
      <c r="S330" s="259"/>
      <c r="T330" s="259"/>
      <c r="U330" s="259"/>
      <c r="V330" s="259"/>
      <c r="W330" s="259"/>
      <c r="X330" s="259"/>
      <c r="Y330" s="259"/>
      <c r="Z330" s="259"/>
    </row>
    <row r="331" spans="1:26" ht="344.25">
      <c r="A331" s="256"/>
      <c r="B331" s="651"/>
      <c r="C331" s="651"/>
      <c r="D331" s="7"/>
      <c r="E331" s="7"/>
      <c r="F331" s="3"/>
      <c r="G331" s="7"/>
      <c r="H331" s="276"/>
      <c r="I331" s="275" t="s">
        <v>277</v>
      </c>
      <c r="J331" s="275" t="s">
        <v>277</v>
      </c>
      <c r="K331" s="20" t="s">
        <v>1915</v>
      </c>
      <c r="L331" s="16" t="s">
        <v>1493</v>
      </c>
      <c r="M331" s="41" t="s">
        <v>325</v>
      </c>
      <c r="N331" s="17" t="s">
        <v>1916</v>
      </c>
      <c r="O331" s="42" t="s">
        <v>1488</v>
      </c>
      <c r="P331" s="26"/>
      <c r="Q331" s="26"/>
      <c r="R331" s="259"/>
      <c r="S331" s="259"/>
      <c r="T331" s="259"/>
      <c r="U331" s="259"/>
      <c r="V331" s="259"/>
      <c r="W331" s="259"/>
      <c r="X331" s="259"/>
      <c r="Y331" s="259"/>
      <c r="Z331" s="259"/>
    </row>
    <row r="332" spans="1:26" ht="382.5">
      <c r="A332" s="256"/>
      <c r="B332" s="651"/>
      <c r="C332" s="651"/>
      <c r="D332" s="7"/>
      <c r="E332" s="7"/>
      <c r="F332" s="3"/>
      <c r="G332" s="7"/>
      <c r="H332" s="276"/>
      <c r="I332" s="275" t="s">
        <v>277</v>
      </c>
      <c r="J332" s="275" t="s">
        <v>119</v>
      </c>
      <c r="K332" s="21" t="s">
        <v>1917</v>
      </c>
      <c r="L332" s="16" t="s">
        <v>1493</v>
      </c>
      <c r="M332" s="41" t="s">
        <v>325</v>
      </c>
      <c r="N332" s="17" t="s">
        <v>1695</v>
      </c>
      <c r="O332" s="42" t="s">
        <v>1488</v>
      </c>
      <c r="P332" s="26"/>
      <c r="Q332" s="26"/>
      <c r="R332" s="259"/>
      <c r="S332" s="259"/>
      <c r="T332" s="259"/>
      <c r="U332" s="259"/>
      <c r="V332" s="259"/>
      <c r="W332" s="259"/>
      <c r="X332" s="259"/>
      <c r="Y332" s="259"/>
      <c r="Z332" s="259"/>
    </row>
    <row r="333" spans="1:26" ht="204">
      <c r="A333" s="256"/>
      <c r="B333" s="651"/>
      <c r="C333" s="651"/>
      <c r="D333" s="7"/>
      <c r="E333" s="7"/>
      <c r="F333" s="3"/>
      <c r="G333" s="7"/>
      <c r="H333" s="276"/>
      <c r="I333" s="275" t="s">
        <v>277</v>
      </c>
      <c r="J333" s="275" t="s">
        <v>277</v>
      </c>
      <c r="K333" s="22" t="s">
        <v>1918</v>
      </c>
      <c r="L333" s="36"/>
      <c r="M333" s="37"/>
      <c r="N333" s="37"/>
      <c r="O333" s="37"/>
      <c r="P333" s="37"/>
      <c r="Q333" s="50"/>
      <c r="R333" s="259"/>
      <c r="S333" s="259"/>
      <c r="T333" s="259"/>
      <c r="U333" s="259"/>
      <c r="V333" s="259"/>
      <c r="W333" s="259"/>
      <c r="X333" s="259"/>
      <c r="Y333" s="259"/>
      <c r="Z333" s="259"/>
    </row>
    <row r="334" spans="1:26" ht="15.75">
      <c r="A334" s="256"/>
      <c r="B334" s="651"/>
      <c r="C334" s="651"/>
      <c r="D334" s="7"/>
      <c r="E334" s="7"/>
      <c r="F334" s="3"/>
      <c r="G334" s="7"/>
      <c r="H334" s="276"/>
      <c r="I334" s="275" t="s">
        <v>277</v>
      </c>
      <c r="J334" s="275" t="s">
        <v>277</v>
      </c>
      <c r="K334" s="22" t="s">
        <v>1919</v>
      </c>
      <c r="L334" s="38"/>
      <c r="M334" s="40"/>
      <c r="N334" s="40"/>
      <c r="O334" s="40"/>
      <c r="P334" s="40"/>
      <c r="Q334" s="51"/>
      <c r="R334" s="259"/>
      <c r="S334" s="259"/>
      <c r="T334" s="259"/>
      <c r="U334" s="259"/>
      <c r="V334" s="259"/>
      <c r="W334" s="259"/>
      <c r="X334" s="259"/>
      <c r="Y334" s="259"/>
      <c r="Z334" s="259"/>
    </row>
    <row r="335" spans="1:26" ht="51">
      <c r="A335" s="256"/>
      <c r="B335" s="651"/>
      <c r="C335" s="651"/>
      <c r="D335" s="7"/>
      <c r="E335" s="7"/>
      <c r="F335" s="3"/>
      <c r="G335" s="7"/>
      <c r="H335" s="276"/>
      <c r="I335" s="275" t="s">
        <v>277</v>
      </c>
      <c r="J335" s="275" t="s">
        <v>121</v>
      </c>
      <c r="K335" s="23" t="s">
        <v>1920</v>
      </c>
      <c r="L335" s="16" t="s">
        <v>1921</v>
      </c>
      <c r="M335" s="41" t="s">
        <v>325</v>
      </c>
      <c r="N335" s="17" t="s">
        <v>1922</v>
      </c>
      <c r="O335" s="42" t="s">
        <v>1923</v>
      </c>
      <c r="P335" s="32"/>
      <c r="Q335" s="32"/>
      <c r="R335" s="259"/>
      <c r="S335" s="259"/>
      <c r="T335" s="259"/>
      <c r="U335" s="259"/>
      <c r="V335" s="259"/>
      <c r="W335" s="259"/>
      <c r="X335" s="259"/>
      <c r="Y335" s="259"/>
      <c r="Z335" s="259"/>
    </row>
    <row r="336" spans="1:26" ht="51">
      <c r="A336" s="256"/>
      <c r="B336" s="651"/>
      <c r="C336" s="651"/>
      <c r="D336" s="7"/>
      <c r="E336" s="7"/>
      <c r="F336" s="3"/>
      <c r="G336" s="7"/>
      <c r="H336" s="276"/>
      <c r="I336" s="275" t="s">
        <v>277</v>
      </c>
      <c r="J336" s="275" t="s">
        <v>277</v>
      </c>
      <c r="K336" s="23" t="s">
        <v>1924</v>
      </c>
      <c r="L336" s="16" t="s">
        <v>287</v>
      </c>
      <c r="M336" s="41" t="s">
        <v>348</v>
      </c>
      <c r="N336" s="17" t="s">
        <v>1925</v>
      </c>
      <c r="O336" s="42" t="s">
        <v>287</v>
      </c>
      <c r="P336" s="32"/>
      <c r="Q336" s="32"/>
      <c r="R336" s="259"/>
      <c r="S336" s="259"/>
      <c r="T336" s="259"/>
      <c r="U336" s="259"/>
      <c r="V336" s="259"/>
      <c r="W336" s="259"/>
      <c r="X336" s="259"/>
      <c r="Y336" s="259"/>
      <c r="Z336" s="259"/>
    </row>
    <row r="337" spans="1:26" ht="15.75">
      <c r="A337" s="256"/>
      <c r="B337" s="651"/>
      <c r="C337" s="651"/>
      <c r="D337" s="7"/>
      <c r="E337" s="7"/>
      <c r="F337" s="3"/>
      <c r="G337" s="7"/>
      <c r="H337" s="276"/>
      <c r="I337" s="275" t="s">
        <v>277</v>
      </c>
      <c r="J337" s="275" t="s">
        <v>277</v>
      </c>
      <c r="K337" s="22" t="s">
        <v>1926</v>
      </c>
      <c r="L337" s="38"/>
      <c r="M337" s="40"/>
      <c r="N337" s="40"/>
      <c r="O337" s="40"/>
      <c r="P337" s="35"/>
      <c r="Q337" s="49"/>
      <c r="R337" s="259"/>
      <c r="S337" s="259"/>
      <c r="T337" s="259"/>
      <c r="U337" s="259"/>
      <c r="V337" s="259"/>
      <c r="W337" s="259"/>
      <c r="X337" s="259"/>
      <c r="Y337" s="259"/>
      <c r="Z337" s="259"/>
    </row>
    <row r="338" spans="1:26" ht="51">
      <c r="A338" s="256"/>
      <c r="B338" s="651"/>
      <c r="C338" s="651"/>
      <c r="D338" s="7"/>
      <c r="E338" s="7"/>
      <c r="F338" s="3"/>
      <c r="G338" s="7"/>
      <c r="H338" s="276"/>
      <c r="I338" s="275" t="s">
        <v>277</v>
      </c>
      <c r="J338" s="275" t="s">
        <v>134</v>
      </c>
      <c r="K338" s="23" t="s">
        <v>1920</v>
      </c>
      <c r="L338" s="16" t="s">
        <v>1921</v>
      </c>
      <c r="M338" s="41" t="s">
        <v>325</v>
      </c>
      <c r="N338" s="17" t="s">
        <v>1927</v>
      </c>
      <c r="O338" s="42" t="s">
        <v>1923</v>
      </c>
      <c r="P338" s="29"/>
      <c r="Q338" s="29"/>
      <c r="R338" s="259"/>
      <c r="S338" s="259" t="s">
        <v>1928</v>
      </c>
      <c r="T338" s="259"/>
      <c r="U338" s="259"/>
      <c r="V338" s="259"/>
      <c r="W338" s="259"/>
      <c r="X338" s="259"/>
      <c r="Y338" s="259"/>
      <c r="Z338" s="259"/>
    </row>
    <row r="339" spans="1:26" ht="51">
      <c r="A339" s="256"/>
      <c r="B339" s="651"/>
      <c r="C339" s="651"/>
      <c r="D339" s="7"/>
      <c r="E339" s="7"/>
      <c r="F339" s="3"/>
      <c r="G339" s="7"/>
      <c r="H339" s="276"/>
      <c r="I339" s="275" t="s">
        <v>277</v>
      </c>
      <c r="J339" s="275" t="s">
        <v>277</v>
      </c>
      <c r="K339" s="23" t="s">
        <v>1924</v>
      </c>
      <c r="L339" s="16" t="s">
        <v>287</v>
      </c>
      <c r="M339" s="41" t="s">
        <v>348</v>
      </c>
      <c r="N339" s="17" t="s">
        <v>1929</v>
      </c>
      <c r="O339" s="42" t="s">
        <v>287</v>
      </c>
      <c r="P339" s="29"/>
      <c r="Q339" s="29"/>
      <c r="R339" s="259"/>
      <c r="S339" s="259"/>
      <c r="T339" s="259"/>
      <c r="U339" s="259"/>
      <c r="V339" s="259"/>
      <c r="W339" s="259"/>
      <c r="X339" s="259"/>
      <c r="Y339" s="259"/>
      <c r="Z339" s="259"/>
    </row>
    <row r="340" spans="1:26" ht="15.75">
      <c r="A340" s="256"/>
      <c r="B340" s="651"/>
      <c r="C340" s="651"/>
      <c r="D340" s="7"/>
      <c r="E340" s="7"/>
      <c r="F340" s="3"/>
      <c r="G340" s="7"/>
      <c r="H340" s="276"/>
      <c r="I340" s="275" t="s">
        <v>277</v>
      </c>
      <c r="J340" s="275" t="s">
        <v>277</v>
      </c>
      <c r="K340" s="22" t="s">
        <v>1930</v>
      </c>
      <c r="L340" s="33"/>
      <c r="M340" s="35"/>
      <c r="N340" s="35"/>
      <c r="O340" s="35"/>
      <c r="P340" s="35"/>
      <c r="Q340" s="49"/>
      <c r="R340" s="259"/>
      <c r="S340" s="259"/>
      <c r="T340" s="259"/>
      <c r="U340" s="259"/>
      <c r="V340" s="259"/>
      <c r="W340" s="259"/>
      <c r="X340" s="259"/>
      <c r="Y340" s="259"/>
      <c r="Z340" s="259"/>
    </row>
    <row r="341" spans="1:26" ht="51">
      <c r="A341" s="256"/>
      <c r="B341" s="651"/>
      <c r="C341" s="651"/>
      <c r="D341" s="7"/>
      <c r="E341" s="7"/>
      <c r="F341" s="3"/>
      <c r="G341" s="7"/>
      <c r="H341" s="276"/>
      <c r="I341" s="275" t="s">
        <v>277</v>
      </c>
      <c r="J341" s="275" t="s">
        <v>138</v>
      </c>
      <c r="K341" s="23" t="s">
        <v>1920</v>
      </c>
      <c r="L341" s="16" t="s">
        <v>1921</v>
      </c>
      <c r="M341" s="41" t="s">
        <v>325</v>
      </c>
      <c r="N341" s="17" t="s">
        <v>1931</v>
      </c>
      <c r="O341" s="42" t="s">
        <v>1923</v>
      </c>
      <c r="P341" s="29"/>
      <c r="Q341" s="29"/>
      <c r="R341" s="259"/>
      <c r="S341" s="259"/>
      <c r="T341" s="259"/>
      <c r="U341" s="259"/>
      <c r="V341" s="259"/>
      <c r="W341" s="259"/>
      <c r="X341" s="259"/>
      <c r="Y341" s="259"/>
      <c r="Z341" s="259"/>
    </row>
    <row r="342" spans="1:26" ht="51">
      <c r="A342" s="256"/>
      <c r="B342" s="651"/>
      <c r="C342" s="651"/>
      <c r="D342" s="7"/>
      <c r="E342" s="7"/>
      <c r="F342" s="3"/>
      <c r="G342" s="7"/>
      <c r="H342" s="276"/>
      <c r="I342" s="275" t="s">
        <v>277</v>
      </c>
      <c r="J342" s="275" t="s">
        <v>277</v>
      </c>
      <c r="K342" s="23" t="s">
        <v>1924</v>
      </c>
      <c r="L342" s="16" t="s">
        <v>287</v>
      </c>
      <c r="M342" s="41" t="s">
        <v>348</v>
      </c>
      <c r="N342" s="17" t="s">
        <v>1932</v>
      </c>
      <c r="O342" s="42" t="s">
        <v>287</v>
      </c>
      <c r="P342" s="29"/>
      <c r="Q342" s="29"/>
      <c r="R342" s="259"/>
      <c r="S342" s="259"/>
      <c r="T342" s="259"/>
      <c r="U342" s="259"/>
      <c r="V342" s="259"/>
      <c r="W342" s="259"/>
      <c r="X342" s="259"/>
      <c r="Y342" s="259"/>
      <c r="Z342" s="259"/>
    </row>
    <row r="343" spans="1:26" ht="25.5">
      <c r="A343" s="256"/>
      <c r="B343" s="651"/>
      <c r="C343" s="651"/>
      <c r="D343" s="7"/>
      <c r="E343" s="7"/>
      <c r="F343" s="3"/>
      <c r="G343" s="7"/>
      <c r="H343" s="276"/>
      <c r="I343" s="275" t="s">
        <v>277</v>
      </c>
      <c r="J343" s="275" t="s">
        <v>277</v>
      </c>
      <c r="K343" s="22" t="s">
        <v>1933</v>
      </c>
      <c r="L343" s="33"/>
      <c r="M343" s="35"/>
      <c r="N343" s="35"/>
      <c r="O343" s="35"/>
      <c r="P343" s="35"/>
      <c r="Q343" s="49"/>
      <c r="R343" s="259"/>
      <c r="S343" s="259"/>
      <c r="T343" s="259"/>
      <c r="U343" s="259"/>
      <c r="V343" s="259"/>
      <c r="W343" s="259"/>
      <c r="X343" s="259"/>
      <c r="Y343" s="259"/>
      <c r="Z343" s="259"/>
    </row>
    <row r="344" spans="1:26" ht="51">
      <c r="A344" s="256"/>
      <c r="B344" s="651"/>
      <c r="C344" s="651"/>
      <c r="D344" s="7"/>
      <c r="E344" s="7"/>
      <c r="F344" s="3"/>
      <c r="G344" s="7"/>
      <c r="H344" s="276"/>
      <c r="I344" s="275" t="s">
        <v>409</v>
      </c>
      <c r="J344" s="275" t="s">
        <v>277</v>
      </c>
      <c r="K344" s="23" t="s">
        <v>1920</v>
      </c>
      <c r="L344" s="16" t="s">
        <v>1921</v>
      </c>
      <c r="M344" s="41" t="s">
        <v>325</v>
      </c>
      <c r="N344" s="17" t="s">
        <v>1931</v>
      </c>
      <c r="O344" s="42" t="s">
        <v>1923</v>
      </c>
      <c r="P344" s="29"/>
      <c r="Q344" s="29"/>
      <c r="R344" s="259"/>
      <c r="S344" s="259"/>
      <c r="T344" s="259"/>
      <c r="U344" s="259"/>
      <c r="V344" s="259"/>
      <c r="W344" s="259"/>
      <c r="X344" s="259"/>
      <c r="Y344" s="259"/>
      <c r="Z344" s="259"/>
    </row>
    <row r="345" spans="1:26" ht="51">
      <c r="A345" s="256"/>
      <c r="B345" s="651"/>
      <c r="C345" s="651"/>
      <c r="D345" s="7"/>
      <c r="E345" s="7"/>
      <c r="F345" s="3"/>
      <c r="G345" s="7"/>
      <c r="H345" s="276"/>
      <c r="I345" s="275" t="s">
        <v>411</v>
      </c>
      <c r="J345" s="275" t="s">
        <v>277</v>
      </c>
      <c r="K345" s="23" t="s">
        <v>1924</v>
      </c>
      <c r="L345" s="16" t="s">
        <v>287</v>
      </c>
      <c r="M345" s="41" t="s">
        <v>348</v>
      </c>
      <c r="N345" s="17" t="s">
        <v>1932</v>
      </c>
      <c r="O345" s="42" t="s">
        <v>287</v>
      </c>
      <c r="P345" s="29"/>
      <c r="Q345" s="29"/>
      <c r="R345" s="259"/>
      <c r="S345" s="259" t="s">
        <v>1934</v>
      </c>
      <c r="T345" s="259"/>
      <c r="U345" s="259"/>
      <c r="V345" s="259"/>
      <c r="W345" s="259"/>
      <c r="X345" s="259"/>
      <c r="Y345" s="259"/>
      <c r="Z345" s="259"/>
    </row>
    <row r="346" spans="1:26" ht="15.75">
      <c r="A346" s="653"/>
      <c r="B346" s="651"/>
      <c r="C346" s="651"/>
      <c r="D346" s="256"/>
      <c r="E346" s="256"/>
      <c r="F346" s="3"/>
      <c r="G346" s="256"/>
      <c r="H346" s="276"/>
      <c r="I346" s="275" t="s">
        <v>413</v>
      </c>
      <c r="J346" s="275" t="s">
        <v>277</v>
      </c>
      <c r="K346" s="22" t="s">
        <v>1935</v>
      </c>
      <c r="L346" s="33"/>
      <c r="M346" s="35"/>
      <c r="N346" s="35"/>
      <c r="O346" s="35"/>
      <c r="P346" s="35"/>
      <c r="Q346" s="49"/>
      <c r="R346" s="256"/>
      <c r="S346" s="256"/>
      <c r="T346" s="256"/>
      <c r="U346" s="256"/>
      <c r="V346" s="256"/>
      <c r="W346" s="256"/>
      <c r="X346" s="256"/>
      <c r="Y346" s="256"/>
      <c r="Z346" s="256"/>
    </row>
    <row r="347" spans="1:26" ht="51">
      <c r="A347" s="653"/>
      <c r="B347" s="651"/>
      <c r="C347" s="651"/>
      <c r="D347" s="256"/>
      <c r="E347" s="256"/>
      <c r="F347" s="3"/>
      <c r="G347" s="256"/>
      <c r="H347" s="276"/>
      <c r="I347" s="275"/>
      <c r="J347" s="275" t="s">
        <v>117</v>
      </c>
      <c r="K347" s="23" t="s">
        <v>1920</v>
      </c>
      <c r="L347" s="16" t="s">
        <v>1921</v>
      </c>
      <c r="M347" s="41" t="s">
        <v>325</v>
      </c>
      <c r="N347" s="17" t="s">
        <v>1931</v>
      </c>
      <c r="O347" s="42" t="s">
        <v>1923</v>
      </c>
      <c r="P347" s="29"/>
      <c r="Q347" s="29"/>
      <c r="R347" s="256"/>
      <c r="S347" s="256"/>
      <c r="T347" s="256"/>
      <c r="U347" s="256"/>
      <c r="V347" s="256"/>
      <c r="W347" s="256"/>
      <c r="X347" s="256"/>
      <c r="Y347" s="256"/>
      <c r="Z347" s="256"/>
    </row>
    <row r="348" spans="1:26" ht="51">
      <c r="A348" s="653"/>
      <c r="B348" s="651"/>
      <c r="C348" s="651"/>
      <c r="D348" s="256"/>
      <c r="E348" s="256"/>
      <c r="F348" s="3"/>
      <c r="G348" s="256"/>
      <c r="H348" s="276"/>
      <c r="I348" s="275"/>
      <c r="J348" s="275" t="s">
        <v>119</v>
      </c>
      <c r="K348" s="23" t="s">
        <v>1924</v>
      </c>
      <c r="L348" s="16" t="s">
        <v>287</v>
      </c>
      <c r="M348" s="41" t="s">
        <v>348</v>
      </c>
      <c r="N348" s="17" t="s">
        <v>1932</v>
      </c>
      <c r="O348" s="42" t="s">
        <v>287</v>
      </c>
      <c r="P348" s="29"/>
      <c r="Q348" s="29"/>
      <c r="R348" s="256"/>
      <c r="S348" s="256"/>
      <c r="T348" s="256"/>
      <c r="U348" s="256"/>
      <c r="V348" s="256"/>
      <c r="W348" s="256"/>
      <c r="X348" s="256"/>
      <c r="Y348" s="256"/>
      <c r="Z348" s="256"/>
    </row>
    <row r="349" spans="1:26" ht="38.25">
      <c r="A349" s="657"/>
      <c r="B349" s="651" t="e">
        <f>AND(fmPerformStandInclude,OR(fmMSIHMO,fmMSIPPO,fmMSIPOS))</f>
        <v>#NAME?</v>
      </c>
      <c r="C349" s="651" t="b">
        <v>0</v>
      </c>
      <c r="D349" s="657"/>
      <c r="E349" s="657"/>
      <c r="F349" s="3"/>
      <c r="G349" s="652"/>
      <c r="H349" s="276"/>
      <c r="I349" s="275"/>
      <c r="J349" s="275" t="s">
        <v>121</v>
      </c>
      <c r="K349" s="20" t="s">
        <v>277</v>
      </c>
      <c r="L349" s="16" t="s">
        <v>1493</v>
      </c>
      <c r="M349" s="41" t="s">
        <v>325</v>
      </c>
      <c r="N349" s="17" t="s">
        <v>1936</v>
      </c>
      <c r="O349" s="42" t="s">
        <v>1488</v>
      </c>
      <c r="P349" s="26"/>
      <c r="Q349" s="26"/>
    </row>
    <row r="350" spans="1:26" ht="38.25">
      <c r="A350" s="657"/>
      <c r="B350" s="651"/>
      <c r="C350" s="651"/>
      <c r="D350" s="657"/>
      <c r="E350" s="657"/>
      <c r="F350" s="3"/>
      <c r="G350" s="652"/>
      <c r="H350" s="279"/>
      <c r="I350" s="275" t="s">
        <v>277</v>
      </c>
      <c r="J350" s="275" t="s">
        <v>277</v>
      </c>
      <c r="K350" s="20" t="s">
        <v>277</v>
      </c>
      <c r="L350" s="16" t="s">
        <v>1493</v>
      </c>
      <c r="M350" s="41" t="s">
        <v>325</v>
      </c>
      <c r="N350" s="17" t="s">
        <v>1937</v>
      </c>
      <c r="O350" s="42" t="s">
        <v>1488</v>
      </c>
      <c r="P350" s="26"/>
      <c r="Q350" s="26"/>
      <c r="S350" s="257" t="s">
        <v>1938</v>
      </c>
    </row>
    <row r="351" spans="1:26" ht="293.25">
      <c r="A351" s="657"/>
      <c r="B351" s="651"/>
      <c r="C351" s="651"/>
      <c r="D351" s="657"/>
      <c r="E351" s="657"/>
      <c r="F351" s="3"/>
      <c r="G351" s="652"/>
      <c r="H351" s="298" t="s">
        <v>593</v>
      </c>
      <c r="I351" s="275" t="s">
        <v>277</v>
      </c>
      <c r="J351" s="275" t="s">
        <v>277</v>
      </c>
      <c r="K351" s="22" t="s">
        <v>1939</v>
      </c>
      <c r="L351" s="33"/>
      <c r="M351" s="35"/>
      <c r="N351" s="35"/>
      <c r="O351" s="35"/>
      <c r="P351" s="35"/>
      <c r="Q351" s="49"/>
    </row>
    <row r="352" spans="1:26" ht="102">
      <c r="A352" s="256"/>
      <c r="B352" s="651"/>
      <c r="C352" s="651"/>
      <c r="D352" s="660" t="s">
        <v>1556</v>
      </c>
      <c r="E352" s="7"/>
      <c r="F352" s="3"/>
      <c r="G352" s="7"/>
      <c r="H352" s="279"/>
      <c r="I352" s="275" t="s">
        <v>284</v>
      </c>
      <c r="J352" s="275" t="s">
        <v>277</v>
      </c>
      <c r="K352" s="20" t="s">
        <v>1940</v>
      </c>
      <c r="L352" s="16" t="s">
        <v>1493</v>
      </c>
      <c r="M352" s="41" t="s">
        <v>325</v>
      </c>
      <c r="N352" s="17" t="s">
        <v>1941</v>
      </c>
      <c r="O352" s="42" t="s">
        <v>1488</v>
      </c>
      <c r="P352" s="25"/>
      <c r="Q352" s="25"/>
      <c r="S352" s="257" t="s">
        <v>1942</v>
      </c>
    </row>
    <row r="353" spans="1:26" ht="165.75">
      <c r="A353" s="256"/>
      <c r="B353" s="651"/>
      <c r="C353" s="651"/>
      <c r="D353" s="660" t="s">
        <v>1556</v>
      </c>
      <c r="E353" s="7"/>
      <c r="F353" s="3"/>
      <c r="G353" s="7"/>
      <c r="H353" s="276"/>
      <c r="I353" s="275" t="s">
        <v>277</v>
      </c>
      <c r="J353" s="275" t="s">
        <v>277</v>
      </c>
      <c r="K353" s="20" t="s">
        <v>1943</v>
      </c>
      <c r="L353" s="16" t="s">
        <v>1493</v>
      </c>
      <c r="M353" s="41" t="s">
        <v>325</v>
      </c>
      <c r="N353" s="17" t="s">
        <v>1944</v>
      </c>
      <c r="O353" s="42" t="s">
        <v>1488</v>
      </c>
      <c r="P353" s="26"/>
      <c r="Q353" s="26"/>
    </row>
    <row r="354" spans="1:26" ht="114.75">
      <c r="A354" s="657"/>
      <c r="B354" s="651"/>
      <c r="C354" s="651"/>
      <c r="D354" s="657"/>
      <c r="E354" s="657"/>
      <c r="F354" s="3"/>
      <c r="H354" s="276"/>
      <c r="I354" s="275"/>
      <c r="J354" s="275" t="s">
        <v>117</v>
      </c>
      <c r="K354" s="20" t="s">
        <v>1945</v>
      </c>
      <c r="L354" s="16" t="s">
        <v>1493</v>
      </c>
      <c r="M354" s="41" t="s">
        <v>325</v>
      </c>
      <c r="N354" s="17" t="s">
        <v>1946</v>
      </c>
      <c r="O354" s="42" t="s">
        <v>1488</v>
      </c>
      <c r="P354" s="26"/>
      <c r="Q354" s="26"/>
      <c r="R354" s="256"/>
      <c r="S354" s="256"/>
      <c r="T354" s="256"/>
      <c r="U354" s="256"/>
      <c r="V354" s="256"/>
      <c r="W354" s="256"/>
      <c r="X354" s="256"/>
      <c r="Y354" s="256"/>
      <c r="Z354" s="256"/>
    </row>
    <row r="355" spans="1:26" ht="15.75">
      <c r="A355" s="657"/>
      <c r="B355" s="651"/>
      <c r="C355" s="651"/>
      <c r="D355" s="657"/>
      <c r="E355" s="657"/>
      <c r="F355" s="3"/>
      <c r="H355" s="279"/>
      <c r="I355" s="275" t="s">
        <v>290</v>
      </c>
      <c r="J355" s="275" t="s">
        <v>277</v>
      </c>
      <c r="K355" s="658"/>
      <c r="L355" s="11"/>
      <c r="M355" s="6"/>
      <c r="N355" s="6"/>
      <c r="O355" s="11"/>
      <c r="P355" s="27"/>
      <c r="Q355" s="27"/>
      <c r="R355" s="256"/>
      <c r="S355" s="256"/>
      <c r="T355" s="256"/>
      <c r="U355" s="256"/>
      <c r="V355" s="256"/>
      <c r="W355" s="256"/>
      <c r="X355" s="256"/>
      <c r="Y355" s="256"/>
      <c r="Z355" s="256"/>
    </row>
    <row r="356" spans="1:26" ht="94.5">
      <c r="A356" s="657"/>
      <c r="B356" s="651"/>
      <c r="C356" s="651"/>
      <c r="D356" s="657"/>
      <c r="E356" s="657"/>
      <c r="F356" s="3"/>
      <c r="H356" s="279"/>
      <c r="I356" s="275" t="s">
        <v>298</v>
      </c>
      <c r="J356" s="275" t="s">
        <v>277</v>
      </c>
      <c r="K356" s="874" t="s">
        <v>1878</v>
      </c>
      <c r="L356" s="15" t="s">
        <v>1507</v>
      </c>
      <c r="M356" s="15" t="s">
        <v>282</v>
      </c>
      <c r="N356" s="15" t="s">
        <v>1170</v>
      </c>
      <c r="O356" s="15" t="s">
        <v>283</v>
      </c>
      <c r="P356" s="15" t="s">
        <v>103</v>
      </c>
      <c r="Q356" s="46" t="s">
        <v>104</v>
      </c>
      <c r="R356" s="256"/>
      <c r="S356" s="256"/>
      <c r="T356" s="256"/>
      <c r="U356" s="256"/>
      <c r="V356" s="256"/>
      <c r="W356" s="256"/>
      <c r="X356" s="256"/>
      <c r="Y356" s="256"/>
      <c r="Z356" s="256"/>
    </row>
    <row r="357" spans="1:26" ht="357">
      <c r="A357" s="256"/>
      <c r="B357" s="651"/>
      <c r="C357" s="651"/>
      <c r="D357" s="660" t="s">
        <v>1556</v>
      </c>
      <c r="E357" s="7"/>
      <c r="F357" s="3"/>
      <c r="G357" s="7"/>
      <c r="H357" s="279"/>
      <c r="I357" s="275" t="s">
        <v>300</v>
      </c>
      <c r="J357" s="275" t="s">
        <v>277</v>
      </c>
      <c r="K357" s="22" t="s">
        <v>1882</v>
      </c>
      <c r="L357" s="21" t="s">
        <v>1947</v>
      </c>
      <c r="M357" s="41" t="s">
        <v>325</v>
      </c>
      <c r="N357" s="17" t="s">
        <v>1634</v>
      </c>
      <c r="O357" s="42" t="s">
        <v>1948</v>
      </c>
      <c r="P357" s="25"/>
      <c r="Q357" s="25"/>
      <c r="R357" s="256"/>
      <c r="S357" s="256"/>
      <c r="T357" s="256"/>
      <c r="U357" s="256"/>
      <c r="V357" s="256"/>
      <c r="W357" s="256"/>
      <c r="X357" s="256"/>
      <c r="Y357" s="256"/>
      <c r="Z357" s="256"/>
    </row>
    <row r="358" spans="1:26" ht="15.75">
      <c r="A358" s="256"/>
      <c r="B358" s="651"/>
      <c r="C358" s="651"/>
      <c r="D358" s="660" t="s">
        <v>1556</v>
      </c>
      <c r="E358" s="7"/>
      <c r="F358" s="3"/>
      <c r="G358" s="7"/>
      <c r="H358" s="276"/>
      <c r="I358" s="275" t="s">
        <v>277</v>
      </c>
      <c r="J358" s="275" t="s">
        <v>117</v>
      </c>
      <c r="K358" s="53" t="s">
        <v>277</v>
      </c>
      <c r="L358" s="33"/>
      <c r="M358" s="35"/>
      <c r="N358" s="35"/>
      <c r="O358" s="35"/>
      <c r="P358" s="35"/>
      <c r="Q358" s="49"/>
      <c r="R358" s="256"/>
      <c r="S358" s="256"/>
      <c r="T358" s="256"/>
      <c r="U358" s="256"/>
      <c r="V358" s="256"/>
      <c r="W358" s="256"/>
      <c r="X358" s="256"/>
      <c r="Y358" s="256"/>
      <c r="Z358" s="256"/>
    </row>
    <row r="359" spans="1:26" ht="15.75">
      <c r="A359" s="657"/>
      <c r="B359" s="651"/>
      <c r="C359" s="651"/>
      <c r="D359" s="657"/>
      <c r="E359" s="657"/>
      <c r="F359" s="3"/>
      <c r="H359" s="276"/>
      <c r="I359" s="275" t="s">
        <v>302</v>
      </c>
      <c r="J359" s="275" t="s">
        <v>277</v>
      </c>
      <c r="K359" s="21" t="s">
        <v>277</v>
      </c>
      <c r="L359" s="19" t="s">
        <v>287</v>
      </c>
      <c r="M359" s="41" t="s">
        <v>348</v>
      </c>
      <c r="N359" s="18" t="s">
        <v>1880</v>
      </c>
      <c r="O359" s="42" t="s">
        <v>287</v>
      </c>
      <c r="P359" s="26"/>
      <c r="Q359" s="26"/>
      <c r="R359" s="256"/>
      <c r="S359" s="256"/>
      <c r="T359" s="256"/>
      <c r="U359" s="256"/>
      <c r="V359" s="256"/>
      <c r="W359" s="256"/>
      <c r="X359" s="256"/>
      <c r="Y359" s="256"/>
      <c r="Z359" s="256"/>
    </row>
    <row r="360" spans="1:26" ht="38.25">
      <c r="A360" s="657"/>
      <c r="B360" s="651"/>
      <c r="C360" s="651"/>
      <c r="D360" s="657"/>
      <c r="E360" s="657"/>
      <c r="F360" s="3"/>
      <c r="H360" s="279"/>
      <c r="I360" s="275"/>
      <c r="J360" s="275" t="s">
        <v>117</v>
      </c>
      <c r="K360" s="21" t="s">
        <v>1949</v>
      </c>
      <c r="L360" s="19"/>
      <c r="M360" s="64" t="s">
        <v>325</v>
      </c>
      <c r="N360" s="18" t="s">
        <v>1950</v>
      </c>
      <c r="O360" s="42" t="s">
        <v>1951</v>
      </c>
      <c r="P360" s="65"/>
      <c r="Q360" s="26"/>
      <c r="R360" s="256"/>
      <c r="S360" s="256"/>
      <c r="T360" s="256"/>
      <c r="U360" s="256"/>
      <c r="V360" s="256"/>
      <c r="W360" s="256"/>
      <c r="X360" s="256"/>
      <c r="Y360" s="256"/>
      <c r="Z360" s="256"/>
    </row>
    <row r="361" spans="1:26" ht="89.25">
      <c r="A361" s="657"/>
      <c r="B361" s="651"/>
      <c r="C361" s="651"/>
      <c r="D361" s="657"/>
      <c r="E361" s="657"/>
      <c r="F361" s="3"/>
      <c r="H361" s="279"/>
      <c r="I361" s="275"/>
      <c r="J361" s="275" t="s">
        <v>119</v>
      </c>
      <c r="K361" s="68" t="s">
        <v>1952</v>
      </c>
      <c r="L361" s="19"/>
      <c r="M361" s="41" t="s">
        <v>325</v>
      </c>
      <c r="N361" s="18" t="s">
        <v>1953</v>
      </c>
      <c r="O361" s="42" t="s">
        <v>1951</v>
      </c>
      <c r="P361" s="26"/>
      <c r="Q361" s="26"/>
      <c r="R361" s="256"/>
      <c r="S361" s="256"/>
      <c r="T361" s="256"/>
      <c r="U361" s="256"/>
      <c r="V361" s="256"/>
      <c r="W361" s="256"/>
      <c r="X361" s="256"/>
      <c r="Y361" s="256"/>
      <c r="Z361" s="256"/>
    </row>
    <row r="362" spans="1:26" ht="178.5">
      <c r="A362" s="657"/>
      <c r="B362" s="651"/>
      <c r="C362" s="651"/>
      <c r="D362" s="657"/>
      <c r="E362" s="657"/>
      <c r="F362" s="3"/>
      <c r="G362" s="654"/>
      <c r="H362" s="279"/>
      <c r="I362" s="275"/>
      <c r="J362" s="275" t="s">
        <v>121</v>
      </c>
      <c r="K362" s="68" t="s">
        <v>1954</v>
      </c>
      <c r="L362" s="19" t="s">
        <v>1947</v>
      </c>
      <c r="M362" s="41" t="s">
        <v>325</v>
      </c>
      <c r="N362" s="18" t="s">
        <v>1955</v>
      </c>
      <c r="O362" s="42" t="s">
        <v>1948</v>
      </c>
      <c r="P362" s="26"/>
      <c r="Q362" s="26"/>
      <c r="R362" s="256"/>
      <c r="S362" s="256"/>
      <c r="T362" s="256"/>
      <c r="U362" s="256"/>
      <c r="V362" s="256"/>
      <c r="W362" s="256"/>
      <c r="X362" s="256"/>
      <c r="Y362" s="256"/>
      <c r="Z362" s="256"/>
    </row>
    <row r="363" spans="1:26" ht="63.75">
      <c r="A363" s="653"/>
      <c r="B363" s="651" t="e">
        <f>OR(fmMSIHMO,fmMSIPPO,fmMSIPOS,fmSSIHMO,fmSSIPPO,fmSSIPOS)</f>
        <v>#NAME?</v>
      </c>
      <c r="C363" s="651" t="b">
        <v>0</v>
      </c>
      <c r="D363" s="256"/>
      <c r="E363" s="256"/>
      <c r="F363" s="3"/>
      <c r="G363" s="259"/>
      <c r="H363" s="279"/>
      <c r="I363" s="275" t="s">
        <v>307</v>
      </c>
      <c r="J363" s="275" t="s">
        <v>277</v>
      </c>
      <c r="K363" s="68" t="s">
        <v>1956</v>
      </c>
      <c r="L363" s="19" t="s">
        <v>287</v>
      </c>
      <c r="M363" s="41" t="s">
        <v>348</v>
      </c>
      <c r="N363" s="18" t="s">
        <v>1957</v>
      </c>
      <c r="O363" s="42" t="s">
        <v>287</v>
      </c>
      <c r="P363" s="26"/>
      <c r="Q363" s="26"/>
      <c r="R363" s="259"/>
      <c r="S363" s="259" t="s">
        <v>1958</v>
      </c>
      <c r="T363" s="259"/>
      <c r="U363" s="259"/>
      <c r="V363" s="259"/>
      <c r="W363" s="259"/>
      <c r="X363" s="259"/>
      <c r="Y363" s="259"/>
      <c r="Z363" s="259"/>
    </row>
    <row r="364" spans="1:26" ht="38.25">
      <c r="A364" s="653"/>
      <c r="B364" s="651"/>
      <c r="C364" s="651"/>
      <c r="D364" s="256"/>
      <c r="E364" s="256"/>
      <c r="F364" s="3"/>
      <c r="G364" s="256"/>
      <c r="H364" s="276"/>
      <c r="I364" s="275" t="s">
        <v>309</v>
      </c>
      <c r="J364" s="275" t="s">
        <v>277</v>
      </c>
      <c r="K364" s="70" t="s">
        <v>1959</v>
      </c>
      <c r="L364" s="19"/>
      <c r="M364" s="41"/>
      <c r="N364" s="18" t="s">
        <v>1960</v>
      </c>
      <c r="O364" s="42"/>
      <c r="P364" s="26"/>
      <c r="Q364" s="26"/>
      <c r="R364" s="259"/>
      <c r="S364" s="259"/>
      <c r="T364" s="259"/>
      <c r="U364" s="259"/>
      <c r="V364" s="259"/>
      <c r="W364" s="259"/>
      <c r="X364" s="259"/>
      <c r="Y364" s="259"/>
      <c r="Z364" s="259"/>
    </row>
    <row r="365" spans="1:26" ht="63.75">
      <c r="A365" s="256"/>
      <c r="B365" s="651"/>
      <c r="C365" s="651"/>
      <c r="D365" s="7"/>
      <c r="E365" s="7"/>
      <c r="F365" s="3"/>
      <c r="G365" s="7"/>
      <c r="H365" s="276"/>
      <c r="I365" s="275" t="s">
        <v>311</v>
      </c>
      <c r="J365" s="275" t="s">
        <v>277</v>
      </c>
      <c r="K365" s="68" t="s">
        <v>1961</v>
      </c>
      <c r="L365" s="19" t="s">
        <v>1947</v>
      </c>
      <c r="M365" s="41" t="s">
        <v>325</v>
      </c>
      <c r="N365" s="18" t="s">
        <v>1962</v>
      </c>
      <c r="O365" s="42" t="s">
        <v>1948</v>
      </c>
      <c r="P365" s="26"/>
      <c r="Q365" s="26"/>
      <c r="R365" s="259"/>
      <c r="S365" s="259"/>
      <c r="T365" s="259"/>
      <c r="U365" s="259"/>
      <c r="V365" s="259"/>
      <c r="W365" s="259"/>
      <c r="X365" s="259"/>
      <c r="Y365" s="259"/>
      <c r="Z365" s="259"/>
    </row>
    <row r="366" spans="1:26" ht="51">
      <c r="A366" s="657"/>
      <c r="B366" s="651"/>
      <c r="C366" s="651"/>
      <c r="D366" s="657"/>
      <c r="E366" s="657"/>
      <c r="F366" s="3"/>
      <c r="G366" s="652"/>
      <c r="H366" s="276"/>
      <c r="I366" s="275" t="s">
        <v>313</v>
      </c>
      <c r="J366" s="275" t="s">
        <v>277</v>
      </c>
      <c r="K366" s="68" t="s">
        <v>1963</v>
      </c>
      <c r="L366" s="19" t="s">
        <v>1947</v>
      </c>
      <c r="M366" s="41" t="s">
        <v>325</v>
      </c>
      <c r="N366" s="18" t="s">
        <v>1964</v>
      </c>
      <c r="O366" s="42" t="s">
        <v>1948</v>
      </c>
      <c r="P366" s="26"/>
      <c r="Q366" s="26"/>
      <c r="R366" s="259"/>
      <c r="S366" s="259"/>
      <c r="T366" s="259"/>
      <c r="U366" s="259"/>
      <c r="V366" s="259"/>
      <c r="W366" s="259"/>
      <c r="X366" s="259"/>
      <c r="Y366" s="259"/>
      <c r="Z366" s="259"/>
    </row>
    <row r="367" spans="1:26" ht="38.25">
      <c r="A367" s="657"/>
      <c r="B367" s="651" t="e">
        <f>OR(fmMFullHMO,fmMFullPPO,fmMFullPOS,fmSFullHMO,fmSFullPPO,fmSFullPOS)</f>
        <v>#NAME?</v>
      </c>
      <c r="C367" s="651" t="b">
        <v>0</v>
      </c>
      <c r="D367" s="657"/>
      <c r="E367" s="657"/>
      <c r="F367" s="3"/>
      <c r="G367" s="652"/>
      <c r="H367" s="279"/>
      <c r="I367" s="275" t="s">
        <v>316</v>
      </c>
      <c r="J367" s="275" t="s">
        <v>277</v>
      </c>
      <c r="K367" s="68" t="s">
        <v>1965</v>
      </c>
      <c r="L367" s="19" t="s">
        <v>1947</v>
      </c>
      <c r="M367" s="41" t="s">
        <v>325</v>
      </c>
      <c r="N367" s="18" t="s">
        <v>1966</v>
      </c>
      <c r="O367" s="42" t="s">
        <v>1948</v>
      </c>
      <c r="P367" s="26"/>
      <c r="Q367" s="26"/>
      <c r="R367" s="259"/>
      <c r="S367" s="259" t="s">
        <v>1967</v>
      </c>
      <c r="T367" s="259"/>
      <c r="U367" s="259"/>
      <c r="V367" s="259"/>
      <c r="W367" s="259"/>
      <c r="X367" s="259"/>
      <c r="Y367" s="259"/>
      <c r="Z367" s="259"/>
    </row>
    <row r="368" spans="1:26" ht="255">
      <c r="A368" s="657"/>
      <c r="B368" s="651" t="e">
        <f>OR(fmMFullHMO,fmMFullPPO,fmMFullPOS,fmSFullHMO,fmSFullPPO,fmSFullPOS)</f>
        <v>#NAME?</v>
      </c>
      <c r="C368" s="651" t="b">
        <v>0</v>
      </c>
      <c r="D368" s="657"/>
      <c r="E368" s="657"/>
      <c r="F368" s="3"/>
      <c r="H368" s="279"/>
      <c r="I368" s="275" t="s">
        <v>318</v>
      </c>
      <c r="J368" s="275" t="s">
        <v>277</v>
      </c>
      <c r="K368" s="66" t="s">
        <v>1968</v>
      </c>
      <c r="L368" s="16" t="s">
        <v>287</v>
      </c>
      <c r="M368" s="41" t="s">
        <v>348</v>
      </c>
      <c r="N368" s="17" t="s">
        <v>1969</v>
      </c>
      <c r="O368" s="42" t="s">
        <v>287</v>
      </c>
      <c r="P368" s="26"/>
      <c r="Q368" s="26"/>
      <c r="R368" s="256"/>
      <c r="S368" s="256"/>
      <c r="T368" s="256"/>
      <c r="U368" s="256"/>
      <c r="V368" s="256"/>
      <c r="W368" s="256"/>
      <c r="X368" s="256"/>
      <c r="Y368" s="256"/>
      <c r="Z368" s="256"/>
    </row>
    <row r="369" spans="1:26" ht="140.25">
      <c r="A369" s="657"/>
      <c r="B369" s="651" t="e">
        <f>OR(fmMFullHMO,fmMFullPPO,fmMFullPOS,fmSFullHMO,fmSFullPPO,fmSFullPOS)</f>
        <v>#NAME?</v>
      </c>
      <c r="C369" s="651" t="b">
        <v>0</v>
      </c>
      <c r="D369" s="657"/>
      <c r="E369" s="657"/>
      <c r="F369" s="3"/>
      <c r="G369" s="652"/>
      <c r="H369" s="279"/>
      <c r="I369" s="275"/>
      <c r="J369" s="275" t="s">
        <v>117</v>
      </c>
      <c r="K369" s="66" t="s">
        <v>1970</v>
      </c>
      <c r="L369" s="16" t="s">
        <v>1947</v>
      </c>
      <c r="M369" s="41" t="s">
        <v>325</v>
      </c>
      <c r="N369" s="17" t="s">
        <v>1910</v>
      </c>
      <c r="O369" s="42" t="s">
        <v>1948</v>
      </c>
      <c r="P369" s="26"/>
      <c r="Q369" s="26"/>
    </row>
    <row r="370" spans="1:26" ht="127.5">
      <c r="A370" s="657"/>
      <c r="B370" s="651"/>
      <c r="C370" s="651"/>
      <c r="D370" s="657"/>
      <c r="E370" s="657"/>
      <c r="F370" s="3"/>
      <c r="G370" s="654"/>
      <c r="H370" s="279"/>
      <c r="I370" s="275"/>
      <c r="J370" s="275" t="s">
        <v>119</v>
      </c>
      <c r="K370" s="66" t="s">
        <v>1971</v>
      </c>
      <c r="L370" s="16" t="s">
        <v>1947</v>
      </c>
      <c r="M370" s="41" t="s">
        <v>325</v>
      </c>
      <c r="N370" s="17" t="s">
        <v>1972</v>
      </c>
      <c r="O370" s="42" t="s">
        <v>1948</v>
      </c>
      <c r="P370" s="26"/>
      <c r="Q370" s="26"/>
      <c r="R370" s="256"/>
      <c r="S370" s="256"/>
      <c r="T370" s="256"/>
      <c r="U370" s="256"/>
      <c r="V370" s="256"/>
      <c r="W370" s="256"/>
      <c r="X370" s="256"/>
      <c r="Y370" s="256"/>
      <c r="Z370" s="256"/>
    </row>
    <row r="371" spans="1:26" ht="280.5">
      <c r="A371" s="657"/>
      <c r="B371" s="651"/>
      <c r="C371" s="651"/>
      <c r="D371" s="657"/>
      <c r="E371" s="657"/>
      <c r="F371" s="3"/>
      <c r="H371" s="279"/>
      <c r="I371" s="275" t="s">
        <v>320</v>
      </c>
      <c r="J371" s="275" t="s">
        <v>277</v>
      </c>
      <c r="K371" s="66" t="s">
        <v>1973</v>
      </c>
      <c r="L371" s="16" t="s">
        <v>1947</v>
      </c>
      <c r="M371" s="41" t="s">
        <v>325</v>
      </c>
      <c r="N371" s="17" t="s">
        <v>1974</v>
      </c>
      <c r="O371" s="42" t="s">
        <v>1948</v>
      </c>
      <c r="P371" s="26"/>
      <c r="Q371" s="26"/>
      <c r="R371" s="259"/>
      <c r="S371" s="259"/>
      <c r="T371" s="259"/>
      <c r="U371" s="259"/>
      <c r="V371" s="259"/>
      <c r="W371" s="259"/>
      <c r="X371" s="259"/>
      <c r="Y371" s="259"/>
      <c r="Z371" s="259"/>
    </row>
    <row r="372" spans="1:26" ht="102">
      <c r="A372" s="256"/>
      <c r="B372" s="651"/>
      <c r="C372" s="651"/>
      <c r="D372" s="7"/>
      <c r="E372" s="7"/>
      <c r="F372" s="3"/>
      <c r="G372" s="7"/>
      <c r="H372" s="279"/>
      <c r="I372" s="275" t="s">
        <v>323</v>
      </c>
      <c r="J372" s="275" t="s">
        <v>277</v>
      </c>
      <c r="K372" s="66" t="s">
        <v>1975</v>
      </c>
      <c r="L372" s="16" t="s">
        <v>1947</v>
      </c>
      <c r="M372" s="41" t="s">
        <v>325</v>
      </c>
      <c r="N372" s="17" t="s">
        <v>1976</v>
      </c>
      <c r="O372" s="42" t="s">
        <v>1948</v>
      </c>
      <c r="P372" s="26"/>
      <c r="Q372" s="26"/>
      <c r="R372" s="259"/>
      <c r="S372" s="259"/>
      <c r="T372" s="259"/>
      <c r="U372" s="259"/>
      <c r="V372" s="259"/>
      <c r="W372" s="259"/>
      <c r="X372" s="259"/>
      <c r="Y372" s="259"/>
      <c r="Z372" s="259"/>
    </row>
    <row r="373" spans="1:26" ht="216.75">
      <c r="A373" s="657"/>
      <c r="B373" s="651"/>
      <c r="C373" s="651"/>
      <c r="D373" s="657"/>
      <c r="E373" s="657"/>
      <c r="F373" s="3"/>
      <c r="G373" s="654"/>
      <c r="H373" s="279"/>
      <c r="I373" s="275" t="s">
        <v>277</v>
      </c>
      <c r="J373" s="275" t="s">
        <v>277</v>
      </c>
      <c r="K373" s="66" t="s">
        <v>1977</v>
      </c>
      <c r="L373" s="16" t="s">
        <v>287</v>
      </c>
      <c r="M373" s="41" t="s">
        <v>348</v>
      </c>
      <c r="N373" s="17" t="s">
        <v>1501</v>
      </c>
      <c r="O373" s="42" t="s">
        <v>287</v>
      </c>
      <c r="P373" s="26"/>
      <c r="Q373" s="26"/>
      <c r="R373" s="182"/>
      <c r="S373" s="182" t="s">
        <v>1978</v>
      </c>
      <c r="T373" s="182"/>
      <c r="U373" s="182"/>
      <c r="V373" s="182"/>
      <c r="W373" s="182"/>
      <c r="X373" s="182"/>
      <c r="Y373" s="182"/>
      <c r="Z373" s="182"/>
    </row>
    <row r="374" spans="1:26" ht="280.5">
      <c r="A374" s="657"/>
      <c r="B374" s="651"/>
      <c r="C374" s="651"/>
      <c r="D374" s="657"/>
      <c r="E374" s="657"/>
      <c r="F374" s="3"/>
      <c r="H374" s="279"/>
      <c r="I374" s="284" t="s">
        <v>339</v>
      </c>
      <c r="J374" s="275" t="s">
        <v>277</v>
      </c>
      <c r="K374" s="68" t="s">
        <v>1979</v>
      </c>
      <c r="L374" s="19" t="s">
        <v>1947</v>
      </c>
      <c r="M374" s="41" t="s">
        <v>325</v>
      </c>
      <c r="N374" s="18" t="s">
        <v>1916</v>
      </c>
      <c r="O374" s="42" t="s">
        <v>1948</v>
      </c>
      <c r="P374" s="26"/>
      <c r="Q374" s="26"/>
      <c r="R374" s="259"/>
      <c r="S374" s="259"/>
      <c r="T374" s="259"/>
      <c r="U374" s="259"/>
      <c r="V374" s="259"/>
      <c r="W374" s="259"/>
      <c r="X374" s="259"/>
      <c r="Y374" s="259"/>
      <c r="Z374" s="259"/>
    </row>
    <row r="375" spans="1:26" ht="165.75">
      <c r="A375" s="657"/>
      <c r="B375" s="651"/>
      <c r="C375" s="651"/>
      <c r="D375" s="657"/>
      <c r="E375" s="657"/>
      <c r="F375" s="3"/>
      <c r="G375" s="652"/>
      <c r="H375" s="279"/>
      <c r="I375" s="284" t="s">
        <v>346</v>
      </c>
      <c r="J375" s="275" t="s">
        <v>277</v>
      </c>
      <c r="K375" s="68" t="s">
        <v>1980</v>
      </c>
      <c r="L375" s="19" t="s">
        <v>1981</v>
      </c>
      <c r="M375" s="41" t="s">
        <v>325</v>
      </c>
      <c r="N375" s="17" t="s">
        <v>1912</v>
      </c>
      <c r="O375" s="42" t="s">
        <v>1948</v>
      </c>
      <c r="P375" s="26"/>
      <c r="Q375" s="26"/>
      <c r="R375" s="259"/>
      <c r="S375" s="259"/>
      <c r="T375" s="259"/>
      <c r="U375" s="259"/>
      <c r="V375" s="259"/>
      <c r="W375" s="259"/>
      <c r="X375" s="259"/>
      <c r="Y375" s="259"/>
      <c r="Z375" s="259"/>
    </row>
    <row r="376" spans="1:26" ht="409.5">
      <c r="A376" s="657"/>
      <c r="B376" s="651"/>
      <c r="C376" s="651"/>
      <c r="D376" s="657"/>
      <c r="E376" s="657"/>
      <c r="F376" s="3"/>
      <c r="G376" s="652"/>
      <c r="H376" s="279"/>
      <c r="I376" s="284" t="s">
        <v>350</v>
      </c>
      <c r="J376" s="275" t="s">
        <v>277</v>
      </c>
      <c r="K376" s="68" t="s">
        <v>1982</v>
      </c>
      <c r="L376" s="19" t="s">
        <v>1947</v>
      </c>
      <c r="M376" s="41" t="s">
        <v>325</v>
      </c>
      <c r="N376" s="17" t="s">
        <v>1936</v>
      </c>
      <c r="O376" s="42" t="s">
        <v>1948</v>
      </c>
      <c r="P376" s="26"/>
      <c r="Q376" s="26"/>
      <c r="R376" s="259"/>
      <c r="S376" s="259" t="s">
        <v>1983</v>
      </c>
      <c r="T376" s="259"/>
      <c r="U376" s="259"/>
      <c r="V376" s="259"/>
      <c r="W376" s="259"/>
      <c r="X376" s="259"/>
      <c r="Y376" s="259"/>
      <c r="Z376" s="259"/>
    </row>
    <row r="377" spans="1:26" ht="15.75">
      <c r="A377" s="657"/>
      <c r="B377" s="651"/>
      <c r="C377" s="651"/>
      <c r="D377" s="657"/>
      <c r="E377" s="657"/>
      <c r="F377" s="3"/>
      <c r="H377" s="279"/>
      <c r="I377" s="275" t="s">
        <v>352</v>
      </c>
      <c r="J377" s="275" t="s">
        <v>277</v>
      </c>
      <c r="K377" s="69"/>
      <c r="L377" s="11"/>
      <c r="M377" s="78"/>
      <c r="N377" s="6"/>
      <c r="O377" s="79"/>
      <c r="P377" s="80"/>
      <c r="Q377" s="80"/>
      <c r="R377" s="259"/>
      <c r="S377" s="259" t="s">
        <v>1983</v>
      </c>
      <c r="T377" s="259"/>
      <c r="U377" s="259"/>
      <c r="V377" s="259"/>
      <c r="W377" s="259"/>
      <c r="X377" s="259"/>
      <c r="Y377" s="259"/>
      <c r="Z377" s="259"/>
    </row>
    <row r="378" spans="1:26" ht="31.5">
      <c r="A378" s="657"/>
      <c r="B378" s="651"/>
      <c r="C378" s="651"/>
      <c r="D378" s="657"/>
      <c r="E378" s="657"/>
      <c r="F378" s="3"/>
      <c r="H378" s="279"/>
      <c r="I378" s="275" t="s">
        <v>354</v>
      </c>
      <c r="J378" s="275"/>
      <c r="K378" s="71" t="s">
        <v>110</v>
      </c>
      <c r="L378" s="673"/>
      <c r="M378" s="55" t="s">
        <v>282</v>
      </c>
      <c r="N378" s="56"/>
      <c r="O378" s="57" t="s">
        <v>283</v>
      </c>
      <c r="P378" s="57" t="s">
        <v>103</v>
      </c>
      <c r="Q378" s="57" t="s">
        <v>104</v>
      </c>
      <c r="R378" s="259"/>
      <c r="S378" s="259"/>
      <c r="T378" s="259"/>
      <c r="U378" s="259"/>
      <c r="V378" s="259"/>
      <c r="W378" s="259"/>
      <c r="X378" s="259"/>
      <c r="Y378" s="259"/>
      <c r="Z378" s="259"/>
    </row>
    <row r="379" spans="1:26" ht="38.25">
      <c r="A379" s="256"/>
      <c r="B379" s="651"/>
      <c r="C379" s="651"/>
      <c r="D379" s="7"/>
      <c r="E379" s="7"/>
      <c r="F379" s="3"/>
      <c r="G379" s="7"/>
      <c r="H379" s="279"/>
      <c r="I379" s="275" t="s">
        <v>407</v>
      </c>
      <c r="J379" s="275"/>
      <c r="K379" s="66" t="e">
        <f>TEXT(fmPrgEffDate,"mmmm dd, yyyy")&amp;" is to be the contract effective date."</f>
        <v>#NAME?</v>
      </c>
      <c r="L379" s="59" t="s">
        <v>1947</v>
      </c>
      <c r="M379" s="41" t="s">
        <v>325</v>
      </c>
      <c r="N379" s="17" t="s">
        <v>1886</v>
      </c>
      <c r="O379" s="42" t="s">
        <v>1948</v>
      </c>
      <c r="P379" s="26"/>
      <c r="Q379" s="26"/>
      <c r="R379" s="259"/>
      <c r="S379" s="259" t="s">
        <v>1983</v>
      </c>
      <c r="T379" s="259"/>
      <c r="U379" s="259"/>
      <c r="V379" s="259"/>
      <c r="W379" s="259"/>
      <c r="X379" s="259"/>
      <c r="Y379" s="259"/>
      <c r="Z379" s="259"/>
    </row>
    <row r="380" spans="1:26" ht="38.25">
      <c r="A380" s="657"/>
      <c r="B380" s="651"/>
      <c r="C380" s="651"/>
      <c r="D380" s="657"/>
      <c r="E380" s="657"/>
      <c r="F380" s="3"/>
      <c r="G380" s="652"/>
      <c r="H380" s="276"/>
      <c r="I380" s="275" t="s">
        <v>409</v>
      </c>
      <c r="J380" s="275"/>
      <c r="K380" s="20" t="e">
        <f>"The contract will be issued in "&amp; fCounty/APSontractSitus &amp;" unless you obtain permission from Aon Consulting to use an alternative situs."</f>
        <v>#NAME?</v>
      </c>
      <c r="L380" s="59" t="s">
        <v>1947</v>
      </c>
      <c r="M380" s="41" t="s">
        <v>325</v>
      </c>
      <c r="N380" s="17" t="s">
        <v>1883</v>
      </c>
      <c r="O380" s="42" t="s">
        <v>1948</v>
      </c>
      <c r="P380" s="26"/>
      <c r="Q380" s="25"/>
      <c r="R380" s="259"/>
      <c r="S380" s="259"/>
      <c r="T380" s="259"/>
      <c r="U380" s="259"/>
      <c r="V380" s="259"/>
      <c r="W380" s="259"/>
      <c r="X380" s="259"/>
      <c r="Y380" s="259"/>
      <c r="Z380" s="259"/>
    </row>
    <row r="381" spans="1:26" ht="38.25">
      <c r="A381" s="657"/>
      <c r="B381" s="651"/>
      <c r="C381" s="651"/>
      <c r="D381" s="657"/>
      <c r="E381" s="657"/>
      <c r="F381" s="3"/>
      <c r="G381" s="652"/>
      <c r="H381" s="279"/>
      <c r="I381" s="275" t="s">
        <v>411</v>
      </c>
      <c r="J381" s="275"/>
      <c r="K381" s="20" t="e">
        <f>tPlanYearEffMonth &amp; " " &amp; fmPlanYearEffDay&amp; " will be the first contract anniversary date."</f>
        <v>#NAME?</v>
      </c>
      <c r="L381" s="59" t="s">
        <v>1947</v>
      </c>
      <c r="M381" s="41" t="s">
        <v>325</v>
      </c>
      <c r="N381" s="17" t="s">
        <v>1889</v>
      </c>
      <c r="O381" s="42" t="s">
        <v>1948</v>
      </c>
      <c r="P381" s="26"/>
      <c r="Q381" s="26"/>
      <c r="R381" s="259"/>
      <c r="S381" s="259"/>
      <c r="T381" s="259"/>
      <c r="U381" s="259"/>
      <c r="V381" s="259"/>
      <c r="W381" s="259"/>
      <c r="X381" s="259"/>
      <c r="Y381" s="259"/>
      <c r="Z381" s="259"/>
    </row>
    <row r="382" spans="1:26" ht="267.75">
      <c r="A382" s="657"/>
      <c r="B382" s="651"/>
      <c r="C382" s="651"/>
      <c r="D382" s="657"/>
      <c r="E382" s="657"/>
      <c r="F382" s="3"/>
      <c r="H382" s="279"/>
      <c r="I382" s="275" t="s">
        <v>413</v>
      </c>
      <c r="J382" s="275"/>
      <c r="K382" s="66" t="s">
        <v>1984</v>
      </c>
      <c r="L382" s="59" t="s">
        <v>1947</v>
      </c>
      <c r="M382" s="41" t="s">
        <v>325</v>
      </c>
      <c r="N382" s="17" t="s">
        <v>1908</v>
      </c>
      <c r="O382" s="42" t="s">
        <v>1948</v>
      </c>
      <c r="P382" s="26"/>
      <c r="Q382" s="26"/>
      <c r="R382" s="259"/>
      <c r="S382" s="259"/>
      <c r="T382" s="259"/>
      <c r="U382" s="259"/>
      <c r="V382" s="259"/>
      <c r="W382" s="259"/>
      <c r="X382" s="259"/>
      <c r="Y382" s="259"/>
      <c r="Z382" s="259"/>
    </row>
    <row r="383" spans="1:26" ht="318.75">
      <c r="A383" s="657"/>
      <c r="B383" s="651"/>
      <c r="C383" s="651"/>
      <c r="D383" s="657"/>
      <c r="E383" s="657"/>
      <c r="F383" s="3"/>
      <c r="H383" s="279"/>
      <c r="I383" s="275" t="s">
        <v>415</v>
      </c>
      <c r="J383" s="275"/>
      <c r="K383" s="66" t="s">
        <v>1985</v>
      </c>
      <c r="L383" s="59" t="s">
        <v>1947</v>
      </c>
      <c r="M383" s="41" t="s">
        <v>325</v>
      </c>
      <c r="N383" s="17" t="s">
        <v>1986</v>
      </c>
      <c r="O383" s="42" t="s">
        <v>1948</v>
      </c>
      <c r="P383" s="26"/>
      <c r="Q383" s="26"/>
      <c r="R383" s="259"/>
      <c r="S383" s="259"/>
      <c r="T383" s="259"/>
      <c r="U383" s="259"/>
      <c r="V383" s="259"/>
      <c r="W383" s="259"/>
      <c r="X383" s="259"/>
      <c r="Y383" s="259"/>
      <c r="Z383" s="259"/>
    </row>
    <row r="384" spans="1:26" ht="369.75">
      <c r="A384" s="657"/>
      <c r="B384" s="651" t="e">
        <f>fmAttSuggestEmployerContract</f>
        <v>#NAME?</v>
      </c>
      <c r="C384" s="651" t="b">
        <v>0</v>
      </c>
      <c r="D384" s="657"/>
      <c r="E384" s="657"/>
      <c r="F384" s="3"/>
      <c r="G384" s="652"/>
      <c r="H384" s="279"/>
      <c r="I384" s="275" t="s">
        <v>417</v>
      </c>
      <c r="J384" s="275"/>
      <c r="K384" s="66" t="s">
        <v>1987</v>
      </c>
      <c r="L384" s="59" t="s">
        <v>1947</v>
      </c>
      <c r="M384" s="41" t="s">
        <v>325</v>
      </c>
      <c r="N384" s="17" t="s">
        <v>1988</v>
      </c>
      <c r="O384" s="42" t="s">
        <v>1948</v>
      </c>
      <c r="P384" s="26"/>
      <c r="Q384" s="26"/>
      <c r="R384" s="259"/>
      <c r="S384" s="259"/>
      <c r="T384" s="259"/>
      <c r="U384" s="259"/>
      <c r="V384" s="259"/>
      <c r="W384" s="259"/>
      <c r="X384" s="259"/>
      <c r="Y384" s="259"/>
      <c r="Z384" s="259"/>
    </row>
    <row r="385" spans="1:26" ht="216.75">
      <c r="A385" s="391"/>
      <c r="B385" s="651"/>
      <c r="C385" s="651"/>
      <c r="D385" s="657"/>
      <c r="E385" s="657"/>
      <c r="F385" s="3"/>
      <c r="G385" s="652"/>
      <c r="H385" s="279"/>
      <c r="I385" s="275" t="s">
        <v>421</v>
      </c>
      <c r="J385" s="275"/>
      <c r="K385" s="66" t="s">
        <v>1989</v>
      </c>
      <c r="L385" s="16" t="s">
        <v>1981</v>
      </c>
      <c r="M385" s="41" t="s">
        <v>325</v>
      </c>
      <c r="N385" s="17" t="s">
        <v>1901</v>
      </c>
      <c r="O385" s="42" t="s">
        <v>1948</v>
      </c>
      <c r="P385" s="26"/>
      <c r="Q385" s="26"/>
      <c r="R385" s="259"/>
      <c r="S385" s="259"/>
      <c r="T385" s="259"/>
      <c r="U385" s="259"/>
      <c r="V385" s="259"/>
      <c r="W385" s="259"/>
      <c r="X385" s="259"/>
      <c r="Y385" s="259"/>
      <c r="Z385" s="259"/>
    </row>
    <row r="386" spans="1:26" ht="38.25">
      <c r="A386" s="657"/>
      <c r="B386" s="651"/>
      <c r="C386" s="651"/>
      <c r="D386" s="657"/>
      <c r="E386" s="657"/>
      <c r="F386" s="3"/>
      <c r="G386" s="654"/>
      <c r="H386" s="279"/>
      <c r="I386" s="275" t="s">
        <v>277</v>
      </c>
      <c r="J386" s="275" t="s">
        <v>277</v>
      </c>
      <c r="K386" s="72" t="s">
        <v>277</v>
      </c>
      <c r="L386" s="16" t="s">
        <v>1947</v>
      </c>
      <c r="M386" s="41" t="s">
        <v>325</v>
      </c>
      <c r="N386" s="17" t="s">
        <v>1828</v>
      </c>
      <c r="O386" s="42" t="s">
        <v>1948</v>
      </c>
      <c r="P386" s="26"/>
      <c r="Q386" s="26"/>
      <c r="R386" s="232"/>
      <c r="S386" s="232"/>
      <c r="T386" s="232"/>
      <c r="U386" s="232"/>
      <c r="V386" s="232"/>
      <c r="W386" s="232"/>
      <c r="X386" s="232"/>
      <c r="Y386" s="232"/>
      <c r="Z386" s="232"/>
    </row>
    <row r="387" spans="1:26" ht="38.25">
      <c r="A387" s="657"/>
      <c r="B387" s="651"/>
      <c r="C387" s="651"/>
      <c r="D387" s="657"/>
      <c r="E387" s="657"/>
      <c r="F387" s="3"/>
      <c r="G387" s="654"/>
      <c r="H387" s="279"/>
      <c r="I387" s="275" t="s">
        <v>277</v>
      </c>
      <c r="J387" s="275" t="s">
        <v>277</v>
      </c>
      <c r="K387" s="67" t="s">
        <v>277</v>
      </c>
      <c r="L387" s="16" t="s">
        <v>1947</v>
      </c>
      <c r="M387" s="41" t="s">
        <v>325</v>
      </c>
      <c r="N387" s="17" t="s">
        <v>1904</v>
      </c>
      <c r="O387" s="42" t="s">
        <v>1948</v>
      </c>
      <c r="P387" s="26"/>
      <c r="Q387" s="26"/>
      <c r="R387" s="182"/>
      <c r="S387" s="182"/>
      <c r="T387" s="182"/>
      <c r="U387" s="182"/>
      <c r="V387" s="182"/>
      <c r="W387" s="182"/>
      <c r="X387" s="182"/>
      <c r="Y387" s="182"/>
      <c r="Z387" s="182"/>
    </row>
    <row r="388" spans="1:26" ht="178.5">
      <c r="A388" s="391"/>
      <c r="B388" s="651" t="e">
        <f>OR(fmMSIHMO,fmMSIPPO,fmMSIPOS,fmSSIHMO,fmSSIPPO,fmSSIPOS)</f>
        <v>#NAME?</v>
      </c>
      <c r="C388" s="651" t="b">
        <v>0</v>
      </c>
      <c r="D388" s="657"/>
      <c r="E388" s="657"/>
      <c r="F388" s="3"/>
      <c r="G388" s="652"/>
      <c r="H388" s="279"/>
      <c r="I388" s="275" t="s">
        <v>277</v>
      </c>
      <c r="J388" s="275" t="s">
        <v>277</v>
      </c>
      <c r="K388" s="96" t="s">
        <v>1990</v>
      </c>
      <c r="L388" s="16" t="s">
        <v>1947</v>
      </c>
      <c r="M388" s="41" t="s">
        <v>325</v>
      </c>
      <c r="N388" s="17" t="s">
        <v>1991</v>
      </c>
      <c r="O388" s="42" t="s">
        <v>1948</v>
      </c>
      <c r="P388" s="26"/>
      <c r="Q388" s="26"/>
      <c r="R388" s="259"/>
      <c r="S388" s="259"/>
      <c r="T388" s="259"/>
      <c r="U388" s="259"/>
      <c r="V388" s="259"/>
      <c r="W388" s="259"/>
      <c r="X388" s="259"/>
      <c r="Y388" s="259"/>
      <c r="Z388" s="259"/>
    </row>
    <row r="389" spans="1:26" ht="409.5">
      <c r="A389" s="657"/>
      <c r="B389" s="651"/>
      <c r="C389" s="651"/>
      <c r="D389" s="657"/>
      <c r="E389" s="657"/>
      <c r="F389" s="3"/>
      <c r="H389" s="279"/>
      <c r="I389" s="275" t="s">
        <v>423</v>
      </c>
      <c r="J389" s="275"/>
      <c r="K389" s="66" t="s">
        <v>1992</v>
      </c>
      <c r="L389" s="16" t="s">
        <v>1947</v>
      </c>
      <c r="M389" s="41" t="s">
        <v>325</v>
      </c>
      <c r="N389" s="17" t="s">
        <v>1993</v>
      </c>
      <c r="O389" s="42" t="s">
        <v>1948</v>
      </c>
      <c r="P389" s="26"/>
      <c r="Q389" s="26"/>
      <c r="R389" s="259"/>
      <c r="S389" s="259" t="s">
        <v>1994</v>
      </c>
      <c r="T389" s="259"/>
      <c r="U389" s="259"/>
      <c r="V389" s="259"/>
      <c r="W389" s="259"/>
      <c r="X389" s="259"/>
      <c r="Y389" s="259"/>
      <c r="Z389" s="259"/>
    </row>
    <row r="390" spans="1:26" ht="382.5">
      <c r="A390" s="653"/>
      <c r="B390" s="651" t="e">
        <f>OR(fmMFullHMO,fmMFullPPO,fmMFullPOS,fmSFullHMO,fmSFullPPO,fmSFullPOS)</f>
        <v>#NAME?</v>
      </c>
      <c r="C390" s="651" t="b">
        <v>0</v>
      </c>
      <c r="D390" s="256"/>
      <c r="E390" s="256"/>
      <c r="F390" s="3"/>
      <c r="G390" s="256"/>
      <c r="H390" s="279"/>
      <c r="I390" s="275" t="s">
        <v>425</v>
      </c>
      <c r="J390" s="275"/>
      <c r="K390" s="66" t="s">
        <v>1995</v>
      </c>
      <c r="L390" s="16" t="s">
        <v>1996</v>
      </c>
      <c r="M390" s="41" t="s">
        <v>325</v>
      </c>
      <c r="N390" s="17" t="s">
        <v>1997</v>
      </c>
      <c r="O390" s="42" t="s">
        <v>1998</v>
      </c>
      <c r="P390" s="25"/>
      <c r="Q390" s="25"/>
      <c r="R390" s="259"/>
      <c r="S390" s="259" t="s">
        <v>1999</v>
      </c>
      <c r="T390" s="259"/>
      <c r="U390" s="259"/>
      <c r="V390" s="259"/>
      <c r="W390" s="259"/>
      <c r="X390" s="259"/>
      <c r="Y390" s="259"/>
      <c r="Z390" s="259"/>
    </row>
    <row r="391" spans="1:26" ht="15.75">
      <c r="A391" s="653"/>
      <c r="B391" s="651" t="e">
        <f>OR(fmMSIHMO,fmMSIPPO,fmMSIPOS,fmSSIHMO,fmSSIPPO,fmSSIPOS)</f>
        <v>#NAME?</v>
      </c>
      <c r="C391" s="651" t="b">
        <v>0</v>
      </c>
      <c r="D391" s="256"/>
      <c r="E391" s="256"/>
      <c r="F391" s="3"/>
      <c r="G391" s="256"/>
      <c r="H391" s="276"/>
      <c r="I391" s="275" t="s">
        <v>427</v>
      </c>
      <c r="J391" s="275"/>
      <c r="K391" s="89"/>
      <c r="L391" s="90"/>
      <c r="M391" s="91"/>
      <c r="N391" s="88"/>
      <c r="O391" s="92"/>
      <c r="P391" s="93"/>
      <c r="Q391" s="93"/>
      <c r="R391" s="259"/>
      <c r="S391" s="259" t="s">
        <v>1983</v>
      </c>
      <c r="T391" s="259"/>
      <c r="U391" s="259"/>
      <c r="V391" s="259"/>
      <c r="W391" s="259"/>
      <c r="X391" s="259"/>
      <c r="Y391" s="259"/>
      <c r="Z391" s="259"/>
    </row>
    <row r="392" spans="1:26" ht="15.75">
      <c r="A392" s="689"/>
      <c r="B392" s="690"/>
      <c r="C392" s="690"/>
      <c r="D392" s="689"/>
      <c r="E392" s="689"/>
      <c r="F392" s="119"/>
      <c r="G392" s="689"/>
      <c r="H392" s="276"/>
      <c r="I392" s="275" t="s">
        <v>429</v>
      </c>
      <c r="J392" s="275" t="s">
        <v>277</v>
      </c>
      <c r="K392" s="89"/>
      <c r="L392" s="90"/>
      <c r="M392" s="91"/>
      <c r="N392" s="88"/>
      <c r="O392" s="92"/>
      <c r="P392" s="93"/>
      <c r="Q392" s="93"/>
      <c r="R392" s="182"/>
      <c r="S392" s="182"/>
      <c r="T392" s="182"/>
      <c r="U392" s="182"/>
      <c r="V392" s="182"/>
      <c r="W392" s="182"/>
      <c r="X392" s="182"/>
      <c r="Y392" s="182"/>
      <c r="Z392" s="182"/>
    </row>
    <row r="393" spans="1:26" ht="63">
      <c r="A393" s="689"/>
      <c r="B393" s="690"/>
      <c r="C393" s="690"/>
      <c r="D393" s="689"/>
      <c r="E393" s="689"/>
      <c r="F393" s="119"/>
      <c r="G393" s="689"/>
      <c r="H393" s="276"/>
      <c r="I393" s="275" t="s">
        <v>277</v>
      </c>
      <c r="J393" s="275" t="s">
        <v>277</v>
      </c>
      <c r="K393" s="71" t="s">
        <v>2000</v>
      </c>
      <c r="L393" s="673"/>
      <c r="M393" s="55" t="s">
        <v>282</v>
      </c>
      <c r="N393" s="56"/>
      <c r="O393" s="57" t="s">
        <v>283</v>
      </c>
      <c r="P393" s="57" t="s">
        <v>103</v>
      </c>
      <c r="Q393" s="57" t="s">
        <v>104</v>
      </c>
      <c r="R393" s="259"/>
      <c r="S393" s="259"/>
      <c r="T393" s="259"/>
      <c r="U393" s="259"/>
      <c r="V393" s="259"/>
      <c r="W393" s="259"/>
      <c r="X393" s="259"/>
      <c r="Y393" s="259"/>
      <c r="Z393" s="259"/>
    </row>
    <row r="394" spans="1:26" ht="38.25">
      <c r="A394" s="689"/>
      <c r="B394" s="690"/>
      <c r="C394" s="690"/>
      <c r="D394" s="689"/>
      <c r="E394" s="689"/>
      <c r="F394" s="119"/>
      <c r="G394" s="689"/>
      <c r="H394" s="276"/>
      <c r="I394" s="275" t="s">
        <v>431</v>
      </c>
      <c r="J394" s="275"/>
      <c r="K394" s="66" t="e">
        <f>"The County/APS shall have the right, in its sole and absolute discretion and without the payment of any penalty, to terminate the contract in whole or in part at any time during the term thereof upon " &amp; fmTermNotifyDate &amp; " days prior written notice to vendor."</f>
        <v>#NAME?</v>
      </c>
      <c r="L394" s="16" t="s">
        <v>1947</v>
      </c>
      <c r="M394" s="41" t="s">
        <v>325</v>
      </c>
      <c r="N394" s="17" t="s">
        <v>2001</v>
      </c>
      <c r="O394" s="42" t="s">
        <v>1948</v>
      </c>
      <c r="P394" s="26"/>
      <c r="Q394" s="26"/>
      <c r="R394" s="259"/>
      <c r="S394" s="259"/>
      <c r="T394" s="259"/>
      <c r="U394" s="259"/>
      <c r="V394" s="259"/>
      <c r="W394" s="259"/>
      <c r="X394" s="259"/>
      <c r="Y394" s="259"/>
      <c r="Z394" s="259"/>
    </row>
    <row r="395" spans="1:26" ht="38.25">
      <c r="A395" s="653"/>
      <c r="B395" s="651"/>
      <c r="C395" s="651"/>
      <c r="D395" s="256"/>
      <c r="E395" s="256"/>
      <c r="F395" s="3"/>
      <c r="G395" s="256"/>
      <c r="H395" s="276"/>
      <c r="I395" s="275" t="s">
        <v>277</v>
      </c>
      <c r="J395" s="275" t="s">
        <v>277</v>
      </c>
      <c r="K395" s="73" t="e">
        <f>"The vendor selected during this proposal process must agree to transfer to "&amp; fCounty/APSlientName &amp; ", " &amp; "within " &amp; fmTermNotifyDate &amp;" days of notice of termination, all required data and records necessary to administer the plan(s)/program(s)," &amp; " subject to state and federal confidentiality considerations.  The transfer may be made electronically, " &amp; "in a file format to be determined based on the mutual agreement between "&amp; fCounty/APSlientName &amp; " and the vendor."</f>
        <v>#NAME?</v>
      </c>
      <c r="L395" s="16" t="s">
        <v>1947</v>
      </c>
      <c r="M395" s="41" t="s">
        <v>325</v>
      </c>
      <c r="N395" s="17" t="s">
        <v>1906</v>
      </c>
      <c r="O395" s="42" t="s">
        <v>1948</v>
      </c>
      <c r="P395" s="26"/>
      <c r="Q395" s="26"/>
      <c r="R395" s="259"/>
      <c r="S395" s="259"/>
      <c r="T395" s="259"/>
      <c r="U395" s="259"/>
      <c r="V395" s="259"/>
      <c r="W395" s="259"/>
      <c r="X395" s="259"/>
      <c r="Y395" s="259"/>
      <c r="Z395" s="259"/>
    </row>
    <row r="396" spans="1:26" ht="47.25">
      <c r="A396" s="256"/>
      <c r="B396" s="651"/>
      <c r="C396" s="651"/>
      <c r="D396" s="7"/>
      <c r="E396" s="7"/>
      <c r="F396" s="3"/>
      <c r="G396" s="7"/>
      <c r="H396" s="276"/>
      <c r="I396" s="186" t="s">
        <v>277</v>
      </c>
      <c r="J396" s="278"/>
      <c r="K396" s="71" t="s">
        <v>112</v>
      </c>
      <c r="L396" s="673"/>
      <c r="M396" s="55" t="s">
        <v>282</v>
      </c>
      <c r="N396" s="56"/>
      <c r="O396" s="57" t="s">
        <v>283</v>
      </c>
      <c r="P396" s="57" t="s">
        <v>103</v>
      </c>
      <c r="Q396" s="57" t="s">
        <v>104</v>
      </c>
      <c r="R396" s="256"/>
      <c r="S396" s="256"/>
      <c r="T396" s="256"/>
      <c r="U396" s="256"/>
      <c r="V396" s="256"/>
      <c r="W396" s="256"/>
      <c r="X396" s="256"/>
      <c r="Y396" s="256"/>
      <c r="Z396" s="256"/>
    </row>
    <row r="397" spans="1:26" ht="267.75">
      <c r="A397" s="256"/>
      <c r="B397" s="651"/>
      <c r="C397" s="651"/>
      <c r="D397" s="7"/>
      <c r="E397" s="7"/>
      <c r="F397" s="3"/>
      <c r="G397" s="7"/>
      <c r="H397" s="276"/>
      <c r="I397" s="284" t="s">
        <v>439</v>
      </c>
      <c r="J397" s="275" t="s">
        <v>277</v>
      </c>
      <c r="K397" s="73" t="s">
        <v>2002</v>
      </c>
      <c r="L397" s="16" t="s">
        <v>1947</v>
      </c>
      <c r="M397" s="41" t="s">
        <v>325</v>
      </c>
      <c r="N397" s="17" t="s">
        <v>2003</v>
      </c>
      <c r="O397" s="42" t="s">
        <v>1948</v>
      </c>
      <c r="P397" s="26"/>
      <c r="Q397" s="26"/>
      <c r="R397" s="259"/>
      <c r="S397" s="259"/>
      <c r="T397" s="259"/>
      <c r="U397" s="259"/>
      <c r="V397" s="259"/>
      <c r="W397" s="259"/>
      <c r="X397" s="259"/>
      <c r="Y397" s="259"/>
      <c r="Z397" s="259"/>
    </row>
    <row r="398" spans="1:26" ht="331.5">
      <c r="A398" s="256"/>
      <c r="B398" s="651"/>
      <c r="C398" s="651"/>
      <c r="D398" s="7"/>
      <c r="E398" s="7"/>
      <c r="F398" s="3"/>
      <c r="G398" s="7"/>
      <c r="H398" s="276"/>
      <c r="I398" s="284" t="s">
        <v>450</v>
      </c>
      <c r="J398" s="275" t="s">
        <v>277</v>
      </c>
      <c r="K398" s="73" t="s">
        <v>2004</v>
      </c>
      <c r="L398" s="16" t="s">
        <v>1947</v>
      </c>
      <c r="M398" s="41" t="s">
        <v>325</v>
      </c>
      <c r="N398" s="17" t="s">
        <v>2005</v>
      </c>
      <c r="O398" s="42" t="s">
        <v>1948</v>
      </c>
      <c r="P398" s="26"/>
      <c r="Q398" s="26"/>
      <c r="R398" s="256"/>
      <c r="S398" s="256"/>
      <c r="T398" s="256"/>
      <c r="U398" s="256"/>
      <c r="V398" s="256"/>
      <c r="W398" s="256"/>
      <c r="X398" s="256"/>
      <c r="Y398" s="256"/>
      <c r="Z398" s="256"/>
    </row>
    <row r="399" spans="1:26" ht="229.5">
      <c r="A399" s="256"/>
      <c r="B399" s="651"/>
      <c r="C399" s="651"/>
      <c r="D399" s="7"/>
      <c r="E399" s="7"/>
      <c r="F399" s="3"/>
      <c r="G399" s="7"/>
      <c r="H399" s="276"/>
      <c r="I399" s="284"/>
      <c r="J399" s="275" t="s">
        <v>117</v>
      </c>
      <c r="K399" s="66" t="s">
        <v>2006</v>
      </c>
      <c r="L399" s="16" t="s">
        <v>1947</v>
      </c>
      <c r="M399" s="41" t="s">
        <v>325</v>
      </c>
      <c r="N399" s="17" t="s">
        <v>2007</v>
      </c>
      <c r="O399" s="42" t="s">
        <v>1948</v>
      </c>
      <c r="P399" s="26"/>
      <c r="Q399" s="26"/>
      <c r="R399" s="256"/>
      <c r="S399" s="256"/>
      <c r="T399" s="256"/>
      <c r="U399" s="256"/>
      <c r="V399" s="256"/>
      <c r="W399" s="256"/>
      <c r="X399" s="256"/>
      <c r="Y399" s="256"/>
      <c r="Z399" s="256"/>
    </row>
    <row r="400" spans="1:26" ht="15.75">
      <c r="A400" s="256"/>
      <c r="B400" s="651"/>
      <c r="C400" s="651"/>
      <c r="D400" s="7"/>
      <c r="E400" s="7"/>
      <c r="F400" s="3"/>
      <c r="G400" s="7"/>
      <c r="H400" s="276"/>
      <c r="I400" s="275"/>
      <c r="J400" s="275" t="s">
        <v>119</v>
      </c>
      <c r="K400" s="520"/>
      <c r="L400" s="391"/>
      <c r="M400" s="691"/>
      <c r="N400" s="391"/>
      <c r="O400" s="391"/>
      <c r="P400" s="691"/>
      <c r="Q400" s="522"/>
      <c r="R400" s="259"/>
      <c r="S400" s="259" t="s">
        <v>1942</v>
      </c>
      <c r="T400" s="259"/>
      <c r="U400" s="259"/>
      <c r="V400" s="259"/>
      <c r="W400" s="259"/>
      <c r="X400" s="259"/>
      <c r="Y400" s="259"/>
      <c r="Z400" s="259"/>
    </row>
    <row r="401" spans="1:26" ht="63">
      <c r="A401" s="652"/>
      <c r="B401" s="651" t="e">
        <f>OR(fmMFullHMO,fmMFullPPO,fmMFullPOS,fmSFullHMO,fmSFullPPO,fmSFullPOS)</f>
        <v>#NAME?</v>
      </c>
      <c r="C401" s="651" t="b">
        <v>0</v>
      </c>
      <c r="D401" s="652"/>
      <c r="E401" s="652"/>
      <c r="F401" s="3"/>
      <c r="G401" s="652"/>
      <c r="H401" s="276"/>
      <c r="I401" s="275" t="s">
        <v>462</v>
      </c>
      <c r="J401" s="275" t="s">
        <v>277</v>
      </c>
      <c r="K401" s="74" t="s">
        <v>2008</v>
      </c>
      <c r="L401" s="15" t="s">
        <v>1507</v>
      </c>
      <c r="M401" s="15" t="s">
        <v>282</v>
      </c>
      <c r="N401" s="15" t="s">
        <v>1170</v>
      </c>
      <c r="O401" s="15" t="s">
        <v>283</v>
      </c>
      <c r="P401" s="15" t="s">
        <v>103</v>
      </c>
      <c r="Q401" s="46" t="s">
        <v>104</v>
      </c>
      <c r="R401" s="259"/>
      <c r="S401" s="259"/>
      <c r="T401" s="259"/>
      <c r="U401" s="259"/>
      <c r="V401" s="259"/>
      <c r="W401" s="259"/>
      <c r="X401" s="259"/>
      <c r="Y401" s="259"/>
      <c r="Z401" s="259"/>
    </row>
    <row r="402" spans="1:26" ht="140.25">
      <c r="A402" s="657"/>
      <c r="B402" s="651" t="e">
        <f>OR(fmMFullHMO,fmMFullPPO,fmMFullPOS,fmSFullHMO,fmSFullPPO,fmSFullPOS)</f>
        <v>#NAME?</v>
      </c>
      <c r="C402" s="651" t="b">
        <v>0</v>
      </c>
      <c r="D402" s="657"/>
      <c r="E402" s="657"/>
      <c r="F402" s="3"/>
      <c r="G402" s="652"/>
      <c r="H402" s="279"/>
      <c r="I402" s="275" t="s">
        <v>479</v>
      </c>
      <c r="J402" s="275"/>
      <c r="K402" s="66" t="s">
        <v>2009</v>
      </c>
      <c r="L402" s="16" t="s">
        <v>1947</v>
      </c>
      <c r="M402" s="60" t="s">
        <v>325</v>
      </c>
      <c r="N402" s="17" t="s">
        <v>2010</v>
      </c>
      <c r="O402" s="62" t="s">
        <v>1948</v>
      </c>
      <c r="P402" s="32"/>
      <c r="Q402" s="25"/>
      <c r="R402" s="259"/>
      <c r="S402" s="259"/>
      <c r="T402" s="259"/>
      <c r="U402" s="259"/>
      <c r="V402" s="259"/>
      <c r="W402" s="259"/>
      <c r="X402" s="259"/>
      <c r="Y402" s="259"/>
      <c r="Z402" s="259"/>
    </row>
    <row r="403" spans="1:26" ht="216.75">
      <c r="A403" s="256"/>
      <c r="B403" s="651"/>
      <c r="C403" s="651"/>
      <c r="D403" s="7"/>
      <c r="E403" s="7"/>
      <c r="F403" s="3"/>
      <c r="G403" s="7"/>
      <c r="H403" s="279"/>
      <c r="I403" s="275" t="s">
        <v>481</v>
      </c>
      <c r="J403" s="275" t="s">
        <v>277</v>
      </c>
      <c r="K403" s="67" t="s">
        <v>2011</v>
      </c>
      <c r="L403" s="33"/>
      <c r="M403" s="35"/>
      <c r="N403" s="35"/>
      <c r="O403" s="35"/>
      <c r="P403" s="35"/>
      <c r="Q403" s="49"/>
      <c r="R403" s="259"/>
      <c r="S403" s="259"/>
      <c r="T403" s="259"/>
      <c r="U403" s="259"/>
      <c r="V403" s="259"/>
      <c r="W403" s="259"/>
      <c r="X403" s="259"/>
      <c r="Y403" s="259"/>
      <c r="Z403" s="259"/>
    </row>
    <row r="404" spans="1:26" ht="191.25">
      <c r="A404" s="256"/>
      <c r="B404" s="651"/>
      <c r="C404" s="651"/>
      <c r="D404" s="7"/>
      <c r="E404" s="7"/>
      <c r="F404" s="3"/>
      <c r="G404" s="7"/>
      <c r="H404" s="276"/>
      <c r="I404" s="275" t="s">
        <v>728</v>
      </c>
      <c r="J404" s="275" t="s">
        <v>277</v>
      </c>
      <c r="K404" s="66" t="s">
        <v>2012</v>
      </c>
      <c r="L404" s="16" t="s">
        <v>1947</v>
      </c>
      <c r="M404" s="41" t="s">
        <v>325</v>
      </c>
      <c r="N404" s="17" t="s">
        <v>2013</v>
      </c>
      <c r="O404" s="62" t="s">
        <v>1948</v>
      </c>
      <c r="P404" s="32"/>
      <c r="Q404" s="25"/>
      <c r="R404" s="259"/>
      <c r="S404" s="259"/>
      <c r="T404" s="259"/>
      <c r="U404" s="259"/>
      <c r="V404" s="259"/>
      <c r="W404" s="259"/>
      <c r="X404" s="259"/>
      <c r="Y404" s="259"/>
      <c r="Z404" s="259"/>
    </row>
    <row r="405" spans="1:26" ht="191.25">
      <c r="A405" s="652"/>
      <c r="B405" s="651" t="e">
        <f>OR(fmMFullHMO,fmMFullPPO,fmMFullPOS,fmSFullHMO,fmSFullPPO,fmSFullPOS)</f>
        <v>#NAME?</v>
      </c>
      <c r="C405" s="651" t="b">
        <v>0</v>
      </c>
      <c r="D405" s="652"/>
      <c r="E405" s="652"/>
      <c r="F405" s="3"/>
      <c r="G405" s="652"/>
      <c r="H405" s="276"/>
      <c r="I405" s="275" t="s">
        <v>730</v>
      </c>
      <c r="J405" s="275" t="s">
        <v>277</v>
      </c>
      <c r="K405" s="66" t="s">
        <v>2014</v>
      </c>
      <c r="L405" s="16" t="s">
        <v>1947</v>
      </c>
      <c r="M405" s="41" t="s">
        <v>325</v>
      </c>
      <c r="N405" s="17" t="s">
        <v>2015</v>
      </c>
      <c r="O405" s="62" t="s">
        <v>1948</v>
      </c>
      <c r="P405" s="32"/>
      <c r="Q405" s="26"/>
      <c r="R405" s="259"/>
      <c r="S405" s="259"/>
      <c r="T405" s="259"/>
      <c r="U405" s="259"/>
      <c r="V405" s="259"/>
      <c r="W405" s="259"/>
      <c r="X405" s="259"/>
      <c r="Y405" s="259"/>
      <c r="Z405" s="259"/>
    </row>
    <row r="406" spans="1:26" ht="409.5">
      <c r="A406" s="256"/>
      <c r="B406" s="651"/>
      <c r="C406" s="651"/>
      <c r="D406" s="7"/>
      <c r="E406" s="7"/>
      <c r="F406" s="3"/>
      <c r="G406" s="7"/>
      <c r="H406" s="279"/>
      <c r="I406" s="275" t="s">
        <v>277</v>
      </c>
      <c r="J406" s="275" t="s">
        <v>277</v>
      </c>
      <c r="K406" s="73" t="s">
        <v>2016</v>
      </c>
      <c r="L406" s="16" t="s">
        <v>1947</v>
      </c>
      <c r="M406" s="41" t="s">
        <v>325</v>
      </c>
      <c r="N406" s="17" t="s">
        <v>2017</v>
      </c>
      <c r="O406" s="62" t="s">
        <v>1948</v>
      </c>
      <c r="P406" s="32"/>
      <c r="Q406" s="26"/>
      <c r="R406" s="182"/>
      <c r="S406" s="182"/>
      <c r="T406" s="182"/>
      <c r="U406" s="182"/>
      <c r="V406" s="182"/>
      <c r="W406" s="182"/>
      <c r="X406" s="182"/>
      <c r="Y406" s="182"/>
      <c r="Z406" s="182"/>
    </row>
    <row r="407" spans="1:26" ht="267.75">
      <c r="A407" s="256"/>
      <c r="B407" s="651"/>
      <c r="C407" s="651"/>
      <c r="D407" s="7"/>
      <c r="E407" s="7"/>
      <c r="F407" s="3"/>
      <c r="G407" s="7"/>
      <c r="H407" s="276"/>
      <c r="I407" s="275" t="s">
        <v>277</v>
      </c>
      <c r="J407" s="275" t="s">
        <v>277</v>
      </c>
      <c r="K407" s="66" t="s">
        <v>2018</v>
      </c>
      <c r="L407" s="16" t="s">
        <v>1947</v>
      </c>
      <c r="M407" s="41" t="s">
        <v>325</v>
      </c>
      <c r="N407" s="17" t="s">
        <v>2019</v>
      </c>
      <c r="O407" s="62" t="s">
        <v>1948</v>
      </c>
      <c r="P407" s="32"/>
      <c r="Q407" s="26"/>
      <c r="R407" s="182"/>
      <c r="S407" s="182"/>
      <c r="T407" s="182"/>
      <c r="U407" s="182"/>
      <c r="V407" s="182"/>
      <c r="W407" s="182"/>
      <c r="X407" s="182"/>
      <c r="Y407" s="182"/>
      <c r="Z407" s="182"/>
    </row>
    <row r="408" spans="1:26" ht="229.5">
      <c r="A408" s="256"/>
      <c r="B408" s="651"/>
      <c r="C408" s="651"/>
      <c r="D408" s="7"/>
      <c r="E408" s="7"/>
      <c r="F408" s="3"/>
      <c r="G408" s="7"/>
      <c r="H408" s="276"/>
      <c r="I408" s="300" t="s">
        <v>735</v>
      </c>
      <c r="J408" s="275"/>
      <c r="K408" s="66" t="s">
        <v>2020</v>
      </c>
      <c r="L408" s="16" t="s">
        <v>1947</v>
      </c>
      <c r="M408" s="41" t="s">
        <v>325</v>
      </c>
      <c r="N408" s="17" t="s">
        <v>2021</v>
      </c>
      <c r="O408" s="62" t="s">
        <v>1948</v>
      </c>
      <c r="P408" s="32"/>
      <c r="Q408" s="26"/>
      <c r="R408" s="182"/>
      <c r="S408" s="182"/>
      <c r="T408" s="182"/>
      <c r="U408" s="182"/>
      <c r="V408" s="182"/>
      <c r="W408" s="182"/>
      <c r="X408" s="182"/>
      <c r="Y408" s="182"/>
      <c r="Z408" s="182"/>
    </row>
    <row r="409" spans="1:26" ht="229.5">
      <c r="A409" s="654"/>
      <c r="B409" s="692"/>
      <c r="C409" s="692"/>
      <c r="D409" s="76"/>
      <c r="E409" s="76"/>
      <c r="F409" s="77"/>
      <c r="G409" s="76"/>
      <c r="H409" s="276"/>
      <c r="I409" s="300" t="s">
        <v>737</v>
      </c>
      <c r="J409" s="275"/>
      <c r="K409" s="20" t="s">
        <v>2022</v>
      </c>
      <c r="L409" s="16" t="s">
        <v>1493</v>
      </c>
      <c r="M409" s="41" t="s">
        <v>325</v>
      </c>
      <c r="N409" s="17" t="s">
        <v>2023</v>
      </c>
      <c r="O409" s="42" t="s">
        <v>1488</v>
      </c>
      <c r="P409" s="26"/>
      <c r="Q409" s="26"/>
      <c r="R409" s="182"/>
      <c r="S409" s="182"/>
      <c r="T409" s="182"/>
      <c r="U409" s="182"/>
      <c r="V409" s="182"/>
      <c r="W409" s="182"/>
      <c r="X409" s="182"/>
      <c r="Y409" s="182"/>
      <c r="Z409" s="182"/>
    </row>
    <row r="410" spans="1:26" ht="331.5">
      <c r="H410" s="279"/>
      <c r="I410" s="300" t="s">
        <v>740</v>
      </c>
      <c r="J410" s="275" t="s">
        <v>277</v>
      </c>
      <c r="K410" s="20" t="s">
        <v>2024</v>
      </c>
      <c r="L410" s="16" t="s">
        <v>1493</v>
      </c>
      <c r="M410" s="41" t="s">
        <v>325</v>
      </c>
      <c r="N410" s="17" t="s">
        <v>2025</v>
      </c>
      <c r="O410" s="42" t="s">
        <v>1488</v>
      </c>
      <c r="P410" s="26"/>
      <c r="Q410" s="26"/>
      <c r="R410" s="182"/>
      <c r="S410" s="182"/>
      <c r="T410" s="182"/>
      <c r="U410" s="182"/>
      <c r="V410" s="182"/>
      <c r="W410" s="182"/>
      <c r="X410" s="182"/>
      <c r="Y410" s="182"/>
      <c r="Z410" s="182"/>
    </row>
    <row r="411" spans="1:26" ht="15.75">
      <c r="A411" s="256"/>
      <c r="B411" s="651"/>
      <c r="C411" s="651"/>
      <c r="D411" s="7"/>
      <c r="E411" s="44">
        <v>1</v>
      </c>
      <c r="F411" s="43"/>
      <c r="G411" s="7"/>
      <c r="H411" s="185" t="s">
        <v>277</v>
      </c>
      <c r="I411" s="300" t="s">
        <v>742</v>
      </c>
      <c r="J411" s="275" t="s">
        <v>277</v>
      </c>
      <c r="K411" s="69"/>
      <c r="L411" s="11"/>
      <c r="M411" s="78"/>
      <c r="N411" s="6"/>
      <c r="O411" s="85"/>
      <c r="P411" s="86"/>
      <c r="Q411" s="80"/>
      <c r="R411" s="182"/>
      <c r="S411" s="182"/>
      <c r="T411" s="182"/>
      <c r="U411" s="182"/>
      <c r="V411" s="182"/>
      <c r="W411" s="182"/>
      <c r="X411" s="182"/>
      <c r="Y411" s="182"/>
      <c r="Z411" s="182"/>
    </row>
    <row r="412" spans="1:26" ht="94.5">
      <c r="A412" s="256"/>
      <c r="B412" s="651"/>
      <c r="C412" s="651"/>
      <c r="D412" s="7"/>
      <c r="E412" s="44">
        <v>14</v>
      </c>
      <c r="F412" s="43"/>
      <c r="G412" s="7"/>
      <c r="H412" s="276"/>
      <c r="I412" s="300" t="s">
        <v>744</v>
      </c>
      <c r="J412" s="275" t="s">
        <v>277</v>
      </c>
      <c r="K412" s="71" t="s">
        <v>2026</v>
      </c>
      <c r="L412" s="673"/>
      <c r="M412" s="55" t="s">
        <v>282</v>
      </c>
      <c r="N412" s="56"/>
      <c r="O412" s="57" t="s">
        <v>283</v>
      </c>
      <c r="P412" s="57" t="s">
        <v>103</v>
      </c>
      <c r="Q412" s="57" t="s">
        <v>104</v>
      </c>
      <c r="R412" s="182"/>
      <c r="S412" s="182"/>
      <c r="T412" s="182"/>
      <c r="U412" s="182"/>
      <c r="V412" s="182"/>
      <c r="W412" s="182"/>
      <c r="X412" s="182"/>
      <c r="Y412" s="182"/>
      <c r="Z412" s="182"/>
    </row>
    <row r="413" spans="1:26" ht="409.5">
      <c r="A413" s="256"/>
      <c r="B413" s="651"/>
      <c r="C413" s="651"/>
      <c r="D413" s="7"/>
      <c r="E413" s="44"/>
      <c r="F413" s="3"/>
      <c r="G413" s="7"/>
      <c r="H413" s="276"/>
      <c r="I413" s="300" t="s">
        <v>746</v>
      </c>
      <c r="J413" s="278"/>
      <c r="K413" s="75" t="s">
        <v>2027</v>
      </c>
      <c r="L413" s="59" t="s">
        <v>1947</v>
      </c>
      <c r="M413" s="60" t="s">
        <v>325</v>
      </c>
      <c r="N413" s="61" t="s">
        <v>2028</v>
      </c>
      <c r="O413" s="62" t="s">
        <v>1948</v>
      </c>
      <c r="P413" s="32"/>
      <c r="Q413" s="32"/>
      <c r="R413" s="182"/>
      <c r="S413" s="182"/>
      <c r="T413" s="182"/>
      <c r="U413" s="182"/>
      <c r="V413" s="182"/>
      <c r="W413" s="182"/>
      <c r="X413" s="182"/>
      <c r="Y413" s="182"/>
      <c r="Z413" s="182"/>
    </row>
    <row r="414" spans="1:26" ht="318.75">
      <c r="A414" s="256"/>
      <c r="B414" s="651"/>
      <c r="C414" s="651"/>
      <c r="D414" s="7"/>
      <c r="E414" s="7"/>
      <c r="F414" s="3"/>
      <c r="G414" s="8"/>
      <c r="H414" s="276"/>
      <c r="I414" s="300" t="s">
        <v>748</v>
      </c>
      <c r="J414" s="275" t="s">
        <v>277</v>
      </c>
      <c r="K414" s="75" t="s">
        <v>2029</v>
      </c>
      <c r="L414" s="59" t="s">
        <v>1947</v>
      </c>
      <c r="M414" s="60" t="s">
        <v>325</v>
      </c>
      <c r="N414" s="61" t="s">
        <v>2028</v>
      </c>
      <c r="O414" s="62" t="s">
        <v>1948</v>
      </c>
      <c r="P414" s="32"/>
      <c r="Q414" s="32"/>
      <c r="R414" s="182"/>
      <c r="S414" s="182"/>
      <c r="T414" s="182"/>
      <c r="U414" s="182"/>
      <c r="V414" s="182"/>
      <c r="W414" s="182"/>
      <c r="X414" s="182"/>
      <c r="Y414" s="182"/>
      <c r="Z414" s="182"/>
    </row>
    <row r="415" spans="1:26" ht="293.25">
      <c r="A415" s="256"/>
      <c r="B415" s="651"/>
      <c r="C415" s="651"/>
      <c r="D415" s="7"/>
      <c r="E415" s="7"/>
      <c r="F415" s="3"/>
      <c r="G415" s="8"/>
      <c r="H415" s="276"/>
      <c r="I415" s="300" t="s">
        <v>750</v>
      </c>
      <c r="J415" s="275" t="s">
        <v>277</v>
      </c>
      <c r="K415" s="75" t="s">
        <v>2030</v>
      </c>
      <c r="L415" s="59" t="s">
        <v>1947</v>
      </c>
      <c r="M415" s="60" t="s">
        <v>325</v>
      </c>
      <c r="N415" s="61" t="s">
        <v>2028</v>
      </c>
      <c r="O415" s="62" t="s">
        <v>1948</v>
      </c>
      <c r="P415" s="32"/>
      <c r="Q415" s="32"/>
      <c r="R415" s="182"/>
      <c r="S415" s="182"/>
      <c r="T415" s="182"/>
      <c r="U415" s="182"/>
      <c r="V415" s="182"/>
      <c r="W415" s="182"/>
      <c r="X415" s="182"/>
      <c r="Y415" s="182"/>
      <c r="Z415" s="182"/>
    </row>
    <row r="416" spans="1:26" ht="357">
      <c r="A416" s="256"/>
      <c r="B416" s="651"/>
      <c r="C416" s="651"/>
      <c r="D416" s="7"/>
      <c r="E416" s="7"/>
      <c r="F416" s="3"/>
      <c r="G416" s="8"/>
      <c r="H416" s="276"/>
      <c r="I416" s="300" t="s">
        <v>752</v>
      </c>
      <c r="J416" s="275" t="s">
        <v>277</v>
      </c>
      <c r="K416" s="75" t="s">
        <v>2031</v>
      </c>
      <c r="L416" s="59" t="s">
        <v>1947</v>
      </c>
      <c r="M416" s="60" t="s">
        <v>325</v>
      </c>
      <c r="N416" s="61" t="s">
        <v>2028</v>
      </c>
      <c r="O416" s="62" t="s">
        <v>1948</v>
      </c>
      <c r="P416" s="32"/>
      <c r="Q416" s="32"/>
      <c r="R416" s="182"/>
      <c r="S416" s="182"/>
      <c r="T416" s="182"/>
      <c r="U416" s="182"/>
      <c r="V416" s="182"/>
      <c r="W416" s="182"/>
      <c r="X416" s="182"/>
      <c r="Y416" s="182"/>
      <c r="Z416" s="182"/>
    </row>
    <row r="417" spans="1:26" ht="318.75">
      <c r="A417" s="256"/>
      <c r="B417" s="651"/>
      <c r="C417" s="651"/>
      <c r="D417" s="7"/>
      <c r="E417" s="7"/>
      <c r="F417" s="3"/>
      <c r="G417" s="8"/>
      <c r="H417" s="276"/>
      <c r="I417" s="300" t="s">
        <v>754</v>
      </c>
      <c r="J417" s="275" t="s">
        <v>277</v>
      </c>
      <c r="K417" s="75" t="s">
        <v>2032</v>
      </c>
      <c r="L417" s="59" t="s">
        <v>1947</v>
      </c>
      <c r="M417" s="60" t="s">
        <v>325</v>
      </c>
      <c r="N417" s="61" t="s">
        <v>2028</v>
      </c>
      <c r="O417" s="62" t="s">
        <v>1948</v>
      </c>
      <c r="P417" s="32"/>
      <c r="Q417" s="32"/>
      <c r="R417" s="233"/>
      <c r="S417" s="233"/>
      <c r="T417" s="233"/>
      <c r="U417" s="182"/>
      <c r="V417" s="182"/>
      <c r="W417" s="182"/>
      <c r="X417" s="182"/>
      <c r="Y417" s="182"/>
      <c r="Z417" s="182"/>
    </row>
    <row r="418" spans="1:26" ht="409.5">
      <c r="A418" s="256"/>
      <c r="B418" s="651"/>
      <c r="C418" s="651"/>
      <c r="D418" s="7"/>
      <c r="E418" s="7"/>
      <c r="F418" s="3"/>
      <c r="G418" s="8"/>
      <c r="H418" s="276"/>
      <c r="I418" s="300" t="s">
        <v>756</v>
      </c>
      <c r="J418" s="275"/>
      <c r="K418" s="75" t="s">
        <v>2033</v>
      </c>
      <c r="L418" s="59" t="s">
        <v>1947</v>
      </c>
      <c r="M418" s="60" t="s">
        <v>325</v>
      </c>
      <c r="N418" s="61" t="s">
        <v>2028</v>
      </c>
      <c r="O418" s="62" t="s">
        <v>1948</v>
      </c>
      <c r="P418" s="32"/>
      <c r="Q418" s="32"/>
      <c r="R418" s="233"/>
      <c r="S418" s="233"/>
      <c r="T418" s="233"/>
      <c r="U418" s="182"/>
      <c r="V418" s="182"/>
      <c r="W418" s="182"/>
      <c r="X418" s="182"/>
      <c r="Y418" s="182"/>
      <c r="Z418" s="182"/>
    </row>
    <row r="419" spans="1:26" ht="191.25">
      <c r="A419" s="256"/>
      <c r="B419" s="651"/>
      <c r="C419" s="651"/>
      <c r="D419" s="7"/>
      <c r="E419" s="7"/>
      <c r="F419" s="3"/>
      <c r="G419" s="8"/>
      <c r="H419" s="276"/>
      <c r="I419" s="300" t="s">
        <v>758</v>
      </c>
      <c r="J419" s="275"/>
      <c r="K419" s="75" t="s">
        <v>2034</v>
      </c>
      <c r="L419" s="59" t="s">
        <v>1947</v>
      </c>
      <c r="M419" s="60" t="s">
        <v>325</v>
      </c>
      <c r="N419" s="61" t="s">
        <v>2028</v>
      </c>
      <c r="O419" s="62" t="s">
        <v>1948</v>
      </c>
      <c r="P419" s="32"/>
      <c r="Q419" s="32"/>
      <c r="R419" s="233"/>
      <c r="S419" s="233"/>
      <c r="T419" s="233"/>
      <c r="U419" s="182"/>
      <c r="V419" s="182"/>
      <c r="W419" s="182"/>
      <c r="X419" s="182"/>
      <c r="Y419" s="182"/>
      <c r="Z419" s="182"/>
    </row>
    <row r="420" spans="1:26" ht="178.5">
      <c r="A420" s="256"/>
      <c r="B420" s="651"/>
      <c r="C420" s="651"/>
      <c r="D420" s="7"/>
      <c r="E420" s="7"/>
      <c r="F420" s="3"/>
      <c r="G420" s="7"/>
      <c r="H420" s="276"/>
      <c r="I420" s="300"/>
      <c r="J420" s="275"/>
      <c r="K420" s="75" t="s">
        <v>2035</v>
      </c>
      <c r="L420" s="59" t="s">
        <v>1947</v>
      </c>
      <c r="M420" s="60" t="s">
        <v>325</v>
      </c>
      <c r="N420" s="61" t="s">
        <v>2028</v>
      </c>
      <c r="O420" s="62" t="s">
        <v>1948</v>
      </c>
      <c r="P420" s="32"/>
      <c r="Q420" s="32"/>
      <c r="R420" s="182"/>
      <c r="S420" s="182"/>
      <c r="T420" s="182"/>
      <c r="U420" s="182"/>
      <c r="V420" s="182"/>
      <c r="W420" s="182"/>
      <c r="X420" s="182"/>
      <c r="Y420" s="182"/>
      <c r="Z420" s="182"/>
    </row>
    <row r="421" spans="1:26" ht="395.25">
      <c r="A421" s="256"/>
      <c r="B421" s="651"/>
      <c r="C421" s="651"/>
      <c r="D421" s="7"/>
      <c r="E421" s="7"/>
      <c r="F421" s="3"/>
      <c r="G421" s="7"/>
      <c r="H421" s="276"/>
      <c r="I421" s="186" t="s">
        <v>277</v>
      </c>
      <c r="J421" s="278"/>
      <c r="K421" s="75" t="s">
        <v>2036</v>
      </c>
      <c r="L421" s="59" t="s">
        <v>1947</v>
      </c>
      <c r="M421" s="60" t="s">
        <v>325</v>
      </c>
      <c r="N421" s="61" t="s">
        <v>2028</v>
      </c>
      <c r="O421" s="62" t="s">
        <v>1948</v>
      </c>
      <c r="P421" s="32"/>
      <c r="Q421" s="32"/>
      <c r="R421" s="182"/>
      <c r="S421" s="182"/>
      <c r="T421" s="182"/>
      <c r="U421" s="182"/>
      <c r="V421" s="182"/>
      <c r="W421" s="182"/>
      <c r="X421" s="182"/>
      <c r="Y421" s="182"/>
      <c r="Z421" s="182"/>
    </row>
    <row r="422" spans="1:26" ht="409.5">
      <c r="A422" s="256"/>
      <c r="B422" s="651"/>
      <c r="C422" s="651"/>
      <c r="D422" s="7"/>
      <c r="E422" s="7"/>
      <c r="F422" s="3"/>
      <c r="G422" s="7"/>
      <c r="H422" s="276"/>
      <c r="I422" s="275" t="s">
        <v>760</v>
      </c>
      <c r="J422" s="275"/>
      <c r="K422" s="75" t="s">
        <v>2037</v>
      </c>
      <c r="L422" s="59" t="s">
        <v>1947</v>
      </c>
      <c r="M422" s="60" t="s">
        <v>325</v>
      </c>
      <c r="N422" s="61" t="s">
        <v>2028</v>
      </c>
      <c r="O422" s="62" t="s">
        <v>1948</v>
      </c>
      <c r="P422" s="32"/>
      <c r="Q422" s="32"/>
      <c r="R422" s="182"/>
      <c r="S422" s="182"/>
      <c r="T422" s="182"/>
      <c r="U422" s="182"/>
      <c r="V422" s="182"/>
      <c r="W422" s="182"/>
      <c r="X422" s="182"/>
      <c r="Y422" s="182"/>
      <c r="Z422" s="182"/>
    </row>
    <row r="423" spans="1:26" ht="102">
      <c r="A423" s="256"/>
      <c r="B423" s="651"/>
      <c r="C423" s="651"/>
      <c r="D423" s="7"/>
      <c r="E423" s="7"/>
      <c r="F423" s="3"/>
      <c r="G423" s="7"/>
      <c r="H423" s="276"/>
      <c r="I423" s="275" t="s">
        <v>277</v>
      </c>
      <c r="J423" s="275" t="s">
        <v>277</v>
      </c>
      <c r="K423" s="75" t="s">
        <v>2038</v>
      </c>
      <c r="L423" s="59"/>
      <c r="M423" s="60" t="s">
        <v>325</v>
      </c>
      <c r="N423" s="61" t="s">
        <v>2028</v>
      </c>
      <c r="O423" s="62" t="s">
        <v>1948</v>
      </c>
      <c r="P423" s="32"/>
      <c r="Q423" s="32"/>
      <c r="R423" s="677"/>
      <c r="S423" s="677"/>
      <c r="T423" s="677"/>
      <c r="U423" s="677"/>
      <c r="V423" s="677"/>
      <c r="W423" s="677"/>
      <c r="X423" s="677"/>
      <c r="Y423" s="677"/>
      <c r="Z423" s="677"/>
    </row>
    <row r="424" spans="1:26" ht="63.75">
      <c r="A424" s="678"/>
      <c r="B424" s="651" t="e">
        <f>OR(fmAttSuggestEmployerContract,fmAttAnnRpt,fmAdtFnclStmt,fmCnvrsnSrvc,fmAttAppealGrievance,fmAttMarketing,fmAttIDCard,fmAttMemberEnroll)</f>
        <v>#NAME?</v>
      </c>
      <c r="C424" s="651" t="b">
        <v>0</v>
      </c>
      <c r="D424" s="678"/>
      <c r="E424" s="678"/>
      <c r="F424" s="3"/>
      <c r="H424" s="301" t="s">
        <v>2039</v>
      </c>
      <c r="I424" s="275"/>
      <c r="J424" s="275" t="s">
        <v>277</v>
      </c>
      <c r="K424" s="75" t="s">
        <v>2040</v>
      </c>
      <c r="L424" s="59"/>
      <c r="M424" s="60" t="s">
        <v>325</v>
      </c>
      <c r="N424" s="61" t="s">
        <v>2028</v>
      </c>
      <c r="O424" s="62" t="s">
        <v>1948</v>
      </c>
      <c r="P424" s="32"/>
      <c r="Q424" s="32"/>
      <c r="R424" s="256"/>
      <c r="S424" s="256"/>
      <c r="T424" s="256"/>
      <c r="U424" s="256"/>
      <c r="V424" s="256"/>
      <c r="W424" s="256"/>
      <c r="X424" s="256"/>
      <c r="Y424" s="256"/>
      <c r="Z424" s="256"/>
    </row>
    <row r="425" spans="1:26" ht="15.75">
      <c r="A425" s="678"/>
      <c r="B425" s="651" t="e">
        <f>fmAttSuggestEmployerContract</f>
        <v>#NAME?</v>
      </c>
      <c r="C425" s="651" t="b">
        <v>0</v>
      </c>
      <c r="D425" s="678"/>
      <c r="E425" s="678"/>
      <c r="F425" s="3"/>
      <c r="G425" s="652"/>
      <c r="H425" s="279"/>
      <c r="I425" s="277"/>
      <c r="J425" s="277"/>
      <c r="K425" s="94"/>
      <c r="L425" s="82"/>
      <c r="M425" s="83"/>
      <c r="N425" s="84"/>
      <c r="O425" s="85"/>
      <c r="P425" s="154"/>
      <c r="Q425" s="154"/>
      <c r="R425" s="259"/>
      <c r="S425" s="259"/>
      <c r="T425" s="259"/>
      <c r="U425" s="259"/>
      <c r="V425" s="259"/>
      <c r="W425" s="259"/>
      <c r="X425" s="259"/>
      <c r="Y425" s="259"/>
      <c r="Z425" s="259"/>
    </row>
    <row r="426" spans="1:26" ht="63">
      <c r="A426" s="54"/>
      <c r="B426" s="693" t="e">
        <f>fmAttAppealGrievance</f>
        <v>#NAME?</v>
      </c>
      <c r="C426" s="693" t="b">
        <v>0</v>
      </c>
      <c r="D426" s="54"/>
      <c r="E426" s="54"/>
      <c r="F426" s="54"/>
      <c r="G426" s="54"/>
      <c r="H426" s="279"/>
      <c r="I426" s="275" t="s">
        <v>300</v>
      </c>
      <c r="J426" s="275"/>
      <c r="K426" s="874" t="s">
        <v>2041</v>
      </c>
      <c r="L426" s="15" t="s">
        <v>1507</v>
      </c>
      <c r="M426" s="15" t="s">
        <v>282</v>
      </c>
      <c r="N426" s="15" t="s">
        <v>1170</v>
      </c>
      <c r="O426" s="15" t="s">
        <v>283</v>
      </c>
      <c r="P426" s="15" t="s">
        <v>103</v>
      </c>
      <c r="Q426" s="46" t="s">
        <v>104</v>
      </c>
      <c r="R426" s="259"/>
      <c r="S426" s="259"/>
      <c r="T426" s="259"/>
      <c r="U426" s="259"/>
      <c r="V426" s="259"/>
      <c r="W426" s="259"/>
      <c r="X426" s="259"/>
      <c r="Y426" s="259"/>
      <c r="Z426" s="259"/>
    </row>
    <row r="427" spans="1:26" ht="191.25">
      <c r="A427" s="256"/>
      <c r="B427" s="651" t="e">
        <f>fmAttMarketing</f>
        <v>#NAME?</v>
      </c>
      <c r="C427" s="651" t="b">
        <v>0</v>
      </c>
      <c r="D427" s="7"/>
      <c r="E427" s="44">
        <v>14</v>
      </c>
      <c r="F427" s="43"/>
      <c r="G427" s="8"/>
      <c r="H427" s="185" t="s">
        <v>277</v>
      </c>
      <c r="I427" s="275" t="s">
        <v>302</v>
      </c>
      <c r="J427" s="275" t="s">
        <v>277</v>
      </c>
      <c r="K427" s="22" t="s">
        <v>1826</v>
      </c>
      <c r="L427" s="33"/>
      <c r="M427" s="35"/>
      <c r="N427" s="35"/>
      <c r="O427" s="35"/>
      <c r="P427" s="35"/>
      <c r="Q427" s="49"/>
      <c r="R427" s="259"/>
      <c r="S427" s="259"/>
      <c r="T427" s="259"/>
      <c r="U427" s="259"/>
      <c r="V427" s="259"/>
      <c r="W427" s="259"/>
      <c r="X427" s="259"/>
      <c r="Y427" s="259"/>
      <c r="Z427" s="259"/>
    </row>
    <row r="428" spans="1:26" ht="408">
      <c r="A428" s="256"/>
      <c r="B428" s="651" t="e">
        <f>fmAttIDCard</f>
        <v>#NAME?</v>
      </c>
      <c r="C428" s="651" t="b">
        <v>0</v>
      </c>
      <c r="D428" s="7"/>
      <c r="E428" s="7"/>
      <c r="F428" s="3"/>
      <c r="G428" s="7"/>
      <c r="H428" s="276"/>
      <c r="I428" s="275" t="s">
        <v>307</v>
      </c>
      <c r="J428" s="275"/>
      <c r="K428" s="20" t="s">
        <v>2042</v>
      </c>
      <c r="L428" s="16" t="s">
        <v>1545</v>
      </c>
      <c r="M428" s="41" t="s">
        <v>325</v>
      </c>
      <c r="N428" s="17" t="s">
        <v>1997</v>
      </c>
      <c r="O428" s="42" t="s">
        <v>1547</v>
      </c>
      <c r="P428" s="25"/>
      <c r="Q428" s="25"/>
      <c r="R428" s="259"/>
      <c r="S428" s="259"/>
      <c r="T428" s="259"/>
      <c r="U428" s="259"/>
      <c r="V428" s="259"/>
      <c r="W428" s="259"/>
      <c r="X428" s="259"/>
      <c r="Y428" s="259"/>
      <c r="Z428" s="259"/>
    </row>
    <row r="429" spans="1:26" ht="38.25">
      <c r="A429" s="256"/>
      <c r="B429" s="651" t="e">
        <f>fmAttMemberEnroll</f>
        <v>#NAME?</v>
      </c>
      <c r="C429" s="651" t="b">
        <v>0</v>
      </c>
      <c r="D429" s="7"/>
      <c r="E429" s="688"/>
      <c r="F429" s="3"/>
      <c r="G429" s="7"/>
      <c r="H429" s="276"/>
      <c r="I429" s="275" t="s">
        <v>309</v>
      </c>
      <c r="J429" s="275"/>
      <c r="K429" s="20" t="s">
        <v>277</v>
      </c>
      <c r="L429" s="16" t="s">
        <v>1545</v>
      </c>
      <c r="M429" s="41" t="s">
        <v>325</v>
      </c>
      <c r="N429" s="17" t="s">
        <v>2043</v>
      </c>
      <c r="O429" s="42" t="s">
        <v>1547</v>
      </c>
      <c r="P429" s="25"/>
      <c r="Q429" s="25"/>
      <c r="R429" s="259"/>
      <c r="S429" s="259"/>
      <c r="T429" s="259"/>
      <c r="U429" s="259"/>
      <c r="V429" s="259"/>
      <c r="W429" s="259"/>
      <c r="X429" s="259"/>
      <c r="Y429" s="259"/>
      <c r="Z429" s="259"/>
    </row>
    <row r="430" spans="1:26" ht="38.25">
      <c r="A430" s="653"/>
      <c r="B430" s="651"/>
      <c r="C430" s="651"/>
      <c r="D430" s="256"/>
      <c r="E430" s="256"/>
      <c r="F430" s="3"/>
      <c r="G430" s="256"/>
      <c r="H430" s="276"/>
      <c r="I430" s="275" t="s">
        <v>311</v>
      </c>
      <c r="J430" s="275" t="s">
        <v>277</v>
      </c>
      <c r="K430" s="20" t="s">
        <v>277</v>
      </c>
      <c r="L430" s="16" t="s">
        <v>1545</v>
      </c>
      <c r="M430" s="41" t="s">
        <v>325</v>
      </c>
      <c r="N430" s="17" t="s">
        <v>2044</v>
      </c>
      <c r="O430" s="42" t="s">
        <v>1547</v>
      </c>
      <c r="P430" s="25"/>
      <c r="Q430" s="25"/>
    </row>
    <row r="431" spans="1:26" ht="38.25">
      <c r="A431" s="653"/>
      <c r="B431" s="651"/>
      <c r="C431" s="651"/>
      <c r="D431" s="256"/>
      <c r="E431" s="670"/>
      <c r="F431" s="3"/>
      <c r="G431" s="256"/>
      <c r="H431" s="276"/>
      <c r="I431" s="275" t="s">
        <v>277</v>
      </c>
      <c r="J431" s="275" t="s">
        <v>277</v>
      </c>
      <c r="K431" s="20" t="s">
        <v>277</v>
      </c>
      <c r="L431" s="16" t="s">
        <v>1545</v>
      </c>
      <c r="M431" s="41" t="s">
        <v>325</v>
      </c>
      <c r="N431" s="17" t="s">
        <v>2045</v>
      </c>
      <c r="O431" s="42" t="s">
        <v>1547</v>
      </c>
      <c r="P431" s="25"/>
      <c r="Q431" s="25"/>
    </row>
    <row r="432" spans="1:26" ht="38.25">
      <c r="A432" s="653"/>
      <c r="B432" s="651"/>
      <c r="C432" s="651"/>
      <c r="D432" s="653"/>
      <c r="E432" s="653"/>
      <c r="F432" s="3"/>
      <c r="G432" s="652"/>
      <c r="H432" s="276"/>
      <c r="I432" s="275" t="s">
        <v>277</v>
      </c>
      <c r="J432" s="275" t="s">
        <v>277</v>
      </c>
      <c r="K432" s="20" t="s">
        <v>277</v>
      </c>
      <c r="L432" s="16" t="s">
        <v>1545</v>
      </c>
      <c r="M432" s="41" t="s">
        <v>325</v>
      </c>
      <c r="N432" s="17" t="s">
        <v>2046</v>
      </c>
      <c r="O432" s="42" t="s">
        <v>1547</v>
      </c>
      <c r="P432" s="25"/>
      <c r="Q432" s="25"/>
    </row>
    <row r="433" spans="1:26" ht="280.5">
      <c r="A433" s="653"/>
      <c r="B433" s="651"/>
      <c r="C433" s="651"/>
      <c r="D433" s="256"/>
      <c r="E433" s="256"/>
      <c r="F433" s="3"/>
      <c r="G433" s="256"/>
      <c r="H433" s="279"/>
      <c r="I433" s="275" t="s">
        <v>277</v>
      </c>
      <c r="J433" s="275" t="s">
        <v>277</v>
      </c>
      <c r="K433" s="20" t="s">
        <v>2047</v>
      </c>
      <c r="L433" s="16" t="s">
        <v>1545</v>
      </c>
      <c r="M433" s="41" t="s">
        <v>325</v>
      </c>
      <c r="N433" s="17" t="s">
        <v>2048</v>
      </c>
      <c r="O433" s="42" t="s">
        <v>1547</v>
      </c>
      <c r="P433" s="25"/>
      <c r="Q433" s="25"/>
      <c r="R433" s="97"/>
      <c r="S433" s="97"/>
      <c r="T433" s="97"/>
      <c r="U433" s="97"/>
      <c r="V433" s="97"/>
      <c r="W433" s="97"/>
      <c r="X433" s="97"/>
      <c r="Y433" s="97"/>
      <c r="Z433" s="97"/>
    </row>
    <row r="434" spans="1:26" ht="38.25">
      <c r="A434" s="653"/>
      <c r="B434" s="651"/>
      <c r="C434" s="651"/>
      <c r="D434" s="256"/>
      <c r="E434" s="670"/>
      <c r="F434" s="3"/>
      <c r="G434" s="256"/>
      <c r="H434" s="276"/>
      <c r="I434" s="275" t="s">
        <v>277</v>
      </c>
      <c r="J434" s="275" t="s">
        <v>277</v>
      </c>
      <c r="K434" s="20" t="s">
        <v>277</v>
      </c>
      <c r="L434" s="16" t="s">
        <v>1545</v>
      </c>
      <c r="M434" s="41" t="s">
        <v>325</v>
      </c>
      <c r="N434" s="17" t="s">
        <v>2049</v>
      </c>
      <c r="O434" s="42" t="s">
        <v>1547</v>
      </c>
      <c r="P434" s="32"/>
      <c r="Q434" s="32"/>
      <c r="R434" s="97"/>
      <c r="S434" s="97"/>
      <c r="T434" s="97"/>
      <c r="U434" s="97"/>
      <c r="V434" s="97"/>
      <c r="W434" s="97"/>
      <c r="X434" s="97"/>
      <c r="Y434" s="97"/>
      <c r="Z434" s="97"/>
    </row>
    <row r="435" spans="1:26" ht="38.25">
      <c r="A435" s="653"/>
      <c r="B435" s="651"/>
      <c r="C435" s="651"/>
      <c r="D435" s="653"/>
      <c r="E435" s="653"/>
      <c r="F435" s="3"/>
      <c r="G435" s="654"/>
      <c r="H435" s="276"/>
      <c r="I435" s="275" t="s">
        <v>277</v>
      </c>
      <c r="J435" s="275" t="s">
        <v>277</v>
      </c>
      <c r="K435" s="20" t="s">
        <v>277</v>
      </c>
      <c r="L435" s="16" t="s">
        <v>1545</v>
      </c>
      <c r="M435" s="41" t="s">
        <v>325</v>
      </c>
      <c r="N435" s="17" t="s">
        <v>2050</v>
      </c>
      <c r="O435" s="42" t="s">
        <v>1547</v>
      </c>
      <c r="P435" s="32"/>
      <c r="Q435" s="32"/>
      <c r="R435" s="97"/>
      <c r="S435" s="97"/>
      <c r="T435" s="97"/>
      <c r="U435" s="97"/>
      <c r="V435" s="97"/>
      <c r="W435" s="97"/>
      <c r="X435" s="97"/>
      <c r="Y435" s="97"/>
      <c r="Z435" s="97"/>
    </row>
    <row r="436" spans="1:26" ht="15.75">
      <c r="A436" s="653"/>
      <c r="B436" s="651"/>
      <c r="C436" s="651"/>
      <c r="D436" s="653"/>
      <c r="E436" s="653"/>
      <c r="F436" s="3"/>
      <c r="G436" s="654"/>
      <c r="H436" s="279"/>
      <c r="I436" s="275" t="s">
        <v>277</v>
      </c>
      <c r="J436" s="275" t="s">
        <v>277</v>
      </c>
      <c r="K436" s="3"/>
      <c r="L436" s="3"/>
      <c r="M436" s="3"/>
      <c r="N436" s="3"/>
      <c r="O436" s="3"/>
      <c r="P436" s="3"/>
      <c r="Q436" s="3"/>
      <c r="R436" s="97"/>
      <c r="S436" s="97"/>
      <c r="T436" s="97"/>
      <c r="U436" s="97"/>
      <c r="V436" s="97"/>
      <c r="W436" s="97"/>
      <c r="X436" s="97"/>
      <c r="Y436" s="97"/>
      <c r="Z436" s="97"/>
    </row>
    <row r="437" spans="1:26" ht="15.75">
      <c r="A437" s="652"/>
      <c r="B437" s="651"/>
      <c r="C437" s="651"/>
      <c r="D437" s="652"/>
      <c r="E437" s="652"/>
      <c r="F437" s="3"/>
      <c r="G437" s="652"/>
      <c r="H437" s="279"/>
      <c r="I437" s="275" t="s">
        <v>277</v>
      </c>
      <c r="J437" s="275" t="s">
        <v>277</v>
      </c>
      <c r="K437" s="3"/>
      <c r="L437" s="3"/>
      <c r="M437" s="3"/>
      <c r="N437" s="3"/>
      <c r="O437" s="3"/>
      <c r="P437" s="3"/>
      <c r="Q437" s="3"/>
      <c r="R437" s="97"/>
      <c r="S437" s="97"/>
      <c r="T437" s="97"/>
      <c r="U437" s="97"/>
      <c r="V437" s="97"/>
      <c r="W437" s="97"/>
      <c r="X437" s="97"/>
      <c r="Y437" s="97"/>
      <c r="Z437" s="97"/>
    </row>
    <row r="438" spans="1:26" ht="15.75">
      <c r="A438" s="652"/>
      <c r="B438" s="651"/>
      <c r="C438" s="651"/>
      <c r="D438" s="652"/>
      <c r="E438" s="652"/>
      <c r="F438" s="3"/>
      <c r="G438" s="652"/>
      <c r="H438" s="279"/>
      <c r="I438" s="275" t="s">
        <v>277</v>
      </c>
      <c r="J438" s="275" t="s">
        <v>277</v>
      </c>
      <c r="K438" s="3"/>
      <c r="L438" s="3"/>
      <c r="M438" s="3"/>
      <c r="N438" s="3"/>
      <c r="O438" s="3"/>
      <c r="P438" s="3"/>
      <c r="Q438" s="3"/>
      <c r="R438" s="97"/>
      <c r="S438" s="97"/>
      <c r="T438" s="97"/>
      <c r="U438" s="97"/>
      <c r="V438" s="97"/>
      <c r="W438" s="97"/>
      <c r="X438" s="97"/>
      <c r="Y438" s="97"/>
      <c r="Z438" s="97"/>
    </row>
    <row r="439" spans="1:26" ht="15.75">
      <c r="A439" s="652"/>
      <c r="B439" s="651"/>
      <c r="C439" s="651"/>
      <c r="D439" s="652"/>
      <c r="E439" s="652"/>
      <c r="F439" s="3"/>
      <c r="G439" s="652"/>
      <c r="H439" s="279"/>
      <c r="I439" s="275" t="s">
        <v>277</v>
      </c>
      <c r="J439" s="275" t="s">
        <v>277</v>
      </c>
      <c r="K439" s="3"/>
      <c r="L439" s="3"/>
      <c r="M439" s="3"/>
      <c r="N439" s="3"/>
      <c r="O439" s="3"/>
      <c r="P439" s="3"/>
      <c r="Q439" s="3"/>
      <c r="R439" s="97"/>
      <c r="S439" s="97"/>
      <c r="T439" s="97"/>
      <c r="U439" s="97"/>
      <c r="V439" s="97"/>
      <c r="W439" s="97"/>
      <c r="X439" s="97"/>
      <c r="Y439" s="97"/>
      <c r="Z439" s="97"/>
    </row>
    <row r="440" spans="1:26" ht="15.75">
      <c r="A440" s="652"/>
      <c r="B440" s="651"/>
      <c r="C440" s="651"/>
      <c r="D440" s="652"/>
      <c r="E440" s="652"/>
      <c r="F440" s="3"/>
      <c r="G440" s="652"/>
      <c r="H440" s="279"/>
      <c r="I440" s="275" t="s">
        <v>277</v>
      </c>
      <c r="J440" s="275" t="s">
        <v>277</v>
      </c>
      <c r="K440" s="3"/>
      <c r="L440" s="3"/>
      <c r="M440" s="3"/>
      <c r="N440" s="3"/>
      <c r="O440" s="3"/>
      <c r="P440" s="3"/>
      <c r="Q440" s="3"/>
      <c r="R440" s="97"/>
      <c r="S440" s="97"/>
      <c r="T440" s="97"/>
      <c r="U440" s="97"/>
      <c r="V440" s="97"/>
      <c r="W440" s="97"/>
      <c r="X440" s="97"/>
      <c r="Y440" s="97"/>
      <c r="Z440" s="97"/>
    </row>
    <row r="441" spans="1:26" ht="15.75">
      <c r="A441" s="652"/>
      <c r="B441" s="651"/>
      <c r="C441" s="651"/>
      <c r="D441" s="652"/>
      <c r="E441" s="652"/>
      <c r="F441" s="3"/>
      <c r="G441" s="652"/>
      <c r="H441" s="279"/>
      <c r="I441" s="275" t="s">
        <v>277</v>
      </c>
      <c r="J441" s="275" t="s">
        <v>277</v>
      </c>
      <c r="K441" s="3"/>
      <c r="L441" s="3"/>
      <c r="M441" s="3"/>
      <c r="N441" s="3"/>
      <c r="O441" s="3"/>
      <c r="P441" s="3"/>
      <c r="Q441" s="3"/>
      <c r="R441" s="97"/>
      <c r="S441" s="97"/>
      <c r="T441" s="97"/>
      <c r="U441" s="97"/>
      <c r="V441" s="97"/>
      <c r="W441" s="97"/>
      <c r="X441" s="97"/>
      <c r="Y441" s="97"/>
      <c r="Z441" s="97"/>
    </row>
    <row r="442" spans="1:26" ht="15.75">
      <c r="A442" s="652"/>
      <c r="B442" s="651"/>
      <c r="C442" s="651"/>
      <c r="D442" s="652"/>
      <c r="E442" s="652"/>
      <c r="F442" s="3"/>
      <c r="G442" s="652"/>
      <c r="H442" s="279"/>
      <c r="I442" s="275" t="s">
        <v>277</v>
      </c>
      <c r="J442" s="275" t="s">
        <v>277</v>
      </c>
      <c r="K442" s="3"/>
      <c r="L442" s="3"/>
      <c r="M442" s="3"/>
      <c r="N442" s="3"/>
      <c r="O442" s="3"/>
      <c r="P442" s="3"/>
      <c r="Q442" s="3"/>
      <c r="R442" s="97"/>
      <c r="S442" s="97"/>
      <c r="T442" s="97"/>
      <c r="U442" s="97"/>
      <c r="V442" s="97"/>
      <c r="W442" s="97"/>
      <c r="X442" s="97"/>
      <c r="Y442" s="97"/>
      <c r="Z442" s="97"/>
    </row>
    <row r="443" spans="1:26" ht="15.75">
      <c r="A443" s="652"/>
      <c r="B443" s="651"/>
      <c r="C443" s="651"/>
      <c r="D443" s="652"/>
      <c r="E443" s="652"/>
      <c r="F443" s="3"/>
      <c r="G443" s="652"/>
      <c r="H443" s="279"/>
      <c r="I443" s="275" t="s">
        <v>277</v>
      </c>
      <c r="J443" s="275" t="s">
        <v>277</v>
      </c>
      <c r="K443" s="3"/>
      <c r="L443" s="3"/>
      <c r="M443" s="3"/>
      <c r="N443" s="3"/>
      <c r="O443" s="3"/>
      <c r="P443" s="3"/>
      <c r="Q443" s="3"/>
      <c r="R443" s="97"/>
      <c r="S443" s="97"/>
      <c r="T443" s="97"/>
      <c r="U443" s="97"/>
      <c r="V443" s="97"/>
      <c r="W443" s="97"/>
      <c r="X443" s="97"/>
      <c r="Y443" s="97"/>
      <c r="Z443" s="97"/>
    </row>
    <row r="444" spans="1:26" ht="15.75">
      <c r="A444" s="652"/>
      <c r="B444" s="651"/>
      <c r="C444" s="651"/>
      <c r="D444" s="652"/>
      <c r="E444" s="670"/>
      <c r="F444" s="3"/>
      <c r="G444" s="652"/>
      <c r="H444" s="279"/>
      <c r="I444" s="275" t="s">
        <v>277</v>
      </c>
      <c r="J444" s="275" t="s">
        <v>277</v>
      </c>
      <c r="K444" s="3"/>
      <c r="L444" s="3"/>
      <c r="M444" s="3"/>
      <c r="N444" s="3"/>
      <c r="O444" s="3"/>
      <c r="P444" s="3"/>
      <c r="Q444" s="3"/>
      <c r="R444" s="97"/>
      <c r="S444" s="97"/>
      <c r="T444" s="97"/>
      <c r="U444" s="97"/>
      <c r="V444" s="97"/>
      <c r="W444" s="97"/>
      <c r="X444" s="97"/>
      <c r="Y444" s="97"/>
      <c r="Z444" s="97"/>
    </row>
    <row r="445" spans="1:26" ht="15.75">
      <c r="A445" s="653"/>
      <c r="B445" s="651"/>
      <c r="C445" s="651"/>
      <c r="D445" s="653"/>
      <c r="E445" s="653"/>
      <c r="F445" s="3"/>
      <c r="G445" s="654"/>
      <c r="H445" s="279"/>
      <c r="I445" s="275" t="s">
        <v>277</v>
      </c>
      <c r="J445" s="275" t="s">
        <v>277</v>
      </c>
      <c r="K445" s="3"/>
      <c r="L445" s="3"/>
      <c r="M445" s="3"/>
      <c r="N445" s="3"/>
      <c r="O445" s="3"/>
      <c r="P445" s="3"/>
      <c r="Q445" s="3"/>
      <c r="R445" s="97"/>
      <c r="S445" s="97"/>
      <c r="T445" s="97"/>
      <c r="U445" s="97"/>
      <c r="V445" s="97"/>
      <c r="W445" s="97"/>
      <c r="X445" s="97"/>
      <c r="Y445" s="97"/>
      <c r="Z445" s="97"/>
    </row>
    <row r="446" spans="1:26" ht="15.75">
      <c r="A446" s="652"/>
      <c r="B446" s="651"/>
      <c r="C446" s="651"/>
      <c r="D446" s="652"/>
      <c r="E446" s="652"/>
      <c r="F446" s="3"/>
      <c r="G446" s="652"/>
      <c r="H446" s="279"/>
      <c r="I446" s="275" t="s">
        <v>277</v>
      </c>
      <c r="J446" s="275" t="s">
        <v>277</v>
      </c>
      <c r="K446" s="3"/>
      <c r="L446" s="3"/>
      <c r="M446" s="3"/>
      <c r="N446" s="3"/>
      <c r="O446" s="3"/>
      <c r="P446" s="3"/>
      <c r="Q446" s="3"/>
      <c r="R446" s="97"/>
      <c r="S446" s="97"/>
      <c r="T446" s="97"/>
      <c r="U446" s="97"/>
      <c r="V446" s="97"/>
      <c r="W446" s="97"/>
      <c r="X446" s="97"/>
      <c r="Y446" s="97"/>
      <c r="Z446" s="97"/>
    </row>
    <row r="447" spans="1:26" ht="15.75">
      <c r="A447" s="652"/>
      <c r="B447" s="651"/>
      <c r="C447" s="651"/>
      <c r="D447" s="652"/>
      <c r="E447" s="652"/>
      <c r="F447" s="3"/>
      <c r="G447" s="652"/>
      <c r="H447" s="279"/>
      <c r="I447" s="275" t="s">
        <v>277</v>
      </c>
      <c r="J447" s="275" t="s">
        <v>277</v>
      </c>
      <c r="K447" s="3"/>
      <c r="L447" s="3"/>
      <c r="M447" s="3"/>
      <c r="N447" s="3"/>
      <c r="O447" s="3"/>
      <c r="P447" s="3"/>
      <c r="Q447" s="3"/>
    </row>
    <row r="448" spans="1:26" ht="15.75">
      <c r="A448" s="652"/>
      <c r="B448" s="651"/>
      <c r="C448" s="651"/>
      <c r="D448" s="652"/>
      <c r="E448" s="652"/>
      <c r="F448" s="3"/>
      <c r="G448" s="652"/>
      <c r="H448" s="279"/>
      <c r="I448" s="275" t="s">
        <v>277</v>
      </c>
      <c r="J448" s="275" t="s">
        <v>277</v>
      </c>
      <c r="K448" s="3"/>
      <c r="L448" s="3"/>
      <c r="M448" s="3"/>
      <c r="N448" s="3"/>
      <c r="O448" s="3"/>
      <c r="P448" s="3"/>
      <c r="Q448" s="3"/>
    </row>
    <row r="449" spans="1:17" ht="15.75">
      <c r="A449" s="652"/>
      <c r="B449" s="651"/>
      <c r="C449" s="651"/>
      <c r="D449" s="652"/>
      <c r="E449" s="652"/>
      <c r="F449" s="3"/>
      <c r="G449" s="652"/>
      <c r="H449" s="279"/>
      <c r="I449" s="275" t="s">
        <v>277</v>
      </c>
      <c r="J449" s="275" t="s">
        <v>277</v>
      </c>
      <c r="K449" s="3"/>
      <c r="L449" s="3"/>
      <c r="M449" s="3"/>
      <c r="N449" s="3"/>
      <c r="O449" s="3"/>
      <c r="P449" s="3"/>
      <c r="Q449" s="3"/>
    </row>
    <row r="450" spans="1:17" ht="15.75">
      <c r="A450" s="694"/>
      <c r="B450" s="43"/>
      <c r="C450" s="695"/>
      <c r="D450" s="695"/>
      <c r="E450" s="695"/>
      <c r="F450" s="3"/>
      <c r="G450" s="695"/>
      <c r="H450" s="279"/>
      <c r="I450" s="275" t="s">
        <v>277</v>
      </c>
      <c r="J450" s="275" t="s">
        <v>277</v>
      </c>
      <c r="K450" s="3"/>
      <c r="L450" s="3"/>
      <c r="M450" s="3"/>
      <c r="N450" s="3"/>
      <c r="O450" s="3"/>
      <c r="P450" s="3"/>
      <c r="Q450" s="3"/>
    </row>
    <row r="451" spans="1:17">
      <c r="A451" s="694"/>
      <c r="B451" s="43"/>
      <c r="C451" s="695"/>
      <c r="D451" s="695"/>
      <c r="E451" s="695"/>
      <c r="F451" s="3"/>
      <c r="G451" s="695"/>
      <c r="K451" s="3"/>
      <c r="L451" s="3"/>
      <c r="M451" s="3"/>
      <c r="N451" s="3"/>
      <c r="O451" s="3"/>
      <c r="P451" s="3"/>
      <c r="Q451" s="3"/>
    </row>
    <row r="452" spans="1:17">
      <c r="A452" s="694"/>
      <c r="B452" s="43"/>
      <c r="C452" s="695"/>
      <c r="D452" s="695"/>
      <c r="E452" s="695"/>
      <c r="F452" s="3"/>
      <c r="G452" s="695"/>
      <c r="J452" s="257"/>
      <c r="K452" s="3"/>
      <c r="L452" s="3"/>
      <c r="M452" s="3"/>
      <c r="N452" s="3"/>
      <c r="O452" s="3"/>
      <c r="P452" s="3"/>
      <c r="Q452" s="3"/>
    </row>
    <row r="453" spans="1:17">
      <c r="A453" s="694"/>
      <c r="B453" s="43"/>
      <c r="C453" s="695"/>
      <c r="D453" s="695"/>
      <c r="E453" s="695"/>
      <c r="F453" s="3"/>
      <c r="G453" s="695"/>
      <c r="J453" s="257"/>
      <c r="K453" s="3"/>
      <c r="L453" s="3"/>
      <c r="M453" s="3"/>
      <c r="N453" s="3"/>
      <c r="O453" s="3"/>
      <c r="P453" s="3"/>
      <c r="Q453" s="3"/>
    </row>
    <row r="454" spans="1:17">
      <c r="A454" s="694"/>
      <c r="B454" s="43"/>
      <c r="C454" s="695"/>
      <c r="D454" s="695"/>
      <c r="E454" s="695"/>
      <c r="F454" s="3"/>
      <c r="G454" s="695"/>
      <c r="K454" s="3"/>
      <c r="L454" s="3"/>
      <c r="M454" s="3"/>
      <c r="N454" s="3"/>
      <c r="O454" s="3"/>
      <c r="P454" s="3"/>
      <c r="Q454" s="3"/>
    </row>
    <row r="455" spans="1:17">
      <c r="A455" s="694"/>
      <c r="B455" s="43"/>
      <c r="C455" s="695"/>
      <c r="D455" s="695"/>
      <c r="E455" s="695"/>
      <c r="F455" s="3"/>
      <c r="G455" s="695"/>
      <c r="K455" s="3"/>
      <c r="L455" s="3"/>
      <c r="M455" s="3"/>
      <c r="N455" s="3"/>
      <c r="O455" s="3"/>
      <c r="P455" s="3"/>
      <c r="Q455" s="3"/>
    </row>
    <row r="456" spans="1:17">
      <c r="A456" s="694"/>
      <c r="B456" s="43"/>
      <c r="C456" s="695"/>
      <c r="D456" s="695"/>
      <c r="E456" s="695"/>
      <c r="F456" s="3"/>
      <c r="G456" s="695"/>
      <c r="J456" s="257"/>
      <c r="L456" s="657"/>
      <c r="M456" s="521"/>
      <c r="N456" s="657"/>
    </row>
    <row r="457" spans="1:17">
      <c r="A457" s="694"/>
      <c r="B457" s="43"/>
      <c r="C457" s="695"/>
      <c r="D457" s="695"/>
      <c r="E457" s="695"/>
      <c r="F457" s="3"/>
      <c r="G457" s="695"/>
      <c r="J457" s="257"/>
      <c r="L457" s="657"/>
      <c r="M457" s="521"/>
      <c r="N457" s="657"/>
    </row>
    <row r="458" spans="1:17">
      <c r="A458" s="694"/>
      <c r="B458" s="43"/>
      <c r="C458" s="695"/>
      <c r="D458" s="695"/>
      <c r="E458" s="695"/>
      <c r="F458" s="3"/>
      <c r="G458" s="695"/>
      <c r="L458" s="657"/>
      <c r="M458" s="521"/>
      <c r="N458" s="657"/>
    </row>
    <row r="459" spans="1:17">
      <c r="A459" s="694"/>
      <c r="B459" s="43"/>
      <c r="C459" s="695"/>
      <c r="D459" s="695"/>
      <c r="E459" s="695"/>
      <c r="F459" s="3"/>
      <c r="G459" s="695"/>
      <c r="L459" s="657"/>
      <c r="M459" s="521"/>
      <c r="N459" s="657"/>
    </row>
    <row r="460" spans="1:17">
      <c r="A460" s="694"/>
      <c r="B460" s="43"/>
      <c r="C460" s="695"/>
      <c r="D460" s="695"/>
      <c r="E460" s="695"/>
      <c r="F460" s="3"/>
      <c r="G460" s="695"/>
      <c r="L460" s="657"/>
      <c r="M460" s="521"/>
      <c r="N460" s="657"/>
    </row>
    <row r="461" spans="1:17">
      <c r="A461" s="694"/>
      <c r="B461" s="10"/>
      <c r="C461" s="695"/>
      <c r="D461" s="695"/>
      <c r="E461" s="695"/>
      <c r="F461" s="3"/>
      <c r="G461" s="695"/>
      <c r="L461" s="657"/>
      <c r="M461" s="521"/>
      <c r="N461" s="657"/>
    </row>
    <row r="462" spans="1:17">
      <c r="A462" s="694"/>
      <c r="B462" s="10"/>
      <c r="C462" s="695"/>
      <c r="D462" s="695"/>
      <c r="E462" s="695"/>
      <c r="F462" s="3"/>
      <c r="G462" s="695"/>
      <c r="J462" s="257"/>
      <c r="L462" s="657"/>
      <c r="M462" s="521"/>
      <c r="N462" s="657"/>
    </row>
    <row r="463" spans="1:17">
      <c r="A463" s="694"/>
      <c r="B463" s="10"/>
      <c r="C463" s="695"/>
      <c r="D463" s="695"/>
      <c r="E463" s="695"/>
      <c r="F463" s="3"/>
      <c r="G463" s="695"/>
      <c r="J463" s="257"/>
      <c r="L463" s="657"/>
      <c r="M463" s="521"/>
      <c r="N463" s="657"/>
    </row>
    <row r="464" spans="1:17">
      <c r="A464" s="694"/>
      <c r="B464" s="10"/>
      <c r="C464" s="695"/>
      <c r="D464" s="695"/>
      <c r="E464" s="695"/>
      <c r="F464" s="3"/>
      <c r="G464" s="695"/>
      <c r="J464" s="257"/>
      <c r="L464" s="657"/>
      <c r="M464" s="521"/>
      <c r="N464" s="657"/>
    </row>
    <row r="465" spans="1:14">
      <c r="A465" s="694"/>
      <c r="B465" s="10"/>
      <c r="C465" s="695"/>
      <c r="D465" s="695"/>
      <c r="E465" s="695"/>
      <c r="F465" s="3"/>
      <c r="G465" s="695"/>
      <c r="J465" s="257"/>
      <c r="L465" s="657"/>
      <c r="M465" s="521"/>
      <c r="N465" s="657"/>
    </row>
    <row r="466" spans="1:14">
      <c r="A466" s="694"/>
      <c r="B466" s="10"/>
      <c r="C466" s="695"/>
      <c r="D466" s="695"/>
      <c r="E466" s="695"/>
      <c r="F466" s="3"/>
      <c r="G466" s="695"/>
      <c r="L466" s="657"/>
      <c r="M466" s="521"/>
      <c r="N466" s="657"/>
    </row>
    <row r="467" spans="1:14">
      <c r="A467" s="694"/>
      <c r="B467" s="10"/>
      <c r="C467" s="695"/>
      <c r="D467" s="695"/>
      <c r="E467" s="695"/>
      <c r="F467" s="3"/>
      <c r="G467" s="695"/>
      <c r="J467" s="257"/>
      <c r="L467" s="657"/>
      <c r="M467" s="521"/>
      <c r="N467" s="657"/>
    </row>
    <row r="468" spans="1:14">
      <c r="A468" s="694"/>
      <c r="B468" s="10"/>
      <c r="C468" s="695"/>
      <c r="D468" s="695"/>
      <c r="E468" s="695"/>
      <c r="F468" s="3"/>
      <c r="G468" s="695"/>
      <c r="J468" s="257"/>
      <c r="L468" s="657"/>
      <c r="M468" s="521"/>
      <c r="N468" s="657"/>
    </row>
    <row r="469" spans="1:14">
      <c r="A469" s="694"/>
      <c r="B469" s="10"/>
      <c r="C469" s="695"/>
      <c r="D469" s="695"/>
      <c r="E469" s="695"/>
      <c r="F469" s="3"/>
      <c r="G469" s="695"/>
      <c r="J469" s="257"/>
      <c r="L469" s="657"/>
      <c r="M469" s="521"/>
      <c r="N469" s="657"/>
    </row>
    <row r="470" spans="1:14">
      <c r="A470" s="694"/>
      <c r="B470" s="10"/>
      <c r="C470" s="695"/>
      <c r="D470" s="695"/>
      <c r="E470" s="695"/>
      <c r="F470" s="3"/>
      <c r="G470" s="695"/>
      <c r="J470" s="257"/>
      <c r="L470" s="657"/>
      <c r="M470" s="521"/>
      <c r="N470" s="657"/>
    </row>
    <row r="471" spans="1:14">
      <c r="A471" s="694"/>
      <c r="B471" s="10"/>
      <c r="C471" s="695"/>
      <c r="D471" s="695"/>
      <c r="E471" s="695"/>
      <c r="F471" s="3"/>
      <c r="G471" s="695"/>
      <c r="J471" s="257"/>
      <c r="L471" s="657"/>
      <c r="M471" s="521"/>
      <c r="N471" s="657"/>
    </row>
    <row r="472" spans="1:14">
      <c r="A472" s="694"/>
      <c r="B472" s="10"/>
      <c r="C472" s="695"/>
      <c r="D472" s="695"/>
      <c r="E472" s="695"/>
      <c r="F472" s="3"/>
      <c r="G472" s="695"/>
      <c r="J472" s="257"/>
      <c r="L472" s="657"/>
      <c r="M472" s="521"/>
      <c r="N472" s="657"/>
    </row>
    <row r="473" spans="1:14">
      <c r="A473" s="694"/>
      <c r="B473" s="10"/>
      <c r="C473" s="695"/>
      <c r="D473" s="695"/>
      <c r="E473" s="695"/>
      <c r="F473" s="3"/>
      <c r="G473" s="695"/>
      <c r="J473" s="257"/>
      <c r="L473" s="657"/>
      <c r="M473" s="521"/>
      <c r="N473" s="657"/>
    </row>
    <row r="474" spans="1:14">
      <c r="B474" s="10"/>
      <c r="L474" s="657"/>
      <c r="M474" s="521"/>
      <c r="N474" s="657"/>
    </row>
    <row r="475" spans="1:14">
      <c r="B475" s="10"/>
      <c r="L475" s="657"/>
      <c r="M475" s="521"/>
      <c r="N475" s="657"/>
    </row>
    <row r="476" spans="1:14">
      <c r="B476" s="10"/>
      <c r="L476" s="657"/>
      <c r="M476" s="521"/>
      <c r="N476" s="657"/>
    </row>
    <row r="477" spans="1:14">
      <c r="B477" s="10"/>
      <c r="L477" s="657"/>
      <c r="M477" s="521"/>
      <c r="N477" s="657"/>
    </row>
    <row r="478" spans="1:14">
      <c r="B478" s="10"/>
      <c r="L478" s="657"/>
      <c r="M478" s="521"/>
      <c r="N478" s="657"/>
    </row>
    <row r="479" spans="1:14">
      <c r="B479" s="10"/>
      <c r="K479" s="523"/>
      <c r="L479" s="657"/>
      <c r="M479" s="521"/>
      <c r="N479" s="657"/>
    </row>
    <row r="480" spans="1:14">
      <c r="B480" s="10"/>
    </row>
    <row r="481" spans="2:2">
      <c r="B481" s="10"/>
    </row>
    <row r="482" spans="2:2">
      <c r="B482" s="10"/>
    </row>
    <row r="483" spans="2:2">
      <c r="B483" s="10"/>
    </row>
    <row r="484" spans="2:2">
      <c r="B484" s="10"/>
    </row>
    <row r="485" spans="2:2">
      <c r="B485" s="10"/>
    </row>
    <row r="486" spans="2:2">
      <c r="B486" s="10"/>
    </row>
    <row r="487" spans="2:2">
      <c r="B487" s="1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9"/>
  <sheetViews>
    <sheetView workbookViewId="0"/>
  </sheetViews>
  <sheetFormatPr defaultRowHeight="12.75"/>
  <sheetData>
    <row r="1" spans="1:2" ht="283.5">
      <c r="A1" s="877" t="str">
        <f>Introduction!A1</f>
        <v>Request for Medical Proposal (RFP) for Arlington County Government</v>
      </c>
      <c r="B1" s="877"/>
    </row>
    <row r="2" spans="1:2" ht="20.25">
      <c r="A2" s="255" t="s">
        <v>881</v>
      </c>
    </row>
    <row r="3" spans="1:2" ht="17.25">
      <c r="A3" s="188" t="s">
        <v>2051</v>
      </c>
    </row>
    <row r="5" spans="1:2">
      <c r="A5" s="302" t="s">
        <v>1247</v>
      </c>
      <c r="B5" s="302"/>
    </row>
    <row r="6" spans="1:2">
      <c r="A6" s="302" t="s">
        <v>1376</v>
      </c>
      <c r="B6" s="302"/>
    </row>
    <row r="7" spans="1:2">
      <c r="A7" s="184"/>
      <c r="B7" s="184"/>
    </row>
    <row r="9" spans="1:2" ht="47.25">
      <c r="A9" s="87" t="s">
        <v>275</v>
      </c>
      <c r="B9" s="237" t="s">
        <v>104</v>
      </c>
    </row>
    <row r="10" spans="1:2">
      <c r="A10" s="904"/>
      <c r="B10" s="904"/>
    </row>
    <row r="11" spans="1:2">
      <c r="A11" s="904"/>
      <c r="B11" s="904"/>
    </row>
    <row r="12" spans="1:2">
      <c r="A12" s="904"/>
      <c r="B12" s="904"/>
    </row>
    <row r="13" spans="1:2">
      <c r="A13" s="904"/>
      <c r="B13" s="904"/>
    </row>
    <row r="14" spans="1:2">
      <c r="A14" s="904"/>
      <c r="B14" s="904"/>
    </row>
    <row r="15" spans="1:2">
      <c r="A15" s="904"/>
      <c r="B15" s="904"/>
    </row>
    <row r="16" spans="1:2">
      <c r="A16" s="904"/>
      <c r="B16" s="904"/>
    </row>
    <row r="17" spans="1:2">
      <c r="A17" s="904"/>
      <c r="B17" s="904"/>
    </row>
    <row r="18" spans="1:2">
      <c r="A18" s="904"/>
      <c r="B18" s="904"/>
    </row>
    <row r="19" spans="1:2">
      <c r="A19" s="904"/>
      <c r="B19" s="904"/>
    </row>
    <row r="20" spans="1:2">
      <c r="A20" s="904"/>
      <c r="B20" s="904"/>
    </row>
    <row r="21" spans="1:2">
      <c r="A21" s="904"/>
      <c r="B21" s="904"/>
    </row>
    <row r="22" spans="1:2">
      <c r="A22" s="904"/>
      <c r="B22" s="904"/>
    </row>
    <row r="23" spans="1:2">
      <c r="A23" s="904"/>
      <c r="B23" s="904"/>
    </row>
    <row r="24" spans="1:2">
      <c r="A24" s="904"/>
      <c r="B24" s="904"/>
    </row>
    <row r="25" spans="1:2">
      <c r="A25" s="904"/>
      <c r="B25" s="904"/>
    </row>
    <row r="26" spans="1:2">
      <c r="A26" s="904"/>
      <c r="B26" s="904"/>
    </row>
    <row r="27" spans="1:2">
      <c r="A27" s="904"/>
      <c r="B27" s="904"/>
    </row>
    <row r="28" spans="1:2">
      <c r="A28" s="904"/>
      <c r="B28" s="904"/>
    </row>
    <row r="29" spans="1:2">
      <c r="A29" s="904"/>
      <c r="B29" s="904"/>
    </row>
    <row r="30" spans="1:2">
      <c r="A30" s="904"/>
      <c r="B30" s="904"/>
    </row>
    <row r="31" spans="1:2">
      <c r="A31" s="904"/>
      <c r="B31" s="904"/>
    </row>
    <row r="32" spans="1:2">
      <c r="A32" s="904"/>
      <c r="B32" s="904"/>
    </row>
    <row r="33" spans="1:2">
      <c r="A33" s="904"/>
      <c r="B33" s="904"/>
    </row>
    <row r="34" spans="1:2">
      <c r="A34" s="904"/>
      <c r="B34" s="904"/>
    </row>
    <row r="35" spans="1:2">
      <c r="A35" s="904"/>
      <c r="B35" s="904"/>
    </row>
    <row r="36" spans="1:2">
      <c r="A36" s="904"/>
      <c r="B36" s="904"/>
    </row>
    <row r="37" spans="1:2">
      <c r="A37" s="904"/>
      <c r="B37" s="904"/>
    </row>
    <row r="38" spans="1:2">
      <c r="A38" s="904"/>
      <c r="B38" s="904"/>
    </row>
    <row r="39" spans="1:2">
      <c r="A39" s="904"/>
      <c r="B39" s="904"/>
    </row>
    <row r="40" spans="1:2">
      <c r="A40" s="904"/>
      <c r="B40" s="904"/>
    </row>
    <row r="41" spans="1:2">
      <c r="A41" s="904"/>
      <c r="B41" s="904"/>
    </row>
    <row r="42" spans="1:2">
      <c r="A42" s="904"/>
      <c r="B42" s="904"/>
    </row>
    <row r="43" spans="1:2">
      <c r="A43" s="904"/>
      <c r="B43" s="904"/>
    </row>
    <row r="44" spans="1:2">
      <c r="A44" s="904"/>
      <c r="B44" s="904"/>
    </row>
    <row r="45" spans="1:2">
      <c r="A45" s="904"/>
      <c r="B45" s="904"/>
    </row>
    <row r="46" spans="1:2">
      <c r="A46" s="904"/>
      <c r="B46" s="904"/>
    </row>
    <row r="47" spans="1:2">
      <c r="A47" s="904"/>
      <c r="B47" s="904"/>
    </row>
    <row r="48" spans="1:2">
      <c r="A48" s="904"/>
      <c r="B48" s="904"/>
    </row>
    <row r="49" spans="1:2">
      <c r="A49" s="904"/>
      <c r="B49" s="904"/>
    </row>
    <row r="50" spans="1:2">
      <c r="A50" s="904"/>
      <c r="B50" s="904"/>
    </row>
    <row r="51" spans="1:2">
      <c r="A51" s="904"/>
      <c r="B51" s="904"/>
    </row>
    <row r="52" spans="1:2">
      <c r="A52" s="904"/>
      <c r="B52" s="904"/>
    </row>
    <row r="53" spans="1:2">
      <c r="A53" s="904"/>
      <c r="B53" s="904"/>
    </row>
    <row r="54" spans="1:2">
      <c r="A54" s="904"/>
      <c r="B54" s="904"/>
    </row>
    <row r="55" spans="1:2">
      <c r="A55" s="904"/>
      <c r="B55" s="904"/>
    </row>
    <row r="56" spans="1:2">
      <c r="A56" s="904"/>
      <c r="B56" s="904"/>
    </row>
    <row r="57" spans="1:2">
      <c r="A57" s="904"/>
      <c r="B57" s="904"/>
    </row>
    <row r="58" spans="1:2">
      <c r="A58" s="904"/>
      <c r="B58" s="904"/>
    </row>
    <row r="59" spans="1:2">
      <c r="A59" s="904"/>
      <c r="B59" s="90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7"/>
  <sheetViews>
    <sheetView showGridLines="0" workbookViewId="0">
      <selection activeCell="F19" sqref="F19"/>
    </sheetView>
  </sheetViews>
  <sheetFormatPr defaultRowHeight="12.75"/>
  <cols>
    <col min="1" max="1" width="29.7109375" customWidth="1"/>
    <col min="2" max="3" width="27.28515625" customWidth="1"/>
    <col min="4" max="4" width="32.85546875" customWidth="1"/>
    <col min="5" max="5" width="9.28515625" bestFit="1" customWidth="1"/>
    <col min="6" max="6" width="16.7109375" customWidth="1"/>
    <col min="7" max="7" width="9.28515625" bestFit="1" customWidth="1"/>
  </cols>
  <sheetData>
    <row r="1" spans="1:10" ht="23.25">
      <c r="A1" s="192" t="str">
        <f>Introduction!A1</f>
        <v>Request for Medical Proposal (RFP) for Arlington County Government</v>
      </c>
      <c r="B1" s="193"/>
      <c r="C1" s="193"/>
      <c r="D1" s="194"/>
      <c r="E1" s="194"/>
      <c r="F1" s="194"/>
      <c r="G1" s="194"/>
      <c r="H1" s="194"/>
      <c r="I1" s="195"/>
      <c r="J1" s="195"/>
    </row>
    <row r="2" spans="1:10" ht="20.45" customHeight="1">
      <c r="A2" s="926" t="s">
        <v>1</v>
      </c>
      <c r="B2" s="926"/>
      <c r="C2" s="926"/>
      <c r="D2" s="926"/>
      <c r="E2" s="926"/>
      <c r="F2" s="926"/>
      <c r="G2" s="926"/>
      <c r="H2" s="194"/>
      <c r="I2" s="195"/>
      <c r="J2" s="195"/>
    </row>
    <row r="3" spans="1:10" ht="17.25">
      <c r="A3" s="196"/>
      <c r="B3" s="197"/>
      <c r="C3" s="197"/>
      <c r="D3" s="198"/>
      <c r="E3" s="198"/>
      <c r="F3" s="198"/>
      <c r="G3" s="198"/>
      <c r="H3" s="198"/>
      <c r="I3" s="200"/>
      <c r="J3" s="200"/>
    </row>
    <row r="4" spans="1:10" ht="17.25">
      <c r="A4" s="208" t="s">
        <v>1431</v>
      </c>
      <c r="B4" s="201"/>
      <c r="C4" s="201"/>
      <c r="D4" s="201"/>
      <c r="E4" s="201"/>
      <c r="F4" s="201"/>
      <c r="G4" s="201"/>
      <c r="H4" s="201"/>
      <c r="I4" s="380"/>
      <c r="J4" s="380"/>
    </row>
    <row r="5" spans="1:10">
      <c r="A5" s="971" t="s">
        <v>1471</v>
      </c>
      <c r="B5" s="971"/>
      <c r="C5" s="971"/>
      <c r="D5" s="971"/>
      <c r="E5" s="878"/>
      <c r="F5" s="878"/>
      <c r="G5" s="878"/>
      <c r="H5" s="878"/>
      <c r="I5" s="195"/>
      <c r="J5" s="195"/>
    </row>
    <row r="6" spans="1:10">
      <c r="A6" s="878"/>
      <c r="B6" s="878"/>
      <c r="C6" s="878"/>
      <c r="D6" s="878"/>
      <c r="E6" s="878"/>
      <c r="F6" s="878"/>
      <c r="G6" s="878"/>
      <c r="H6" s="878"/>
      <c r="I6" s="195"/>
      <c r="J6" s="195"/>
    </row>
    <row r="7" spans="1:10" ht="27" customHeight="1" thickBot="1">
      <c r="A7" s="995" t="s">
        <v>2052</v>
      </c>
      <c r="B7" s="995"/>
      <c r="C7" s="995"/>
      <c r="D7" s="995"/>
      <c r="E7" s="995"/>
      <c r="F7" s="995"/>
      <c r="G7" s="995"/>
      <c r="H7" s="878"/>
      <c r="I7" s="195"/>
      <c r="J7" s="195"/>
    </row>
    <row r="8" spans="1:10">
      <c r="A8" s="579"/>
      <c r="B8" s="981" t="s">
        <v>2053</v>
      </c>
      <c r="C8" s="982"/>
      <c r="D8" s="991" t="s">
        <v>1437</v>
      </c>
      <c r="E8" s="991"/>
      <c r="F8" s="991"/>
      <c r="G8" s="984"/>
      <c r="H8" s="434"/>
      <c r="I8" s="434"/>
    </row>
    <row r="9" spans="1:10">
      <c r="A9" s="580"/>
      <c r="B9" s="983" t="s">
        <v>1436</v>
      </c>
      <c r="C9" s="991"/>
      <c r="D9" s="991"/>
      <c r="E9" s="991"/>
      <c r="F9" s="991"/>
      <c r="G9" s="984"/>
      <c r="H9" s="434"/>
      <c r="I9" s="434"/>
    </row>
    <row r="10" spans="1:10">
      <c r="A10" s="581"/>
      <c r="B10" s="203" t="s">
        <v>1439</v>
      </c>
      <c r="C10" s="843" t="s">
        <v>1703</v>
      </c>
      <c r="D10" s="203" t="s">
        <v>1439</v>
      </c>
      <c r="E10" s="881" t="s">
        <v>1438</v>
      </c>
      <c r="F10" s="843" t="s">
        <v>1703</v>
      </c>
      <c r="G10" s="881" t="s">
        <v>1438</v>
      </c>
      <c r="H10" s="434"/>
      <c r="I10" s="434"/>
    </row>
    <row r="11" spans="1:10" ht="25.5">
      <c r="A11" s="495" t="s">
        <v>2054</v>
      </c>
      <c r="B11" s="919">
        <v>10</v>
      </c>
      <c r="C11" s="920" t="s">
        <v>2055</v>
      </c>
      <c r="D11" s="496"/>
      <c r="E11" s="496"/>
      <c r="F11" s="496"/>
      <c r="G11" s="496"/>
      <c r="H11" s="434"/>
      <c r="I11" s="434"/>
    </row>
    <row r="12" spans="1:10" ht="51">
      <c r="A12" s="497" t="s">
        <v>2056</v>
      </c>
      <c r="B12" s="919" t="s">
        <v>2057</v>
      </c>
      <c r="C12" s="919" t="s">
        <v>2058</v>
      </c>
      <c r="D12" s="496"/>
      <c r="E12" s="496"/>
      <c r="F12" s="496"/>
      <c r="G12" s="496"/>
      <c r="H12" s="434"/>
      <c r="I12" s="434"/>
    </row>
    <row r="13" spans="1:10" ht="25.5">
      <c r="A13" s="498" t="s">
        <v>2059</v>
      </c>
      <c r="B13" s="919" t="s">
        <v>2060</v>
      </c>
      <c r="C13" s="919" t="s">
        <v>2061</v>
      </c>
      <c r="D13" s="496"/>
      <c r="E13" s="496"/>
      <c r="F13" s="496"/>
      <c r="G13" s="496"/>
      <c r="H13" s="434"/>
      <c r="I13" s="434"/>
    </row>
    <row r="14" spans="1:10" ht="26.25" thickBot="1">
      <c r="A14" s="921" t="s">
        <v>2062</v>
      </c>
      <c r="B14" s="922" t="s">
        <v>2063</v>
      </c>
      <c r="C14" s="923" t="s">
        <v>2064</v>
      </c>
      <c r="D14" s="647"/>
      <c r="E14" s="647"/>
      <c r="F14" s="647"/>
      <c r="G14" s="647"/>
      <c r="H14" s="434"/>
      <c r="I14" s="434"/>
    </row>
    <row r="15" spans="1:10" ht="31.15" customHeight="1">
      <c r="A15" s="994" t="s">
        <v>2065</v>
      </c>
      <c r="B15" s="994"/>
      <c r="C15" s="994"/>
      <c r="D15" s="994"/>
      <c r="E15" s="994"/>
      <c r="F15" s="994"/>
      <c r="G15" s="994"/>
      <c r="H15" s="434"/>
      <c r="I15" s="434"/>
    </row>
    <row r="16" spans="1:10">
      <c r="A16" s="703"/>
      <c r="B16" s="845"/>
      <c r="C16" s="846"/>
      <c r="D16" s="848"/>
      <c r="E16" s="848"/>
      <c r="F16" s="848"/>
      <c r="G16" s="848"/>
      <c r="H16" s="434"/>
      <c r="I16" s="434"/>
    </row>
    <row r="17" spans="1:10" ht="26.45" customHeight="1">
      <c r="A17" s="703"/>
      <c r="B17" s="845"/>
      <c r="C17" s="846"/>
      <c r="D17" s="703"/>
      <c r="E17" s="703"/>
      <c r="F17" s="703"/>
      <c r="G17" s="703"/>
      <c r="H17" s="434"/>
      <c r="I17" s="434"/>
    </row>
    <row r="18" spans="1:10">
      <c r="A18" s="703"/>
      <c r="B18" s="846"/>
      <c r="C18" s="846"/>
      <c r="D18" s="703"/>
      <c r="E18" s="703"/>
      <c r="F18" s="703"/>
      <c r="G18" s="703"/>
      <c r="H18" s="648"/>
      <c r="I18" s="434"/>
      <c r="J18" s="434"/>
    </row>
    <row r="19" spans="1:10">
      <c r="A19" s="703"/>
      <c r="B19" s="846"/>
      <c r="C19" s="846"/>
      <c r="D19" s="703"/>
      <c r="E19" s="703"/>
      <c r="F19" s="703"/>
      <c r="G19" s="703"/>
    </row>
    <row r="20" spans="1:10">
      <c r="A20" s="703"/>
      <c r="B20" s="846"/>
      <c r="C20" s="846"/>
      <c r="D20" s="703"/>
      <c r="E20" s="703"/>
      <c r="F20" s="703"/>
      <c r="G20" s="703"/>
    </row>
    <row r="21" spans="1:10">
      <c r="A21" s="703"/>
      <c r="B21" s="846"/>
      <c r="C21" s="846"/>
      <c r="D21" s="703"/>
      <c r="E21" s="703"/>
      <c r="F21" s="703"/>
      <c r="G21" s="703"/>
    </row>
    <row r="22" spans="1:10">
      <c r="A22" s="847"/>
      <c r="B22" s="849"/>
      <c r="C22" s="849"/>
      <c r="D22" s="850"/>
      <c r="E22" s="850"/>
      <c r="F22" s="850"/>
      <c r="G22" s="850"/>
    </row>
    <row r="23" spans="1:10">
      <c r="A23" s="847"/>
      <c r="B23" s="849"/>
      <c r="C23" s="849"/>
      <c r="D23" s="850"/>
      <c r="E23" s="850"/>
      <c r="F23" s="850"/>
      <c r="G23" s="850"/>
    </row>
    <row r="24" spans="1:10">
      <c r="A24" s="993" t="s">
        <v>2066</v>
      </c>
      <c r="B24" s="993"/>
      <c r="C24" s="882"/>
      <c r="D24" s="882"/>
      <c r="E24" s="882"/>
      <c r="F24" s="882"/>
      <c r="G24" s="882"/>
    </row>
    <row r="25" spans="1:10">
      <c r="A25" s="499"/>
      <c r="B25" s="500"/>
      <c r="C25" s="500"/>
      <c r="D25" s="501"/>
      <c r="E25" s="501"/>
      <c r="F25" s="501"/>
      <c r="G25" s="501"/>
    </row>
    <row r="26" spans="1:10">
      <c r="B26" s="207"/>
      <c r="C26" s="207"/>
    </row>
    <row r="27" spans="1:10">
      <c r="B27" s="207"/>
      <c r="C27" s="207"/>
    </row>
  </sheetData>
  <mergeCells count="9">
    <mergeCell ref="A2:G2"/>
    <mergeCell ref="A24:B24"/>
    <mergeCell ref="A5:D5"/>
    <mergeCell ref="B8:C8"/>
    <mergeCell ref="B9:C9"/>
    <mergeCell ref="D9:G9"/>
    <mergeCell ref="A15:G15"/>
    <mergeCell ref="A7:G7"/>
    <mergeCell ref="D8: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8"/>
  <sheetViews>
    <sheetView showGridLines="0" workbookViewId="0">
      <selection activeCell="A5" sqref="A5:J5"/>
    </sheetView>
  </sheetViews>
  <sheetFormatPr defaultRowHeight="12.75"/>
  <sheetData>
    <row r="1" spans="1:11" ht="20.45" customHeight="1">
      <c r="A1" s="996" t="s">
        <v>0</v>
      </c>
      <c r="B1" s="996"/>
      <c r="C1" s="996"/>
      <c r="D1" s="996"/>
      <c r="E1" s="996"/>
      <c r="F1" s="996"/>
      <c r="G1" s="996"/>
      <c r="H1" s="996"/>
      <c r="I1" s="996"/>
      <c r="J1" s="996"/>
      <c r="K1" s="996"/>
    </row>
    <row r="2" spans="1:11" ht="20.45" customHeight="1">
      <c r="A2" s="926" t="s">
        <v>1</v>
      </c>
      <c r="B2" s="926"/>
      <c r="C2" s="926"/>
      <c r="D2" s="926"/>
      <c r="E2" s="926"/>
      <c r="F2" s="926"/>
    </row>
    <row r="3" spans="1:11" ht="17.25">
      <c r="A3" s="209" t="s">
        <v>2067</v>
      </c>
    </row>
    <row r="4" spans="1:11" ht="17.25">
      <c r="A4" s="209"/>
    </row>
    <row r="5" spans="1:11" ht="27.6" customHeight="1">
      <c r="A5" s="997" t="s">
        <v>2068</v>
      </c>
      <c r="B5" s="998"/>
      <c r="C5" s="998"/>
      <c r="D5" s="998"/>
      <c r="E5" s="998"/>
      <c r="F5" s="998"/>
      <c r="G5" s="998"/>
      <c r="H5" s="998"/>
      <c r="I5" s="998"/>
      <c r="J5" s="999"/>
    </row>
    <row r="6" spans="1:11">
      <c r="A6" s="379"/>
      <c r="B6" s="379"/>
      <c r="C6" s="379"/>
      <c r="D6" s="379"/>
      <c r="E6" s="379"/>
      <c r="F6" s="379"/>
      <c r="G6" s="379"/>
      <c r="H6" s="379"/>
      <c r="I6" s="379"/>
      <c r="J6" s="379"/>
    </row>
    <row r="8" spans="1:11">
      <c r="D8" s="1"/>
    </row>
  </sheetData>
  <mergeCells count="3">
    <mergeCell ref="A1:K1"/>
    <mergeCell ref="A5:J5"/>
    <mergeCell ref="A2:F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
  <sheetViews>
    <sheetView showGridLines="0" workbookViewId="0">
      <selection activeCell="J14" sqref="J14"/>
    </sheetView>
  </sheetViews>
  <sheetFormatPr defaultRowHeight="12.75"/>
  <sheetData>
    <row r="1" spans="1:10" ht="20.25">
      <c r="A1" s="353" t="s">
        <v>0</v>
      </c>
      <c r="B1" s="354"/>
      <c r="C1" s="354"/>
      <c r="D1" s="354"/>
      <c r="E1" s="354"/>
      <c r="F1" s="354"/>
      <c r="G1" s="354"/>
      <c r="H1" s="354"/>
      <c r="I1" s="354"/>
    </row>
    <row r="2" spans="1:10" ht="20.45" customHeight="1">
      <c r="A2" s="926" t="s">
        <v>1</v>
      </c>
      <c r="B2" s="926"/>
      <c r="C2" s="926"/>
      <c r="D2" s="926"/>
      <c r="E2" s="926"/>
      <c r="F2" s="926"/>
    </row>
    <row r="3" spans="1:10" ht="17.25">
      <c r="A3" s="868" t="s">
        <v>41</v>
      </c>
    </row>
    <row r="4" spans="1:10" ht="17.25">
      <c r="A4" s="868"/>
    </row>
    <row r="5" spans="1:10" ht="27" customHeight="1">
      <c r="A5" s="997" t="s">
        <v>2069</v>
      </c>
      <c r="B5" s="998"/>
      <c r="C5" s="998"/>
      <c r="D5" s="998"/>
      <c r="E5" s="998"/>
      <c r="F5" s="998"/>
      <c r="G5" s="998"/>
      <c r="H5" s="998"/>
      <c r="I5" s="998"/>
      <c r="J5" s="999"/>
    </row>
    <row r="9" spans="1:10">
      <c r="D9" s="1"/>
    </row>
  </sheetData>
  <mergeCells count="2">
    <mergeCell ref="A5:J5"/>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showGridLines="0" workbookViewId="0">
      <selection activeCell="F24" sqref="F24"/>
    </sheetView>
  </sheetViews>
  <sheetFormatPr defaultRowHeight="12.75"/>
  <cols>
    <col min="5" max="5" width="20" bestFit="1" customWidth="1"/>
    <col min="6" max="6" width="19.7109375" bestFit="1" customWidth="1"/>
  </cols>
  <sheetData>
    <row r="1" spans="1:17" ht="20.25">
      <c r="A1" s="926" t="s">
        <v>0</v>
      </c>
      <c r="B1" s="926"/>
      <c r="C1" s="926"/>
      <c r="D1" s="926"/>
      <c r="E1" s="926"/>
      <c r="F1" s="926"/>
      <c r="G1" s="926"/>
      <c r="H1" s="926"/>
      <c r="I1" s="926"/>
      <c r="J1" s="926"/>
      <c r="K1" s="926"/>
      <c r="L1" s="926"/>
      <c r="M1" s="431"/>
      <c r="N1" s="431"/>
      <c r="O1" s="431"/>
      <c r="P1" s="431"/>
      <c r="Q1" s="393"/>
    </row>
    <row r="2" spans="1:17" ht="20.45" customHeight="1">
      <c r="A2" s="926" t="s">
        <v>1</v>
      </c>
      <c r="B2" s="926"/>
      <c r="C2" s="926"/>
      <c r="D2" s="926"/>
      <c r="E2" s="926"/>
      <c r="F2" s="432"/>
      <c r="G2" s="431"/>
      <c r="H2" s="392"/>
      <c r="I2" s="431"/>
      <c r="J2" s="431"/>
      <c r="K2" s="431"/>
      <c r="L2" s="431"/>
      <c r="M2" s="431"/>
      <c r="N2" s="431"/>
      <c r="O2" s="431"/>
      <c r="P2" s="431"/>
      <c r="Q2" s="393"/>
    </row>
    <row r="3" spans="1:17">
      <c r="A3" s="431"/>
      <c r="B3" s="431"/>
      <c r="C3" s="431"/>
      <c r="D3" s="431"/>
      <c r="E3" s="431"/>
      <c r="F3" s="431"/>
      <c r="G3" s="431"/>
      <c r="H3" s="392"/>
      <c r="I3" s="431"/>
      <c r="J3" s="431"/>
      <c r="K3" s="431"/>
      <c r="L3" s="431"/>
      <c r="M3" s="431"/>
      <c r="N3" s="431"/>
      <c r="O3" s="431"/>
      <c r="P3" s="431"/>
      <c r="Q3" s="393"/>
    </row>
    <row r="4" spans="1:17">
      <c r="A4" s="431"/>
      <c r="B4" s="431"/>
      <c r="C4" s="431"/>
      <c r="D4" s="431"/>
      <c r="E4" s="431"/>
      <c r="F4" s="431"/>
      <c r="G4" s="431"/>
      <c r="H4" s="392"/>
      <c r="I4" s="431"/>
      <c r="J4" s="431"/>
      <c r="K4" s="431"/>
      <c r="L4" s="431"/>
      <c r="M4" s="431"/>
      <c r="N4" s="431"/>
      <c r="O4" s="431"/>
      <c r="P4" s="431"/>
      <c r="Q4" s="393"/>
    </row>
    <row r="5" spans="1:17" ht="15.75">
      <c r="A5" s="940" t="s">
        <v>53</v>
      </c>
      <c r="B5" s="941"/>
      <c r="C5" s="941"/>
      <c r="D5" s="941"/>
      <c r="E5" s="941"/>
      <c r="F5" s="941"/>
      <c r="G5" s="941"/>
      <c r="H5" s="941"/>
      <c r="I5" s="941"/>
      <c r="J5" s="941"/>
      <c r="K5" s="941"/>
      <c r="L5" s="941"/>
      <c r="M5" s="555"/>
      <c r="N5" s="555"/>
      <c r="O5" s="555"/>
      <c r="P5" s="555"/>
      <c r="Q5" s="393"/>
    </row>
    <row r="6" spans="1:17" ht="39" customHeight="1">
      <c r="A6" s="938" t="s">
        <v>54</v>
      </c>
      <c r="B6" s="939"/>
      <c r="C6" s="939"/>
      <c r="D6" s="939"/>
      <c r="E6" s="939"/>
      <c r="F6" s="939"/>
      <c r="G6" s="939"/>
      <c r="H6" s="939"/>
      <c r="I6" s="939"/>
      <c r="J6" s="939"/>
      <c r="K6" s="939"/>
      <c r="L6" s="939"/>
      <c r="M6" s="556"/>
      <c r="N6" s="556"/>
      <c r="O6" s="557"/>
      <c r="P6" s="394"/>
    </row>
    <row r="7" spans="1:17" ht="15.75">
      <c r="A7" s="942" t="s">
        <v>55</v>
      </c>
      <c r="B7" s="943"/>
      <c r="C7" s="943"/>
      <c r="D7" s="943"/>
      <c r="E7" s="943"/>
      <c r="F7" s="943"/>
      <c r="G7" s="943"/>
      <c r="H7" s="943"/>
      <c r="I7" s="943"/>
      <c r="J7" s="943"/>
      <c r="K7" s="943"/>
      <c r="L7" s="943"/>
      <c r="M7" s="553"/>
      <c r="N7" s="554"/>
      <c r="O7" s="394"/>
      <c r="P7" s="394"/>
    </row>
    <row r="8" spans="1:17" ht="30" customHeight="1">
      <c r="A8" s="944" t="s">
        <v>56</v>
      </c>
      <c r="B8" s="944"/>
      <c r="C8" s="944"/>
      <c r="D8" s="944"/>
      <c r="E8" s="944"/>
      <c r="F8" s="944"/>
      <c r="G8" s="944"/>
      <c r="H8" s="944"/>
      <c r="I8" s="944"/>
      <c r="J8" s="944"/>
      <c r="K8" s="944"/>
      <c r="L8" s="944"/>
      <c r="M8" s="551"/>
      <c r="N8" s="551"/>
      <c r="O8" s="551"/>
      <c r="P8" s="552"/>
    </row>
    <row r="9" spans="1:17" ht="15.75">
      <c r="A9" s="946" t="s">
        <v>57</v>
      </c>
      <c r="B9" s="946"/>
      <c r="C9" s="946"/>
      <c r="D9" s="946"/>
      <c r="E9" s="946"/>
      <c r="F9" s="946"/>
      <c r="G9" s="946"/>
      <c r="H9" s="946"/>
      <c r="I9" s="946"/>
      <c r="J9" s="946"/>
      <c r="K9" s="946"/>
      <c r="L9" s="946"/>
      <c r="M9" s="395"/>
      <c r="N9" s="394"/>
      <c r="O9" s="396"/>
      <c r="P9" s="397"/>
    </row>
    <row r="10" spans="1:17" ht="15">
      <c r="A10" s="949" t="s">
        <v>58</v>
      </c>
      <c r="B10" s="950"/>
      <c r="C10" s="951"/>
      <c r="D10" s="525"/>
      <c r="E10" s="952" t="s">
        <v>59</v>
      </c>
      <c r="F10" s="953"/>
      <c r="G10" s="828"/>
      <c r="H10" s="947" t="s">
        <v>60</v>
      </c>
      <c r="I10" s="948"/>
      <c r="J10" s="948"/>
      <c r="K10" s="948"/>
      <c r="L10" s="1"/>
    </row>
    <row r="11" spans="1:17" ht="15">
      <c r="A11" s="527"/>
      <c r="B11" s="829"/>
      <c r="C11" s="830"/>
      <c r="D11" s="525"/>
      <c r="E11" s="872"/>
      <c r="F11" s="831"/>
      <c r="G11" s="831"/>
      <c r="H11" s="526"/>
      <c r="I11" s="832"/>
      <c r="J11" s="1"/>
      <c r="K11" s="1"/>
      <c r="L11" s="1"/>
    </row>
    <row r="12" spans="1:17" ht="14.25">
      <c r="A12" s="528" t="s">
        <v>61</v>
      </c>
      <c r="B12" s="529" t="s">
        <v>62</v>
      </c>
      <c r="C12" s="529"/>
      <c r="D12" s="526"/>
      <c r="E12" s="530" t="s">
        <v>63</v>
      </c>
      <c r="F12" s="530" t="s">
        <v>64</v>
      </c>
      <c r="G12" s="530"/>
      <c r="H12" s="833" t="s">
        <v>65</v>
      </c>
      <c r="I12" s="1"/>
      <c r="J12" s="1"/>
      <c r="K12" s="1"/>
      <c r="L12" s="1"/>
    </row>
    <row r="13" spans="1:17" ht="14.25">
      <c r="A13" s="528" t="s">
        <v>66</v>
      </c>
      <c r="B13" s="529" t="s">
        <v>67</v>
      </c>
      <c r="C13" s="529"/>
      <c r="D13" s="526"/>
      <c r="E13" s="530" t="s">
        <v>68</v>
      </c>
      <c r="F13" s="530" t="s">
        <v>69</v>
      </c>
      <c r="G13" s="530"/>
      <c r="H13" s="834" t="s">
        <v>70</v>
      </c>
      <c r="I13" s="1"/>
      <c r="J13" s="1"/>
      <c r="K13" s="1"/>
      <c r="L13" s="1"/>
    </row>
    <row r="14" spans="1:17">
      <c r="A14" s="528" t="s">
        <v>71</v>
      </c>
      <c r="B14" s="529" t="s">
        <v>67</v>
      </c>
      <c r="C14" s="529"/>
      <c r="D14" s="526"/>
      <c r="E14" s="530" t="s">
        <v>72</v>
      </c>
      <c r="F14" s="531" t="s">
        <v>73</v>
      </c>
      <c r="G14" s="531"/>
      <c r="H14" s="526"/>
      <c r="I14" s="526"/>
      <c r="J14" s="1"/>
      <c r="K14" s="1"/>
      <c r="L14" s="1"/>
    </row>
    <row r="15" spans="1:17">
      <c r="A15" s="528" t="s">
        <v>74</v>
      </c>
      <c r="B15" s="529" t="s">
        <v>67</v>
      </c>
      <c r="C15" s="529"/>
      <c r="D15" s="526"/>
      <c r="E15" s="530" t="s">
        <v>75</v>
      </c>
      <c r="F15" s="530" t="s">
        <v>76</v>
      </c>
      <c r="G15" s="530"/>
      <c r="H15" s="526"/>
      <c r="I15" s="526"/>
      <c r="J15" s="1"/>
      <c r="K15" s="1"/>
      <c r="L15" s="1"/>
    </row>
    <row r="16" spans="1:17">
      <c r="A16" s="528" t="s">
        <v>77</v>
      </c>
      <c r="B16" s="529" t="s">
        <v>67</v>
      </c>
      <c r="C16" s="529"/>
      <c r="D16" s="526"/>
      <c r="E16" s="530" t="s">
        <v>78</v>
      </c>
      <c r="F16" s="526"/>
      <c r="G16" s="526"/>
      <c r="H16" s="526"/>
      <c r="I16" s="526"/>
      <c r="J16" s="1"/>
      <c r="K16" s="1"/>
      <c r="L16" s="1"/>
    </row>
    <row r="17" spans="1:12">
      <c r="A17" s="592" t="s">
        <v>79</v>
      </c>
      <c r="B17" s="593" t="s">
        <v>62</v>
      </c>
      <c r="C17" s="593"/>
      <c r="D17" s="594"/>
      <c r="E17" s="594"/>
      <c r="F17" s="594"/>
      <c r="G17" s="594"/>
      <c r="H17" s="594"/>
      <c r="I17" s="594"/>
      <c r="J17" s="1"/>
      <c r="K17" s="1"/>
      <c r="L17" s="1"/>
    </row>
    <row r="18" spans="1:12">
      <c r="A18" s="595" t="s">
        <v>80</v>
      </c>
      <c r="B18" s="596" t="s">
        <v>62</v>
      </c>
      <c r="C18" s="596"/>
      <c r="D18" s="595"/>
      <c r="E18" s="597"/>
      <c r="F18" s="595"/>
      <c r="G18" s="595"/>
      <c r="H18" s="595"/>
      <c r="I18" s="595"/>
      <c r="J18" s="835"/>
      <c r="K18" s="835"/>
      <c r="L18" s="835"/>
    </row>
    <row r="19" spans="1:12">
      <c r="E19" s="398"/>
    </row>
    <row r="21" spans="1:12" ht="15">
      <c r="A21" s="945" t="s">
        <v>81</v>
      </c>
      <c r="B21" s="945"/>
      <c r="C21" s="945"/>
      <c r="D21" s="945"/>
      <c r="E21" s="945"/>
    </row>
    <row r="22" spans="1:12" ht="15" customHeight="1">
      <c r="A22" s="934" t="s">
        <v>53</v>
      </c>
      <c r="B22" s="935"/>
      <c r="C22" s="935"/>
      <c r="D22" s="936"/>
      <c r="E22" s="870" t="s">
        <v>82</v>
      </c>
    </row>
    <row r="23" spans="1:12" ht="15">
      <c r="A23" s="937" t="s">
        <v>83</v>
      </c>
      <c r="B23" s="937"/>
      <c r="C23" s="937"/>
      <c r="D23" s="937"/>
      <c r="E23" s="869">
        <v>337</v>
      </c>
    </row>
    <row r="24" spans="1:12" ht="15">
      <c r="A24" s="937" t="s">
        <v>84</v>
      </c>
      <c r="B24" s="937"/>
      <c r="C24" s="937"/>
      <c r="D24" s="937"/>
      <c r="E24" s="869" t="s">
        <v>85</v>
      </c>
    </row>
    <row r="25" spans="1:12" ht="15">
      <c r="A25" s="937" t="s">
        <v>86</v>
      </c>
      <c r="B25" s="937"/>
      <c r="C25" s="937"/>
      <c r="D25" s="937"/>
      <c r="E25" s="869" t="s">
        <v>87</v>
      </c>
    </row>
    <row r="26" spans="1:12" ht="15">
      <c r="A26" s="937" t="s">
        <v>88</v>
      </c>
      <c r="B26" s="937"/>
      <c r="C26" s="937"/>
      <c r="D26" s="937"/>
      <c r="E26" s="869" t="s">
        <v>89</v>
      </c>
    </row>
    <row r="27" spans="1:12" ht="15">
      <c r="A27" s="937" t="s">
        <v>90</v>
      </c>
      <c r="B27" s="937"/>
      <c r="C27" s="937"/>
      <c r="D27" s="937"/>
      <c r="E27" s="869" t="s">
        <v>91</v>
      </c>
    </row>
    <row r="28" spans="1:12" ht="15">
      <c r="A28" s="937" t="s">
        <v>92</v>
      </c>
      <c r="B28" s="937"/>
      <c r="C28" s="937"/>
      <c r="D28" s="937"/>
      <c r="E28" s="869" t="s">
        <v>85</v>
      </c>
    </row>
    <row r="29" spans="1:12" ht="15">
      <c r="A29" s="937" t="s">
        <v>93</v>
      </c>
      <c r="B29" s="937"/>
      <c r="C29" s="937"/>
      <c r="D29" s="937"/>
      <c r="E29" s="869" t="s">
        <v>94</v>
      </c>
    </row>
    <row r="30" spans="1:12" ht="15">
      <c r="A30" s="937" t="s">
        <v>95</v>
      </c>
      <c r="B30" s="937"/>
      <c r="C30" s="937"/>
      <c r="D30" s="937"/>
      <c r="E30" s="869" t="s">
        <v>96</v>
      </c>
    </row>
    <row r="31" spans="1:12" ht="15">
      <c r="A31" s="956" t="s">
        <v>97</v>
      </c>
      <c r="B31" s="956"/>
      <c r="C31" s="956"/>
      <c r="D31" s="956"/>
      <c r="E31" s="955">
        <v>145</v>
      </c>
    </row>
    <row r="32" spans="1:12" ht="15">
      <c r="A32" s="954" t="s">
        <v>98</v>
      </c>
      <c r="B32" s="954"/>
      <c r="C32" s="954"/>
      <c r="D32" s="954"/>
      <c r="E32" s="955"/>
    </row>
    <row r="33" spans="1:5" ht="15">
      <c r="A33" s="937" t="s">
        <v>99</v>
      </c>
      <c r="B33" s="937"/>
      <c r="C33" s="937"/>
      <c r="D33" s="937"/>
      <c r="E33" s="869">
        <v>111</v>
      </c>
    </row>
  </sheetData>
  <mergeCells count="24">
    <mergeCell ref="A25:D25"/>
    <mergeCell ref="A26:D26"/>
    <mergeCell ref="A32:D32"/>
    <mergeCell ref="A33:D33"/>
    <mergeCell ref="E31:E32"/>
    <mergeCell ref="A27:D27"/>
    <mergeCell ref="A28:D28"/>
    <mergeCell ref="A29:D29"/>
    <mergeCell ref="A30:D30"/>
    <mergeCell ref="A31:D31"/>
    <mergeCell ref="A22:D22"/>
    <mergeCell ref="A23:D23"/>
    <mergeCell ref="A24:D24"/>
    <mergeCell ref="A1:L1"/>
    <mergeCell ref="A6:L6"/>
    <mergeCell ref="A5:L5"/>
    <mergeCell ref="A7:L7"/>
    <mergeCell ref="A8:L8"/>
    <mergeCell ref="A2:E2"/>
    <mergeCell ref="A21:E21"/>
    <mergeCell ref="A9:L9"/>
    <mergeCell ref="H10:K10"/>
    <mergeCell ref="A10:C10"/>
    <mergeCell ref="E10:F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6"/>
  <sheetViews>
    <sheetView showGridLines="0" tabSelected="1" workbookViewId="0">
      <selection activeCell="E15" sqref="E15"/>
    </sheetView>
  </sheetViews>
  <sheetFormatPr defaultRowHeight="12.75"/>
  <sheetData>
    <row r="1" spans="1:7" ht="20.25">
      <c r="A1" s="355" t="s">
        <v>0</v>
      </c>
      <c r="B1" s="355"/>
      <c r="C1" s="352"/>
      <c r="D1" s="352"/>
      <c r="E1" s="352"/>
      <c r="F1" s="352"/>
      <c r="G1" s="352"/>
    </row>
    <row r="2" spans="1:7" ht="20.45" customHeight="1">
      <c r="A2" s="926" t="s">
        <v>1</v>
      </c>
      <c r="B2" s="926"/>
      <c r="C2" s="926"/>
      <c r="D2" s="926"/>
      <c r="E2" s="926"/>
      <c r="F2" s="926"/>
      <c r="G2" s="352"/>
    </row>
    <row r="3" spans="1:7" ht="17.25">
      <c r="A3" s="1000" t="s">
        <v>42</v>
      </c>
      <c r="B3" s="1000"/>
      <c r="C3" s="1000"/>
      <c r="D3" s="1000"/>
      <c r="E3" s="1000"/>
      <c r="F3" s="1000"/>
      <c r="G3" s="883"/>
    </row>
    <row r="4" spans="1:7" ht="17.25">
      <c r="A4" s="883"/>
      <c r="B4" s="883"/>
      <c r="C4" s="883"/>
      <c r="D4" s="883"/>
      <c r="E4" s="883"/>
      <c r="F4" s="883"/>
      <c r="G4" s="883"/>
    </row>
    <row r="6" spans="1:7">
      <c r="A6" s="1" t="s">
        <v>2070</v>
      </c>
    </row>
  </sheetData>
  <mergeCells count="2">
    <mergeCell ref="A3:F3"/>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49"/>
  <sheetViews>
    <sheetView showGridLines="0" topLeftCell="A8" zoomScale="80" zoomScaleNormal="80" workbookViewId="0">
      <selection activeCell="C10" sqref="C10"/>
    </sheetView>
  </sheetViews>
  <sheetFormatPr defaultRowHeight="12.75"/>
  <cols>
    <col min="1" max="1" width="3.5703125" customWidth="1"/>
    <col min="2" max="2" width="3.5703125" bestFit="1" customWidth="1"/>
    <col min="3" max="3" width="55.7109375" customWidth="1"/>
    <col min="4" max="4" width="31.140625" customWidth="1"/>
    <col min="5" max="5" width="42.28515625" customWidth="1"/>
    <col min="6" max="6" width="65.140625" customWidth="1"/>
    <col min="7" max="7" width="18.140625" customWidth="1"/>
  </cols>
  <sheetData>
    <row r="1" spans="1:73" ht="20.25">
      <c r="A1" s="926" t="s">
        <v>0</v>
      </c>
      <c r="B1" s="926"/>
      <c r="C1" s="926"/>
      <c r="D1" s="926"/>
      <c r="E1" s="926"/>
      <c r="F1" s="926"/>
      <c r="G1" s="926"/>
      <c r="H1" s="926"/>
      <c r="I1" s="926"/>
      <c r="J1" s="926"/>
      <c r="K1" s="926"/>
      <c r="L1" s="926"/>
      <c r="M1" s="926"/>
      <c r="N1" s="926"/>
      <c r="O1" s="926"/>
      <c r="P1" s="926"/>
      <c r="Q1" s="926"/>
    </row>
    <row r="2" spans="1:73" ht="20.45" customHeight="1">
      <c r="A2" s="926" t="s">
        <v>1</v>
      </c>
      <c r="B2" s="926"/>
      <c r="C2" s="926"/>
      <c r="D2" s="926"/>
      <c r="E2" s="926"/>
    </row>
    <row r="4" spans="1:73" ht="24" customHeight="1">
      <c r="A4" s="959" t="s">
        <v>100</v>
      </c>
      <c r="B4" s="959"/>
      <c r="C4" s="959"/>
      <c r="D4" s="959"/>
      <c r="E4" s="959"/>
      <c r="F4" s="588"/>
      <c r="G4" s="588"/>
      <c r="H4" s="588"/>
      <c r="I4" s="588"/>
      <c r="J4" s="588"/>
      <c r="K4" s="588"/>
      <c r="L4" s="588"/>
      <c r="M4" s="588"/>
      <c r="N4" s="588"/>
    </row>
    <row r="5" spans="1:73" ht="15.75">
      <c r="A5" s="960" t="s">
        <v>16</v>
      </c>
      <c r="B5" s="960"/>
      <c r="C5" s="960"/>
      <c r="D5" s="960"/>
      <c r="E5" s="874"/>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row>
    <row r="6" spans="1:73" ht="21" thickBot="1">
      <c r="A6" s="559" t="s">
        <v>101</v>
      </c>
      <c r="B6" s="559"/>
      <c r="C6" s="559"/>
      <c r="D6" s="559"/>
      <c r="E6" s="56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row>
    <row r="7" spans="1:73" ht="16.5" thickTop="1">
      <c r="A7" s="757"/>
      <c r="B7" s="747"/>
      <c r="C7" s="401" t="s">
        <v>102</v>
      </c>
      <c r="D7" s="402" t="s">
        <v>103</v>
      </c>
      <c r="E7" s="403" t="s">
        <v>104</v>
      </c>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row>
    <row r="8" spans="1:73" ht="53.25" customHeight="1">
      <c r="A8" s="406"/>
      <c r="B8" s="532">
        <v>1</v>
      </c>
      <c r="C8" s="502" t="s">
        <v>105</v>
      </c>
      <c r="D8" s="610"/>
      <c r="E8" s="617"/>
      <c r="F8" s="805"/>
      <c r="G8" s="841"/>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row>
    <row r="9" spans="1:73" ht="97.9" customHeight="1">
      <c r="A9" s="406"/>
      <c r="B9" s="532">
        <v>2</v>
      </c>
      <c r="C9" s="502" t="s">
        <v>106</v>
      </c>
      <c r="D9" s="610"/>
      <c r="E9" s="617"/>
      <c r="F9" s="805"/>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row>
    <row r="10" spans="1:73" ht="25.5">
      <c r="A10" s="406"/>
      <c r="B10" s="407">
        <v>3</v>
      </c>
      <c r="C10" s="609" t="s">
        <v>107</v>
      </c>
      <c r="D10" s="610"/>
      <c r="E10" s="618"/>
      <c r="F10" s="800"/>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row>
    <row r="11" spans="1:73" ht="25.5">
      <c r="A11" s="406"/>
      <c r="B11" s="407">
        <v>4</v>
      </c>
      <c r="C11" s="609" t="s">
        <v>108</v>
      </c>
      <c r="D11" s="610"/>
      <c r="E11" s="61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row>
    <row r="12" spans="1:73" ht="15">
      <c r="A12" s="406"/>
      <c r="B12" s="407"/>
      <c r="C12" s="619" t="s">
        <v>109</v>
      </c>
      <c r="D12" s="409"/>
      <c r="E12" s="409"/>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row>
    <row r="13" spans="1:73" ht="15">
      <c r="A13" s="406"/>
      <c r="B13" s="407"/>
      <c r="C13" s="620" t="s">
        <v>110</v>
      </c>
      <c r="D13" s="402" t="s">
        <v>103</v>
      </c>
      <c r="E13" s="403" t="s">
        <v>104</v>
      </c>
      <c r="F13" s="544"/>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row>
    <row r="14" spans="1:73" ht="76.5">
      <c r="A14" s="545"/>
      <c r="B14" s="546">
        <v>5</v>
      </c>
      <c r="C14" s="621" t="s">
        <v>111</v>
      </c>
      <c r="D14" s="610"/>
      <c r="E14" s="622"/>
      <c r="F14" s="408"/>
      <c r="G14" s="558"/>
      <c r="H14" s="55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row>
    <row r="15" spans="1:73" ht="15">
      <c r="A15" s="406"/>
      <c r="B15" s="407"/>
      <c r="C15" s="900" t="s">
        <v>112</v>
      </c>
      <c r="D15" s="402" t="s">
        <v>103</v>
      </c>
      <c r="E15" s="403" t="s">
        <v>104</v>
      </c>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row>
    <row r="16" spans="1:73" ht="114.75">
      <c r="A16" s="406"/>
      <c r="B16" s="532">
        <v>6</v>
      </c>
      <c r="C16" s="609" t="s">
        <v>113</v>
      </c>
      <c r="D16" s="610"/>
      <c r="E16" s="623"/>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row>
    <row r="17" spans="1:73" ht="20.25">
      <c r="A17" s="559" t="s">
        <v>114</v>
      </c>
      <c r="B17" s="559"/>
      <c r="C17" s="559"/>
      <c r="D17" s="559"/>
      <c r="E17" s="560"/>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c r="BQ17" s="410"/>
      <c r="BR17" s="410"/>
      <c r="BS17" s="410"/>
      <c r="BT17" s="410"/>
      <c r="BU17" s="410"/>
    </row>
    <row r="18" spans="1:73" ht="15.75">
      <c r="A18" s="533"/>
      <c r="B18" s="701"/>
      <c r="C18" s="413" t="s">
        <v>115</v>
      </c>
      <c r="D18" s="414"/>
      <c r="E18" s="415"/>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0"/>
      <c r="BT18" s="410"/>
      <c r="BU18" s="410"/>
    </row>
    <row r="19" spans="1:73" ht="25.5">
      <c r="A19" s="406"/>
      <c r="B19" s="407">
        <v>1</v>
      </c>
      <c r="C19" s="901" t="s">
        <v>116</v>
      </c>
      <c r="D19" s="416" t="s">
        <v>103</v>
      </c>
      <c r="E19" s="403" t="s">
        <v>104</v>
      </c>
      <c r="F19" s="6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10"/>
      <c r="AN19" s="410"/>
      <c r="AO19" s="410"/>
      <c r="AP19" s="410"/>
      <c r="AQ19" s="410"/>
      <c r="AR19" s="410"/>
      <c r="AS19" s="410"/>
      <c r="AT19" s="410"/>
      <c r="AU19" s="410"/>
      <c r="AV19" s="410"/>
      <c r="AW19" s="410"/>
      <c r="AX19" s="410"/>
      <c r="AY19" s="410"/>
      <c r="AZ19" s="410"/>
      <c r="BA19" s="410"/>
      <c r="BB19" s="410"/>
      <c r="BC19" s="410"/>
      <c r="BD19" s="410"/>
      <c r="BE19" s="410"/>
      <c r="BF19" s="410"/>
      <c r="BG19" s="410"/>
      <c r="BH19" s="410"/>
      <c r="BI19" s="410"/>
      <c r="BJ19" s="410"/>
      <c r="BK19" s="410"/>
      <c r="BL19" s="410"/>
      <c r="BM19" s="410"/>
      <c r="BN19" s="410"/>
      <c r="BO19" s="410"/>
      <c r="BP19" s="410"/>
      <c r="BQ19" s="410"/>
      <c r="BR19" s="410"/>
      <c r="BS19" s="410"/>
      <c r="BT19" s="410"/>
      <c r="BU19" s="410"/>
    </row>
    <row r="20" spans="1:73" ht="51">
      <c r="A20" s="406"/>
      <c r="B20" s="417" t="s">
        <v>117</v>
      </c>
      <c r="C20" s="609" t="s">
        <v>118</v>
      </c>
      <c r="D20" s="610"/>
      <c r="E20" s="611"/>
      <c r="F20" s="6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row>
    <row r="21" spans="1:73">
      <c r="A21" s="406"/>
      <c r="B21" s="417" t="s">
        <v>119</v>
      </c>
      <c r="C21" s="609" t="s">
        <v>120</v>
      </c>
      <c r="D21" s="610"/>
      <c r="E21" s="611"/>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row>
    <row r="22" spans="1:73" ht="14.25">
      <c r="A22" s="406"/>
      <c r="B22" s="417" t="s">
        <v>121</v>
      </c>
      <c r="C22" s="624" t="s">
        <v>122</v>
      </c>
      <c r="D22" s="713"/>
      <c r="E22" s="713"/>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row>
    <row r="23" spans="1:73">
      <c r="A23" s="406"/>
      <c r="B23" s="417"/>
      <c r="C23" s="625" t="s">
        <v>123</v>
      </c>
      <c r="D23" s="610"/>
      <c r="E23" s="611"/>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row>
    <row r="24" spans="1:73">
      <c r="A24" s="406"/>
      <c r="B24" s="417"/>
      <c r="C24" s="609" t="s">
        <v>124</v>
      </c>
      <c r="D24" s="610"/>
      <c r="E24" s="611"/>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row>
    <row r="25" spans="1:73">
      <c r="A25" s="406"/>
      <c r="B25" s="417"/>
      <c r="C25" s="609" t="s">
        <v>125</v>
      </c>
      <c r="D25" s="610"/>
      <c r="E25" s="611"/>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1:73">
      <c r="A26" s="406"/>
      <c r="B26" s="417"/>
      <c r="C26" s="609" t="s">
        <v>126</v>
      </c>
      <c r="D26" s="610"/>
      <c r="E26" s="611"/>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73">
      <c r="A27" s="406"/>
      <c r="B27" s="417"/>
      <c r="C27" s="609" t="s">
        <v>127</v>
      </c>
      <c r="D27" s="610"/>
      <c r="E27" s="611"/>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row>
    <row r="28" spans="1:73">
      <c r="A28" s="406"/>
      <c r="B28" s="417"/>
      <c r="C28" s="609" t="s">
        <v>128</v>
      </c>
      <c r="D28" s="610"/>
      <c r="E28" s="611"/>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row>
    <row r="29" spans="1:73">
      <c r="A29" s="406"/>
      <c r="B29" s="417"/>
      <c r="C29" s="609" t="s">
        <v>129</v>
      </c>
      <c r="D29" s="610"/>
      <c r="E29" s="611"/>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row>
    <row r="30" spans="1:73">
      <c r="A30" s="406"/>
      <c r="B30" s="417"/>
      <c r="C30" s="609" t="s">
        <v>130</v>
      </c>
      <c r="D30" s="610"/>
      <c r="E30" s="611"/>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row>
    <row r="31" spans="1:73">
      <c r="A31" s="406"/>
      <c r="B31" s="417"/>
      <c r="C31" s="609" t="s">
        <v>131</v>
      </c>
      <c r="D31" s="610"/>
      <c r="E31" s="611"/>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row>
    <row r="32" spans="1:73">
      <c r="A32" s="406"/>
      <c r="B32" s="417"/>
      <c r="C32" s="609" t="s">
        <v>132</v>
      </c>
      <c r="D32" s="610"/>
      <c r="E32" s="611"/>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row>
    <row r="33" spans="1:38">
      <c r="A33" s="406"/>
      <c r="B33" s="417"/>
      <c r="C33" s="609" t="s">
        <v>133</v>
      </c>
      <c r="D33" s="610"/>
      <c r="E33" s="611"/>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row>
    <row r="34" spans="1:38" ht="14.25">
      <c r="A34" s="406"/>
      <c r="B34" s="417" t="s">
        <v>134</v>
      </c>
      <c r="C34" s="609" t="s">
        <v>135</v>
      </c>
      <c r="D34" s="713"/>
      <c r="E34" s="714"/>
      <c r="F34" s="95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row>
    <row r="35" spans="1:38" ht="25.5">
      <c r="A35" s="406"/>
      <c r="B35" s="417"/>
      <c r="C35" s="609" t="s">
        <v>136</v>
      </c>
      <c r="D35" s="696"/>
      <c r="E35" s="611"/>
      <c r="F35" s="95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row>
    <row r="36" spans="1:38" ht="14.25">
      <c r="A36" s="406"/>
      <c r="B36" s="417"/>
      <c r="C36" s="609" t="s">
        <v>137</v>
      </c>
      <c r="D36" s="696"/>
      <c r="E36" s="611"/>
      <c r="F36" s="95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row>
    <row r="37" spans="1:38" ht="14.25">
      <c r="A37" s="406"/>
      <c r="B37" s="417" t="s">
        <v>138</v>
      </c>
      <c r="C37" s="609" t="s">
        <v>139</v>
      </c>
      <c r="D37" s="711"/>
      <c r="E37" s="712"/>
      <c r="F37" s="95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row>
    <row r="38" spans="1:38" ht="14.25">
      <c r="A38" s="406"/>
      <c r="B38" s="417"/>
      <c r="C38" s="609" t="s">
        <v>140</v>
      </c>
      <c r="D38" s="696"/>
      <c r="E38" s="611"/>
      <c r="F38" s="95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row>
    <row r="39" spans="1:38" ht="14.25">
      <c r="A39" s="406"/>
      <c r="B39" s="417"/>
      <c r="C39" s="609" t="s">
        <v>141</v>
      </c>
      <c r="D39" s="696"/>
      <c r="E39" s="611"/>
      <c r="F39" s="95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row>
    <row r="40" spans="1:38" ht="25.5">
      <c r="A40" s="406"/>
      <c r="B40" s="417"/>
      <c r="C40" s="609" t="s">
        <v>142</v>
      </c>
      <c r="D40" s="696"/>
      <c r="E40" s="611"/>
      <c r="F40" s="95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row>
    <row r="41" spans="1:38" ht="15" thickBot="1">
      <c r="A41" s="406"/>
      <c r="B41" s="417"/>
      <c r="C41" s="609" t="s">
        <v>143</v>
      </c>
      <c r="D41" s="696"/>
      <c r="E41" s="611"/>
      <c r="F41" s="95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row>
    <row r="42" spans="1:38" ht="26.25" thickTop="1">
      <c r="A42" s="406"/>
      <c r="B42" s="407">
        <v>2</v>
      </c>
      <c r="C42" s="401" t="s">
        <v>144</v>
      </c>
      <c r="D42" s="402" t="s">
        <v>103</v>
      </c>
      <c r="E42" s="403" t="s">
        <v>104</v>
      </c>
      <c r="F42" s="6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row>
    <row r="43" spans="1:38">
      <c r="A43" s="406"/>
      <c r="B43" s="417" t="s">
        <v>117</v>
      </c>
      <c r="C43" s="609" t="s">
        <v>145</v>
      </c>
      <c r="D43" s="610"/>
      <c r="E43" s="626"/>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row>
    <row r="44" spans="1:38">
      <c r="A44" s="406"/>
      <c r="B44" s="417" t="s">
        <v>119</v>
      </c>
      <c r="C44" s="609" t="s">
        <v>146</v>
      </c>
      <c r="D44" s="610"/>
      <c r="E44" s="626"/>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row>
    <row r="45" spans="1:38">
      <c r="A45" s="406"/>
      <c r="B45" s="417" t="s">
        <v>121</v>
      </c>
      <c r="C45" s="609" t="s">
        <v>147</v>
      </c>
      <c r="D45" s="610"/>
      <c r="E45" s="626"/>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row>
    <row r="46" spans="1:38">
      <c r="A46" s="406"/>
      <c r="B46" s="417" t="s">
        <v>134</v>
      </c>
      <c r="C46" s="609" t="s">
        <v>148</v>
      </c>
      <c r="D46" s="610"/>
      <c r="E46" s="626"/>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row>
    <row r="47" spans="1:38">
      <c r="A47" s="406"/>
      <c r="B47" s="417" t="s">
        <v>138</v>
      </c>
      <c r="C47" s="609" t="s">
        <v>149</v>
      </c>
      <c r="D47" s="610"/>
      <c r="E47" s="626"/>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row>
    <row r="48" spans="1:38">
      <c r="A48" s="406"/>
      <c r="B48" s="417" t="s">
        <v>150</v>
      </c>
      <c r="C48" s="609" t="s">
        <v>151</v>
      </c>
      <c r="D48" s="610"/>
      <c r="E48" s="626"/>
      <c r="F48" s="697"/>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row>
    <row r="49" spans="1:38">
      <c r="A49" s="406"/>
      <c r="B49" s="417" t="s">
        <v>152</v>
      </c>
      <c r="C49" s="609" t="s">
        <v>153</v>
      </c>
      <c r="D49" s="610"/>
      <c r="E49" s="626"/>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row>
    <row r="50" spans="1:38">
      <c r="A50" s="406"/>
      <c r="B50" s="417" t="s">
        <v>154</v>
      </c>
      <c r="C50" s="609" t="s">
        <v>155</v>
      </c>
      <c r="D50" s="610"/>
      <c r="E50" s="626"/>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row>
    <row r="51" spans="1:38">
      <c r="A51" s="406"/>
      <c r="B51" s="417" t="s">
        <v>156</v>
      </c>
      <c r="C51" s="609" t="s">
        <v>157</v>
      </c>
      <c r="D51" s="610"/>
      <c r="E51" s="626"/>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row>
    <row r="52" spans="1:38" ht="14.25">
      <c r="A52" s="406"/>
      <c r="B52" s="417" t="s">
        <v>158</v>
      </c>
      <c r="C52" s="609" t="s">
        <v>159</v>
      </c>
      <c r="D52" s="698"/>
      <c r="E52" s="699"/>
      <c r="F52" s="6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row>
    <row r="53" spans="1:38" ht="14.25">
      <c r="A53" s="406"/>
      <c r="B53" s="417" t="s">
        <v>160</v>
      </c>
      <c r="C53" s="609" t="s">
        <v>161</v>
      </c>
      <c r="D53" s="698"/>
      <c r="E53" s="699"/>
      <c r="F53" s="6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row>
    <row r="54" spans="1:38" ht="15" thickBot="1">
      <c r="A54" s="406"/>
      <c r="B54" s="417" t="s">
        <v>162</v>
      </c>
      <c r="C54" s="609" t="s">
        <v>163</v>
      </c>
      <c r="D54" s="698"/>
      <c r="E54" s="699"/>
      <c r="F54" s="6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row>
    <row r="55" spans="1:38" ht="39.6" customHeight="1" thickTop="1">
      <c r="A55" s="406"/>
      <c r="B55" s="407">
        <f>B42+1</f>
        <v>3</v>
      </c>
      <c r="C55" s="413" t="s">
        <v>164</v>
      </c>
      <c r="D55" s="402" t="s">
        <v>103</v>
      </c>
      <c r="E55" s="403" t="s">
        <v>104</v>
      </c>
      <c r="F55" s="6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row>
    <row r="56" spans="1:38">
      <c r="A56" s="406"/>
      <c r="B56" s="417" t="s">
        <v>117</v>
      </c>
      <c r="C56" s="609" t="s">
        <v>165</v>
      </c>
      <c r="D56" s="610"/>
      <c r="E56" s="627"/>
      <c r="F56" s="6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row>
    <row r="57" spans="1:38">
      <c r="A57" s="406"/>
      <c r="B57" s="417" t="s">
        <v>119</v>
      </c>
      <c r="C57" s="609" t="s">
        <v>166</v>
      </c>
      <c r="D57" s="610"/>
      <c r="E57" s="627"/>
      <c r="F57" s="6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row>
    <row r="58" spans="1:38">
      <c r="A58" s="406"/>
      <c r="B58" s="417" t="s">
        <v>121</v>
      </c>
      <c r="C58" s="609" t="s">
        <v>167</v>
      </c>
      <c r="D58" s="610"/>
      <c r="E58" s="627"/>
      <c r="F58" s="6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row>
    <row r="59" spans="1:38">
      <c r="A59" s="406"/>
      <c r="B59" s="417" t="s">
        <v>134</v>
      </c>
      <c r="C59" s="609" t="s">
        <v>168</v>
      </c>
      <c r="D59" s="610"/>
      <c r="E59" s="627"/>
      <c r="F59" s="6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row>
    <row r="60" spans="1:38">
      <c r="A60" s="406"/>
      <c r="B60" s="417" t="s">
        <v>138</v>
      </c>
      <c r="C60" s="609" t="s">
        <v>169</v>
      </c>
      <c r="D60" s="610"/>
      <c r="E60" s="627"/>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row>
    <row r="61" spans="1:38">
      <c r="A61" s="406"/>
      <c r="B61" s="417" t="s">
        <v>150</v>
      </c>
      <c r="C61" s="609" t="s">
        <v>170</v>
      </c>
      <c r="D61" s="610"/>
      <c r="E61" s="627"/>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row>
    <row r="62" spans="1:38">
      <c r="A62" s="406"/>
      <c r="B62" s="417" t="s">
        <v>152</v>
      </c>
      <c r="C62" s="609" t="s">
        <v>171</v>
      </c>
      <c r="D62" s="610"/>
      <c r="E62" s="627"/>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row>
    <row r="63" spans="1:38">
      <c r="A63" s="406"/>
      <c r="B63" s="417" t="s">
        <v>154</v>
      </c>
      <c r="C63" s="609" t="s">
        <v>172</v>
      </c>
      <c r="D63" s="610"/>
      <c r="E63" s="627"/>
      <c r="F63" s="6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row>
    <row r="64" spans="1:38">
      <c r="A64" s="406"/>
      <c r="B64" s="417" t="s">
        <v>156</v>
      </c>
      <c r="C64" s="609" t="s">
        <v>173</v>
      </c>
      <c r="D64" s="610"/>
      <c r="E64" s="627"/>
      <c r="F64" s="6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row>
    <row r="65" spans="1:73">
      <c r="A65" s="406"/>
      <c r="B65" s="417" t="s">
        <v>158</v>
      </c>
      <c r="C65" s="609" t="s">
        <v>174</v>
      </c>
      <c r="D65" s="610"/>
      <c r="E65" s="627"/>
      <c r="F65" s="6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row>
    <row r="66" spans="1:73">
      <c r="A66" s="406"/>
      <c r="B66" s="417" t="s">
        <v>160</v>
      </c>
      <c r="C66" s="609" t="s">
        <v>175</v>
      </c>
      <c r="D66" s="610"/>
      <c r="E66" s="627"/>
      <c r="F66" s="6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row>
    <row r="67" spans="1:73" ht="26.25" thickBot="1">
      <c r="A67" s="406"/>
      <c r="B67" s="715" t="s">
        <v>162</v>
      </c>
      <c r="C67" s="609" t="s">
        <v>176</v>
      </c>
      <c r="D67" s="610"/>
      <c r="E67" s="627"/>
      <c r="F67" s="6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row>
    <row r="68" spans="1:73" ht="30" thickTop="1">
      <c r="A68" s="406"/>
      <c r="B68" s="532">
        <v>4</v>
      </c>
      <c r="C68" s="799" t="s">
        <v>177</v>
      </c>
      <c r="D68" s="416" t="s">
        <v>103</v>
      </c>
      <c r="E68" s="403" t="s">
        <v>104</v>
      </c>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row>
    <row r="69" spans="1:73" ht="39" thickBot="1">
      <c r="A69" s="406"/>
      <c r="B69" s="407"/>
      <c r="C69" s="609" t="s">
        <v>178</v>
      </c>
      <c r="D69" s="610"/>
      <c r="E69" s="626"/>
      <c r="F69" s="408"/>
      <c r="G69" s="408"/>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row>
    <row r="70" spans="1:73" ht="39.75" thickTop="1">
      <c r="A70" s="582"/>
      <c r="B70" s="587">
        <v>5</v>
      </c>
      <c r="C70" s="700" t="s">
        <v>179</v>
      </c>
      <c r="D70" s="583" t="s">
        <v>103</v>
      </c>
      <c r="E70" s="584" t="s">
        <v>104</v>
      </c>
      <c r="F70" s="608"/>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6"/>
      <c r="AN70" s="586"/>
      <c r="AO70" s="586"/>
      <c r="AP70" s="586"/>
      <c r="AQ70" s="586"/>
      <c r="AR70" s="586"/>
      <c r="AS70" s="586"/>
      <c r="AT70" s="586"/>
      <c r="AU70" s="586"/>
      <c r="AV70" s="586"/>
      <c r="AW70" s="586"/>
      <c r="AX70" s="586"/>
      <c r="AY70" s="586"/>
      <c r="AZ70" s="586"/>
      <c r="BA70" s="586"/>
      <c r="BB70" s="586"/>
      <c r="BC70" s="586"/>
      <c r="BD70" s="586"/>
      <c r="BE70" s="586"/>
      <c r="BF70" s="586"/>
      <c r="BG70" s="586"/>
      <c r="BH70" s="586"/>
      <c r="BI70" s="586"/>
      <c r="BJ70" s="586"/>
      <c r="BK70" s="586"/>
      <c r="BL70" s="586"/>
      <c r="BM70" s="586"/>
      <c r="BN70" s="586"/>
      <c r="BO70" s="586"/>
      <c r="BP70" s="586"/>
      <c r="BQ70" s="586"/>
      <c r="BR70" s="586"/>
      <c r="BS70" s="586"/>
      <c r="BT70" s="586"/>
      <c r="BU70" s="586"/>
    </row>
    <row r="71" spans="1:73">
      <c r="A71" s="406"/>
      <c r="B71" s="417" t="s">
        <v>117</v>
      </c>
      <c r="C71" s="609" t="s">
        <v>180</v>
      </c>
      <c r="D71" s="610"/>
      <c r="E71" s="626"/>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row>
    <row r="72" spans="1:73">
      <c r="A72" s="406"/>
      <c r="B72" s="417" t="s">
        <v>119</v>
      </c>
      <c r="C72" s="609" t="s">
        <v>181</v>
      </c>
      <c r="D72" s="610"/>
      <c r="E72" s="626"/>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row>
    <row r="73" spans="1:73">
      <c r="A73" s="406"/>
      <c r="B73" s="417" t="s">
        <v>121</v>
      </c>
      <c r="C73" s="609" t="s">
        <v>182</v>
      </c>
      <c r="D73" s="610"/>
      <c r="E73" s="626"/>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8"/>
      <c r="AL73" s="408"/>
    </row>
    <row r="74" spans="1:73">
      <c r="A74" s="406"/>
      <c r="B74" s="417" t="s">
        <v>134</v>
      </c>
      <c r="C74" s="609" t="s">
        <v>183</v>
      </c>
      <c r="D74" s="610"/>
      <c r="E74" s="626"/>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row>
    <row r="75" spans="1:73">
      <c r="A75" s="406"/>
      <c r="B75" s="417"/>
      <c r="C75" s="629" t="s">
        <v>184</v>
      </c>
      <c r="D75" s="610"/>
      <c r="E75" s="626"/>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row>
    <row r="76" spans="1:73">
      <c r="A76" s="406"/>
      <c r="B76" s="417" t="s">
        <v>138</v>
      </c>
      <c r="C76" s="609" t="s">
        <v>185</v>
      </c>
      <c r="D76" s="610"/>
      <c r="E76" s="626"/>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row>
    <row r="77" spans="1:73">
      <c r="A77" s="406"/>
      <c r="B77" s="417" t="s">
        <v>150</v>
      </c>
      <c r="C77" s="609" t="s">
        <v>186</v>
      </c>
      <c r="D77" s="610"/>
      <c r="E77" s="626"/>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row>
    <row r="78" spans="1:73">
      <c r="A78" s="406"/>
      <c r="B78" s="417" t="s">
        <v>152</v>
      </c>
      <c r="C78" s="609" t="s">
        <v>187</v>
      </c>
      <c r="D78" s="610"/>
      <c r="E78" s="626"/>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row>
    <row r="79" spans="1:73">
      <c r="A79" s="406"/>
      <c r="B79" s="417" t="s">
        <v>154</v>
      </c>
      <c r="C79" s="609" t="s">
        <v>188</v>
      </c>
      <c r="D79" s="610"/>
      <c r="E79" s="626"/>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8"/>
      <c r="AL79" s="408"/>
    </row>
    <row r="80" spans="1:73">
      <c r="A80" s="406"/>
      <c r="B80" s="417" t="s">
        <v>156</v>
      </c>
      <c r="C80" s="609" t="s">
        <v>189</v>
      </c>
      <c r="D80" s="610"/>
      <c r="E80" s="626"/>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row>
    <row r="81" spans="1:73">
      <c r="A81" s="406"/>
      <c r="B81" s="417" t="s">
        <v>158</v>
      </c>
      <c r="C81" s="629" t="s">
        <v>190</v>
      </c>
      <c r="D81" s="610"/>
      <c r="E81" s="626"/>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row>
    <row r="82" spans="1:73">
      <c r="A82" s="406"/>
      <c r="B82" s="417" t="s">
        <v>160</v>
      </c>
      <c r="C82" s="629" t="s">
        <v>191</v>
      </c>
      <c r="D82" s="610"/>
      <c r="E82" s="626"/>
      <c r="F82" s="408"/>
      <c r="G82" s="408"/>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c r="AL82" s="408"/>
    </row>
    <row r="83" spans="1:73" ht="15">
      <c r="A83" s="418"/>
      <c r="B83" s="419"/>
      <c r="C83" s="630" t="s">
        <v>192</v>
      </c>
      <c r="D83" s="631"/>
      <c r="E83" s="632"/>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1"/>
      <c r="AN83" s="421"/>
      <c r="AO83" s="421"/>
      <c r="AP83" s="421"/>
      <c r="AQ83" s="421"/>
      <c r="AR83" s="421"/>
      <c r="AS83" s="421"/>
      <c r="AT83" s="421"/>
      <c r="AU83" s="421"/>
      <c r="AV83" s="421"/>
      <c r="AW83" s="421"/>
      <c r="AX83" s="421"/>
      <c r="AY83" s="421"/>
      <c r="AZ83" s="421"/>
      <c r="BA83" s="421"/>
      <c r="BB83" s="421"/>
      <c r="BC83" s="421"/>
      <c r="BD83" s="421"/>
      <c r="BE83" s="421"/>
      <c r="BF83" s="421"/>
      <c r="BG83" s="421"/>
      <c r="BH83" s="421"/>
      <c r="BI83" s="421"/>
      <c r="BJ83" s="421"/>
      <c r="BK83" s="421"/>
      <c r="BL83" s="421"/>
      <c r="BM83" s="421"/>
      <c r="BN83" s="421"/>
      <c r="BO83" s="421"/>
      <c r="BP83" s="421"/>
      <c r="BQ83" s="421"/>
      <c r="BR83" s="421"/>
      <c r="BS83" s="421"/>
      <c r="BT83" s="421"/>
      <c r="BU83" s="421"/>
    </row>
    <row r="84" spans="1:73">
      <c r="A84" s="406"/>
      <c r="B84" s="417" t="s">
        <v>162</v>
      </c>
      <c r="C84" s="609" t="s">
        <v>193</v>
      </c>
      <c r="D84" s="610"/>
      <c r="E84" s="622"/>
      <c r="F84" s="408"/>
      <c r="G84" s="408"/>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row>
    <row r="85" spans="1:73">
      <c r="A85" s="406"/>
      <c r="B85" s="417" t="s">
        <v>194</v>
      </c>
      <c r="C85" s="609" t="s">
        <v>195</v>
      </c>
      <c r="D85" s="610"/>
      <c r="E85" s="622"/>
      <c r="F85" s="408"/>
      <c r="G85" s="408"/>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row>
    <row r="86" spans="1:73">
      <c r="A86" s="406"/>
      <c r="B86" s="417" t="s">
        <v>196</v>
      </c>
      <c r="C86" s="609" t="s">
        <v>197</v>
      </c>
      <c r="D86" s="610"/>
      <c r="E86" s="622"/>
      <c r="F86" s="408"/>
      <c r="G86" s="408"/>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row>
    <row r="87" spans="1:73">
      <c r="A87" s="406"/>
      <c r="B87" s="417" t="s">
        <v>198</v>
      </c>
      <c r="C87" s="609" t="s">
        <v>199</v>
      </c>
      <c r="D87" s="610"/>
      <c r="E87" s="622"/>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row>
    <row r="88" spans="1:73">
      <c r="A88" s="406"/>
      <c r="B88" s="417" t="s">
        <v>200</v>
      </c>
      <c r="C88" s="609" t="s">
        <v>201</v>
      </c>
      <c r="D88" s="610"/>
      <c r="E88" s="622"/>
      <c r="F88" s="408"/>
      <c r="G88" s="408"/>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c r="AH88" s="408"/>
      <c r="AI88" s="408"/>
      <c r="AJ88" s="408"/>
      <c r="AK88" s="408"/>
      <c r="AL88" s="408"/>
    </row>
    <row r="89" spans="1:73">
      <c r="A89" s="406"/>
      <c r="B89" s="417"/>
      <c r="C89" s="629" t="s">
        <v>202</v>
      </c>
      <c r="D89" s="610"/>
      <c r="E89" s="622"/>
      <c r="F89" s="408"/>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row>
    <row r="90" spans="1:73" ht="16.899999999999999" customHeight="1">
      <c r="A90" s="406"/>
      <c r="B90" s="417" t="s">
        <v>203</v>
      </c>
      <c r="C90" s="633" t="s">
        <v>204</v>
      </c>
      <c r="D90" s="610"/>
      <c r="E90" s="622"/>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row>
    <row r="91" spans="1:73">
      <c r="A91" s="406"/>
      <c r="B91" s="417" t="s">
        <v>205</v>
      </c>
      <c r="C91" s="634" t="s">
        <v>206</v>
      </c>
      <c r="D91" s="610"/>
      <c r="E91" s="622"/>
      <c r="F91" s="408"/>
      <c r="G91" s="408"/>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row>
    <row r="92" spans="1:73">
      <c r="A92" s="406"/>
      <c r="B92" s="417" t="s">
        <v>207</v>
      </c>
      <c r="C92" s="629" t="s">
        <v>208</v>
      </c>
      <c r="D92" s="610"/>
      <c r="E92" s="622"/>
      <c r="F92" s="408"/>
      <c r="G92" s="408"/>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row>
    <row r="93" spans="1:73">
      <c r="A93" s="406"/>
      <c r="B93" s="417" t="s">
        <v>209</v>
      </c>
      <c r="C93" s="629" t="s">
        <v>210</v>
      </c>
      <c r="D93" s="610"/>
      <c r="E93" s="622"/>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row>
    <row r="94" spans="1:73" ht="17.45" customHeight="1">
      <c r="A94" s="406"/>
      <c r="B94" s="417"/>
      <c r="C94" s="628" t="s">
        <v>211</v>
      </c>
      <c r="D94" s="610"/>
      <c r="E94" s="622"/>
      <c r="F94" s="408"/>
      <c r="G94" s="408"/>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c r="AH94" s="408"/>
      <c r="AI94" s="408"/>
      <c r="AJ94" s="408"/>
      <c r="AK94" s="408"/>
      <c r="AL94" s="408"/>
    </row>
    <row r="95" spans="1:73">
      <c r="A95" s="406"/>
      <c r="B95" s="417" t="s">
        <v>212</v>
      </c>
      <c r="C95" s="609" t="s">
        <v>213</v>
      </c>
      <c r="D95" s="610"/>
      <c r="E95" s="622"/>
      <c r="F95" s="408"/>
      <c r="G95" s="408"/>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row>
    <row r="96" spans="1:73">
      <c r="A96" s="406"/>
      <c r="B96" s="417" t="s">
        <v>214</v>
      </c>
      <c r="C96" s="609" t="s">
        <v>215</v>
      </c>
      <c r="D96" s="610"/>
      <c r="E96" s="622"/>
      <c r="F96" s="408"/>
      <c r="G96" s="408"/>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row>
    <row r="97" spans="1:73">
      <c r="A97" s="406"/>
      <c r="B97" s="417" t="s">
        <v>216</v>
      </c>
      <c r="C97" s="609" t="s">
        <v>217</v>
      </c>
      <c r="D97" s="610"/>
      <c r="E97" s="622"/>
      <c r="F97" s="408"/>
      <c r="G97" s="408"/>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row>
    <row r="98" spans="1:73">
      <c r="A98" s="406"/>
      <c r="B98" s="417" t="s">
        <v>218</v>
      </c>
      <c r="C98" s="609" t="s">
        <v>219</v>
      </c>
      <c r="D98" s="610"/>
      <c r="E98" s="622"/>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row>
    <row r="99" spans="1:73">
      <c r="A99" s="406"/>
      <c r="B99" s="417" t="s">
        <v>220</v>
      </c>
      <c r="C99" s="609" t="s">
        <v>221</v>
      </c>
      <c r="D99" s="610"/>
      <c r="E99" s="622"/>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row>
    <row r="100" spans="1:73" ht="13.5" thickBot="1">
      <c r="A100" s="406"/>
      <c r="B100" s="417" t="s">
        <v>222</v>
      </c>
      <c r="C100" s="609" t="s">
        <v>223</v>
      </c>
      <c r="D100" s="610"/>
      <c r="E100" s="622"/>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c r="AJ100" s="408"/>
      <c r="AK100" s="408"/>
      <c r="AL100" s="408"/>
    </row>
    <row r="101" spans="1:73" ht="27.75" thickTop="1">
      <c r="A101" s="406"/>
      <c r="B101" s="804">
        <v>6</v>
      </c>
      <c r="C101" s="700" t="s">
        <v>224</v>
      </c>
      <c r="D101" s="402" t="s">
        <v>103</v>
      </c>
      <c r="E101" s="403" t="s">
        <v>104</v>
      </c>
      <c r="F101" s="95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row>
    <row r="102" spans="1:73">
      <c r="A102" s="406"/>
      <c r="B102" s="417" t="s">
        <v>117</v>
      </c>
      <c r="C102" s="609" t="s">
        <v>225</v>
      </c>
      <c r="D102" s="610"/>
      <c r="E102" s="622"/>
      <c r="F102" s="95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row>
    <row r="103" spans="1:73">
      <c r="A103" s="406"/>
      <c r="B103" s="417" t="s">
        <v>119</v>
      </c>
      <c r="C103" s="609" t="s">
        <v>226</v>
      </c>
      <c r="D103" s="610"/>
      <c r="E103" s="622"/>
      <c r="F103" s="958"/>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row>
    <row r="104" spans="1:73" ht="21" thickBot="1">
      <c r="A104" s="559" t="s">
        <v>227</v>
      </c>
      <c r="B104" s="559"/>
      <c r="C104" s="559"/>
      <c r="D104" s="559"/>
      <c r="E104" s="560"/>
      <c r="F104" s="408"/>
      <c r="G104" s="408"/>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10"/>
      <c r="AN104" s="410"/>
      <c r="AO104" s="410"/>
      <c r="AP104" s="410"/>
      <c r="AQ104" s="410"/>
      <c r="AR104" s="410"/>
      <c r="AS104" s="410"/>
      <c r="AT104" s="410"/>
      <c r="AU104" s="410"/>
      <c r="AV104" s="410"/>
      <c r="AW104" s="410"/>
      <c r="AX104" s="410"/>
      <c r="AY104" s="410"/>
      <c r="AZ104" s="410"/>
      <c r="BA104" s="410"/>
      <c r="BB104" s="410"/>
      <c r="BC104" s="410"/>
      <c r="BD104" s="410"/>
      <c r="BE104" s="410"/>
      <c r="BF104" s="410"/>
      <c r="BG104" s="410"/>
      <c r="BH104" s="410"/>
      <c r="BI104" s="410"/>
      <c r="BJ104" s="410"/>
      <c r="BK104" s="410"/>
      <c r="BL104" s="410"/>
      <c r="BM104" s="410"/>
      <c r="BN104" s="410"/>
      <c r="BO104" s="410"/>
      <c r="BP104" s="410"/>
      <c r="BQ104" s="410"/>
      <c r="BR104" s="410"/>
      <c r="BS104" s="410"/>
      <c r="BT104" s="410"/>
      <c r="BU104" s="410"/>
    </row>
    <row r="105" spans="1:73" ht="40.15" customHeight="1" thickTop="1">
      <c r="A105" s="533"/>
      <c r="B105" s="701"/>
      <c r="C105" s="799" t="s">
        <v>228</v>
      </c>
      <c r="D105" s="402" t="s">
        <v>103</v>
      </c>
      <c r="E105" s="403" t="s">
        <v>104</v>
      </c>
      <c r="F105" s="608"/>
      <c r="G105" s="408"/>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10"/>
      <c r="AN105" s="410"/>
      <c r="AO105" s="410"/>
      <c r="AP105" s="410"/>
      <c r="AQ105" s="410"/>
      <c r="AR105" s="410"/>
      <c r="AS105" s="410"/>
      <c r="AT105" s="410"/>
      <c r="AU105" s="410"/>
      <c r="AV105" s="410"/>
      <c r="AW105" s="410"/>
      <c r="AX105" s="410"/>
      <c r="AY105" s="410"/>
      <c r="AZ105" s="410"/>
      <c r="BA105" s="410"/>
      <c r="BB105" s="410"/>
      <c r="BC105" s="410"/>
      <c r="BD105" s="410"/>
      <c r="BE105" s="410"/>
      <c r="BF105" s="410"/>
      <c r="BG105" s="410"/>
      <c r="BH105" s="410"/>
      <c r="BI105" s="410"/>
      <c r="BJ105" s="410"/>
      <c r="BK105" s="410"/>
      <c r="BL105" s="410"/>
      <c r="BM105" s="410"/>
      <c r="BN105" s="410"/>
      <c r="BO105" s="410"/>
      <c r="BP105" s="410"/>
      <c r="BQ105" s="410"/>
      <c r="BR105" s="410"/>
      <c r="BS105" s="410"/>
      <c r="BT105" s="410"/>
      <c r="BU105" s="410"/>
    </row>
    <row r="106" spans="1:73" ht="25.5">
      <c r="A106" s="406"/>
      <c r="B106" s="407">
        <v>1</v>
      </c>
      <c r="C106" s="609" t="s">
        <v>229</v>
      </c>
      <c r="D106" s="635"/>
      <c r="E106" s="636"/>
      <c r="F106" s="408"/>
      <c r="G106" s="408"/>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c r="AH106" s="408"/>
      <c r="AI106" s="408"/>
      <c r="AJ106" s="408"/>
      <c r="AK106" s="408"/>
      <c r="AL106" s="408"/>
    </row>
    <row r="107" spans="1:73" ht="25.5">
      <c r="A107" s="406"/>
      <c r="B107" s="407">
        <v>2</v>
      </c>
      <c r="C107" s="609" t="s">
        <v>230</v>
      </c>
      <c r="D107" s="635"/>
      <c r="E107" s="636"/>
      <c r="F107" s="608"/>
      <c r="G107" s="408"/>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row>
    <row r="108" spans="1:73">
      <c r="A108" s="406"/>
      <c r="B108" s="407">
        <v>3</v>
      </c>
      <c r="C108" s="609" t="s">
        <v>231</v>
      </c>
      <c r="D108" s="635"/>
      <c r="E108" s="636"/>
      <c r="F108" s="608"/>
      <c r="G108" s="408"/>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row>
    <row r="109" spans="1:73" ht="25.5">
      <c r="A109" s="406"/>
      <c r="B109" s="407">
        <v>4</v>
      </c>
      <c r="C109" s="609" t="s">
        <v>232</v>
      </c>
      <c r="D109" s="635"/>
      <c r="E109" s="636"/>
      <c r="F109" s="6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c r="AH109" s="408"/>
      <c r="AI109" s="408"/>
      <c r="AJ109" s="408"/>
      <c r="AK109" s="408"/>
      <c r="AL109" s="408"/>
    </row>
    <row r="110" spans="1:73" ht="25.5">
      <c r="A110" s="406"/>
      <c r="B110" s="407">
        <v>5</v>
      </c>
      <c r="C110" s="609" t="s">
        <v>233</v>
      </c>
      <c r="D110" s="635"/>
      <c r="E110" s="636"/>
      <c r="F110" s="6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row>
    <row r="111" spans="1:73" ht="38.25">
      <c r="A111" s="406"/>
      <c r="B111" s="407">
        <v>6</v>
      </c>
      <c r="C111" s="609" t="s">
        <v>234</v>
      </c>
      <c r="D111" s="610"/>
      <c r="E111" s="637"/>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row>
    <row r="112" spans="1:73" ht="15">
      <c r="A112" s="424"/>
      <c r="B112" s="407"/>
      <c r="C112" s="619" t="s">
        <v>235</v>
      </c>
      <c r="D112" s="717"/>
      <c r="E112" s="717"/>
      <c r="F112" s="608"/>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row>
    <row r="113" spans="1:38" ht="25.5">
      <c r="A113" s="424"/>
      <c r="B113" s="407">
        <v>7</v>
      </c>
      <c r="C113" s="609" t="s">
        <v>236</v>
      </c>
      <c r="D113" s="639"/>
      <c r="E113" s="639"/>
      <c r="F113" s="608"/>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400"/>
      <c r="AI113" s="400"/>
      <c r="AJ113" s="400"/>
      <c r="AK113" s="400"/>
      <c r="AL113" s="400"/>
    </row>
    <row r="114" spans="1:38" ht="26.25" thickBot="1">
      <c r="A114" s="424"/>
      <c r="B114" s="407">
        <v>8</v>
      </c>
      <c r="C114" s="609" t="s">
        <v>237</v>
      </c>
      <c r="D114" s="639"/>
      <c r="E114" s="639"/>
      <c r="F114" s="608"/>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row>
    <row r="115" spans="1:38" ht="15.75" thickTop="1">
      <c r="A115" s="406"/>
      <c r="B115" s="407"/>
      <c r="C115" s="413" t="s">
        <v>238</v>
      </c>
      <c r="D115" s="402" t="s">
        <v>103</v>
      </c>
      <c r="E115" s="403" t="s">
        <v>104</v>
      </c>
      <c r="F115" s="864"/>
      <c r="G115" s="864"/>
      <c r="H115" s="864"/>
      <c r="I115" s="864"/>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c r="AH115" s="408"/>
      <c r="AI115" s="408"/>
      <c r="AJ115" s="408"/>
      <c r="AK115" s="408"/>
      <c r="AL115" s="408"/>
    </row>
    <row r="116" spans="1:38" ht="38.25">
      <c r="A116" s="406"/>
      <c r="B116" s="407">
        <v>9</v>
      </c>
      <c r="C116" s="609" t="s">
        <v>239</v>
      </c>
      <c r="D116" s="610"/>
      <c r="E116" s="622"/>
      <c r="F116" s="865"/>
      <c r="G116" s="864"/>
      <c r="H116" s="864"/>
      <c r="I116" s="864"/>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row>
    <row r="117" spans="1:38" ht="43.15" customHeight="1">
      <c r="A117" s="406"/>
      <c r="B117" s="407">
        <v>10</v>
      </c>
      <c r="C117" s="609" t="s">
        <v>240</v>
      </c>
      <c r="D117" s="610"/>
      <c r="E117" s="638"/>
      <c r="F117" s="866"/>
      <c r="G117" s="957"/>
      <c r="H117" s="957"/>
      <c r="I117" s="957"/>
      <c r="J117" s="957"/>
      <c r="K117" s="957"/>
      <c r="L117" s="957"/>
      <c r="M117" s="957"/>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row>
    <row r="118" spans="1:38" ht="25.5">
      <c r="A118" s="406"/>
      <c r="B118" s="407">
        <v>11</v>
      </c>
      <c r="C118" s="609" t="s">
        <v>241</v>
      </c>
      <c r="D118" s="610"/>
      <c r="E118" s="638"/>
      <c r="F118" s="608"/>
      <c r="G118" s="408"/>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c r="AH118" s="408"/>
      <c r="AI118" s="408"/>
      <c r="AJ118" s="408"/>
      <c r="AK118" s="408"/>
      <c r="AL118" s="408"/>
    </row>
    <row r="119" spans="1:38">
      <c r="A119" s="406"/>
      <c r="B119" s="407">
        <v>12</v>
      </c>
      <c r="C119" s="609" t="s">
        <v>242</v>
      </c>
      <c r="D119" s="610"/>
      <c r="E119" s="638"/>
      <c r="F119" s="608"/>
      <c r="G119" s="408"/>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c r="AH119" s="408"/>
      <c r="AI119" s="408"/>
      <c r="AJ119" s="408"/>
      <c r="AK119" s="408"/>
      <c r="AL119" s="408"/>
    </row>
    <row r="120" spans="1:38" ht="13.5" thickBot="1">
      <c r="A120" s="406"/>
      <c r="B120" s="407">
        <v>13</v>
      </c>
      <c r="C120" s="609" t="s">
        <v>243</v>
      </c>
      <c r="D120" s="610"/>
      <c r="E120" s="638"/>
      <c r="F120" s="866"/>
      <c r="G120" s="864"/>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c r="AH120" s="408"/>
      <c r="AI120" s="408"/>
      <c r="AJ120" s="408"/>
      <c r="AK120" s="408"/>
      <c r="AL120" s="408"/>
    </row>
    <row r="121" spans="1:38" ht="15.75" thickTop="1">
      <c r="A121" s="406"/>
      <c r="B121" s="407"/>
      <c r="C121" s="413" t="s">
        <v>244</v>
      </c>
      <c r="D121" s="402" t="s">
        <v>103</v>
      </c>
      <c r="E121" s="403" t="s">
        <v>104</v>
      </c>
      <c r="F121" s="866"/>
      <c r="G121" s="864"/>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408"/>
      <c r="AJ121" s="408"/>
      <c r="AK121" s="408"/>
      <c r="AL121" s="408"/>
    </row>
    <row r="122" spans="1:38">
      <c r="A122" s="406"/>
      <c r="B122" s="407">
        <v>14</v>
      </c>
      <c r="C122" s="609" t="s">
        <v>245</v>
      </c>
      <c r="D122" s="610"/>
      <c r="E122" s="638"/>
      <c r="F122" s="866"/>
      <c r="G122" s="864"/>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c r="AD122" s="408"/>
      <c r="AE122" s="408"/>
      <c r="AF122" s="408"/>
      <c r="AG122" s="408"/>
      <c r="AH122" s="408"/>
      <c r="AI122" s="408"/>
      <c r="AJ122" s="408"/>
      <c r="AK122" s="408"/>
      <c r="AL122" s="408"/>
    </row>
    <row r="123" spans="1:38">
      <c r="A123" s="406"/>
      <c r="B123" s="407">
        <v>15</v>
      </c>
      <c r="C123" s="609" t="s">
        <v>246</v>
      </c>
      <c r="D123" s="610"/>
      <c r="E123" s="638"/>
      <c r="F123" s="866"/>
      <c r="G123" s="864"/>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c r="AH123" s="408"/>
      <c r="AI123" s="408"/>
      <c r="AJ123" s="408"/>
      <c r="AK123" s="408"/>
      <c r="AL123" s="408"/>
    </row>
    <row r="124" spans="1:38">
      <c r="A124" s="406"/>
      <c r="B124" s="417" t="s">
        <v>117</v>
      </c>
      <c r="C124" s="716" t="s">
        <v>247</v>
      </c>
      <c r="D124" s="610"/>
      <c r="E124" s="638"/>
      <c r="F124" s="866"/>
      <c r="G124" s="864"/>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c r="AH124" s="408"/>
      <c r="AI124" s="408"/>
      <c r="AJ124" s="408"/>
      <c r="AK124" s="408"/>
      <c r="AL124" s="408"/>
    </row>
    <row r="125" spans="1:38">
      <c r="A125" s="406"/>
      <c r="B125" s="417" t="s">
        <v>119</v>
      </c>
      <c r="C125" s="716" t="s">
        <v>248</v>
      </c>
      <c r="D125" s="610"/>
      <c r="E125" s="638"/>
      <c r="F125" s="866"/>
      <c r="G125" s="864"/>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c r="AH125" s="408"/>
      <c r="AI125" s="408"/>
      <c r="AJ125" s="408"/>
      <c r="AK125" s="408"/>
      <c r="AL125" s="408"/>
    </row>
    <row r="126" spans="1:38">
      <c r="A126" s="406"/>
      <c r="B126" s="417" t="s">
        <v>121</v>
      </c>
      <c r="C126" s="716" t="s">
        <v>249</v>
      </c>
      <c r="D126" s="610"/>
      <c r="E126" s="638"/>
      <c r="F126" s="866"/>
      <c r="G126" s="864"/>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row>
    <row r="127" spans="1:38">
      <c r="A127" s="406"/>
      <c r="B127" s="417" t="s">
        <v>134</v>
      </c>
      <c r="C127" s="716" t="s">
        <v>250</v>
      </c>
      <c r="D127" s="610"/>
      <c r="E127" s="638"/>
      <c r="F127" s="866"/>
      <c r="G127" s="864"/>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row>
    <row r="128" spans="1:38" ht="13.5" thickBot="1">
      <c r="A128" s="406"/>
      <c r="B128" s="417" t="s">
        <v>138</v>
      </c>
      <c r="C128" s="716" t="s">
        <v>251</v>
      </c>
      <c r="D128" s="610"/>
      <c r="E128" s="638"/>
      <c r="F128" s="866"/>
      <c r="G128" s="864"/>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c r="AH128" s="408"/>
      <c r="AI128" s="408"/>
      <c r="AJ128" s="408"/>
      <c r="AK128" s="408"/>
      <c r="AL128" s="408"/>
    </row>
    <row r="129" spans="1:38" ht="16.5" thickTop="1">
      <c r="A129" s="533"/>
      <c r="B129" s="701"/>
      <c r="C129" s="413" t="s">
        <v>252</v>
      </c>
      <c r="D129" s="402" t="s">
        <v>103</v>
      </c>
      <c r="E129" s="403" t="s">
        <v>104</v>
      </c>
      <c r="F129" s="864"/>
      <c r="G129" s="864"/>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row>
    <row r="130" spans="1:38" ht="38.25">
      <c r="A130" s="533"/>
      <c r="B130" s="407">
        <v>16</v>
      </c>
      <c r="C130" s="609" t="s">
        <v>253</v>
      </c>
      <c r="D130" s="702"/>
      <c r="E130" s="702"/>
      <c r="F130" s="866"/>
      <c r="G130" s="864"/>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row>
    <row r="131" spans="1:38" ht="15.75">
      <c r="A131" s="533"/>
      <c r="B131" s="407">
        <v>17</v>
      </c>
      <c r="C131" s="609" t="s">
        <v>254</v>
      </c>
      <c r="D131" s="702"/>
      <c r="E131" s="702"/>
      <c r="F131" s="866"/>
      <c r="G131" s="864"/>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row>
    <row r="132" spans="1:38" ht="25.5">
      <c r="A132" s="533"/>
      <c r="B132" s="417" t="s">
        <v>117</v>
      </c>
      <c r="C132" s="609" t="s">
        <v>255</v>
      </c>
      <c r="D132" s="702"/>
      <c r="E132" s="702"/>
      <c r="F132" s="866"/>
      <c r="G132" s="864"/>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row>
    <row r="133" spans="1:38" ht="25.5">
      <c r="A133" s="533"/>
      <c r="B133" s="417" t="s">
        <v>119</v>
      </c>
      <c r="C133" s="609" t="s">
        <v>256</v>
      </c>
      <c r="D133" s="702"/>
      <c r="E133" s="702"/>
      <c r="F133" s="866"/>
      <c r="G133" s="864"/>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row>
    <row r="134" spans="1:38" ht="15.75">
      <c r="A134" s="533"/>
      <c r="B134" s="407">
        <v>18</v>
      </c>
      <c r="C134" s="609" t="s">
        <v>257</v>
      </c>
      <c r="D134" s="702"/>
      <c r="E134" s="702"/>
      <c r="F134" s="866"/>
      <c r="G134" s="864"/>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row>
    <row r="135" spans="1:38" ht="25.5">
      <c r="A135" s="533"/>
      <c r="B135" s="407">
        <v>19</v>
      </c>
      <c r="C135" s="609" t="s">
        <v>258</v>
      </c>
      <c r="D135" s="702"/>
      <c r="E135" s="702"/>
      <c r="F135" s="866"/>
      <c r="G135" s="864"/>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c r="AD135" s="408"/>
      <c r="AE135" s="408"/>
      <c r="AF135" s="408"/>
      <c r="AG135" s="408"/>
      <c r="AH135" s="408"/>
      <c r="AI135" s="408"/>
      <c r="AJ135" s="408"/>
      <c r="AK135" s="408"/>
      <c r="AL135" s="408"/>
    </row>
    <row r="136" spans="1:38" ht="25.5">
      <c r="A136" s="533"/>
      <c r="B136" s="407">
        <v>20</v>
      </c>
      <c r="C136" s="609" t="s">
        <v>259</v>
      </c>
      <c r="D136" s="702"/>
      <c r="E136" s="702"/>
      <c r="F136" s="866"/>
      <c r="G136" s="864"/>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8"/>
      <c r="AG136" s="408"/>
      <c r="AH136" s="408"/>
      <c r="AI136" s="408"/>
      <c r="AJ136" s="408"/>
      <c r="AK136" s="408"/>
      <c r="AL136" s="408"/>
    </row>
    <row r="137" spans="1:38" ht="25.5">
      <c r="A137" s="533"/>
      <c r="B137" s="407">
        <v>21</v>
      </c>
      <c r="C137" s="609" t="s">
        <v>260</v>
      </c>
      <c r="D137" s="702"/>
      <c r="E137" s="702"/>
      <c r="F137" s="866"/>
      <c r="G137" s="864"/>
      <c r="H137" s="408"/>
      <c r="I137" s="408"/>
      <c r="J137" s="408"/>
      <c r="K137" s="408"/>
      <c r="L137" s="408"/>
      <c r="M137" s="408"/>
      <c r="N137" s="408"/>
      <c r="O137" s="408"/>
      <c r="P137" s="408"/>
      <c r="Q137" s="408"/>
      <c r="R137" s="408"/>
      <c r="S137" s="408"/>
      <c r="T137" s="408"/>
      <c r="U137" s="408"/>
      <c r="V137" s="408"/>
      <c r="W137" s="408"/>
      <c r="X137" s="408"/>
      <c r="Y137" s="408"/>
      <c r="Z137" s="408"/>
      <c r="AA137" s="408"/>
      <c r="AB137" s="408"/>
      <c r="AC137" s="408"/>
      <c r="AD137" s="408"/>
      <c r="AE137" s="408"/>
      <c r="AF137" s="408"/>
      <c r="AG137" s="408"/>
      <c r="AH137" s="408"/>
      <c r="AI137" s="408"/>
      <c r="AJ137" s="408"/>
      <c r="AK137" s="408"/>
      <c r="AL137" s="408"/>
    </row>
    <row r="138" spans="1:38" ht="21" thickBot="1">
      <c r="A138" s="559" t="s">
        <v>261</v>
      </c>
      <c r="B138" s="559"/>
      <c r="C138" s="559"/>
      <c r="D138" s="559"/>
      <c r="E138" s="560"/>
      <c r="F138" s="408"/>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0"/>
      <c r="AD138" s="400"/>
      <c r="AE138" s="400"/>
      <c r="AF138" s="400"/>
      <c r="AG138" s="400"/>
      <c r="AH138" s="400"/>
      <c r="AI138" s="400"/>
      <c r="AJ138" s="400"/>
      <c r="AK138" s="400"/>
      <c r="AL138" s="400"/>
    </row>
    <row r="139" spans="1:38" ht="15.75">
      <c r="A139" s="411"/>
      <c r="B139" s="412"/>
      <c r="C139" s="619" t="s">
        <v>262</v>
      </c>
      <c r="D139" s="422" t="s">
        <v>103</v>
      </c>
      <c r="E139" s="423" t="s">
        <v>104</v>
      </c>
      <c r="F139" s="866"/>
      <c r="G139" s="864"/>
      <c r="H139" s="400"/>
      <c r="I139" s="400"/>
      <c r="J139" s="400"/>
      <c r="K139" s="400"/>
      <c r="L139" s="400"/>
      <c r="M139" s="400"/>
      <c r="N139" s="400"/>
      <c r="O139" s="400"/>
      <c r="P139" s="400"/>
      <c r="Q139" s="400"/>
      <c r="R139" s="400"/>
      <c r="S139" s="400"/>
      <c r="T139" s="400"/>
      <c r="U139" s="400"/>
      <c r="V139" s="400"/>
      <c r="W139" s="400"/>
      <c r="X139" s="400"/>
      <c r="Y139" s="400"/>
      <c r="Z139" s="400"/>
      <c r="AA139" s="400"/>
      <c r="AB139" s="400"/>
      <c r="AC139" s="400"/>
      <c r="AD139" s="400"/>
      <c r="AE139" s="400"/>
      <c r="AF139" s="400"/>
      <c r="AG139" s="400"/>
      <c r="AH139" s="400"/>
      <c r="AI139" s="400"/>
      <c r="AJ139" s="400"/>
      <c r="AK139" s="400"/>
      <c r="AL139" s="400"/>
    </row>
    <row r="140" spans="1:38" ht="25.5">
      <c r="A140" s="424"/>
      <c r="B140" s="407">
        <v>1</v>
      </c>
      <c r="C140" s="609" t="s">
        <v>263</v>
      </c>
      <c r="D140" s="639"/>
      <c r="E140" s="639"/>
      <c r="F140" s="866"/>
      <c r="G140" s="864"/>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400"/>
      <c r="AE140" s="400"/>
      <c r="AF140" s="400"/>
      <c r="AG140" s="400"/>
      <c r="AH140" s="400"/>
      <c r="AI140" s="400"/>
      <c r="AJ140" s="400"/>
      <c r="AK140" s="400"/>
      <c r="AL140" s="400"/>
    </row>
    <row r="141" spans="1:38" ht="25.5">
      <c r="A141" s="424"/>
      <c r="B141" s="407">
        <v>2</v>
      </c>
      <c r="C141" s="609" t="s">
        <v>264</v>
      </c>
      <c r="D141" s="639"/>
      <c r="E141" s="639"/>
      <c r="F141" s="864"/>
      <c r="G141" s="867"/>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0"/>
      <c r="AE141" s="400"/>
      <c r="AF141" s="400"/>
      <c r="AG141" s="400"/>
      <c r="AH141" s="400"/>
      <c r="AI141" s="400"/>
      <c r="AJ141" s="400"/>
      <c r="AK141" s="400"/>
      <c r="AL141" s="400"/>
    </row>
    <row r="142" spans="1:38" ht="15">
      <c r="A142" s="424"/>
      <c r="B142" s="407"/>
      <c r="C142" s="619" t="s">
        <v>265</v>
      </c>
      <c r="D142" s="717"/>
      <c r="E142" s="717"/>
      <c r="F142" s="864"/>
      <c r="G142" s="867"/>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0"/>
      <c r="AE142" s="400"/>
      <c r="AF142" s="400"/>
      <c r="AG142" s="400"/>
      <c r="AH142" s="400"/>
      <c r="AI142" s="400"/>
      <c r="AJ142" s="400"/>
      <c r="AK142" s="400"/>
      <c r="AL142" s="400"/>
    </row>
    <row r="143" spans="1:38" ht="25.5">
      <c r="A143" s="424"/>
      <c r="B143" s="407">
        <v>3</v>
      </c>
      <c r="C143" s="609" t="s">
        <v>266</v>
      </c>
      <c r="D143" s="639"/>
      <c r="E143" s="639"/>
      <c r="F143" s="864"/>
      <c r="G143" s="867"/>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0"/>
      <c r="AE143" s="400"/>
      <c r="AF143" s="400"/>
      <c r="AG143" s="400"/>
      <c r="AH143" s="400"/>
      <c r="AI143" s="400"/>
      <c r="AJ143" s="400"/>
      <c r="AK143" s="400"/>
      <c r="AL143" s="400"/>
    </row>
    <row r="144" spans="1:38" ht="14.25">
      <c r="A144" s="424"/>
      <c r="B144" s="417" t="s">
        <v>117</v>
      </c>
      <c r="C144" s="609" t="s">
        <v>267</v>
      </c>
      <c r="D144" s="639"/>
      <c r="E144" s="638"/>
      <c r="F144" s="408"/>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0"/>
      <c r="AD144" s="400"/>
      <c r="AE144" s="400"/>
      <c r="AF144" s="400"/>
      <c r="AG144" s="400"/>
      <c r="AH144" s="400"/>
      <c r="AI144" s="400"/>
      <c r="AJ144" s="400"/>
      <c r="AK144" s="400"/>
      <c r="AL144" s="400"/>
    </row>
    <row r="145" spans="1:38" ht="14.25">
      <c r="A145" s="424"/>
      <c r="B145" s="417" t="s">
        <v>119</v>
      </c>
      <c r="C145" s="609" t="s">
        <v>268</v>
      </c>
      <c r="D145" s="639"/>
      <c r="E145" s="638"/>
      <c r="F145" s="408"/>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row>
    <row r="146" spans="1:38" ht="14.25">
      <c r="A146" s="424"/>
      <c r="B146" s="417" t="s">
        <v>121</v>
      </c>
      <c r="C146" s="609" t="s">
        <v>269</v>
      </c>
      <c r="D146" s="639"/>
      <c r="E146" s="637"/>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c r="AH146" s="408"/>
      <c r="AI146" s="408"/>
      <c r="AJ146" s="408"/>
      <c r="AK146" s="408"/>
      <c r="AL146" s="408"/>
    </row>
    <row r="147" spans="1:38" ht="14.25">
      <c r="A147" s="424"/>
      <c r="B147" s="417" t="s">
        <v>134</v>
      </c>
      <c r="C147" s="609" t="s">
        <v>270</v>
      </c>
      <c r="D147" s="639"/>
      <c r="E147" s="627"/>
      <c r="F147" s="408"/>
      <c r="G147" s="408"/>
      <c r="H147" s="408"/>
      <c r="I147" s="408"/>
      <c r="J147" s="408"/>
      <c r="K147" s="408"/>
      <c r="L147" s="408"/>
      <c r="M147" s="408"/>
      <c r="N147" s="408"/>
      <c r="O147" s="408"/>
      <c r="P147" s="408"/>
      <c r="Q147" s="408"/>
      <c r="R147" s="408"/>
      <c r="S147" s="408"/>
      <c r="T147" s="408"/>
      <c r="U147" s="408"/>
      <c r="V147" s="408"/>
      <c r="W147" s="408"/>
      <c r="X147" s="408"/>
      <c r="Y147" s="408"/>
      <c r="Z147" s="408"/>
      <c r="AA147" s="408"/>
      <c r="AB147" s="408"/>
      <c r="AC147" s="408"/>
      <c r="AD147" s="408"/>
      <c r="AE147" s="408"/>
      <c r="AF147" s="408"/>
      <c r="AG147" s="408"/>
      <c r="AH147" s="408"/>
      <c r="AI147" s="408"/>
      <c r="AJ147" s="408"/>
      <c r="AK147" s="408"/>
      <c r="AL147" s="408"/>
    </row>
    <row r="148" spans="1:38">
      <c r="B148" s="407">
        <v>4</v>
      </c>
      <c r="C148" s="609" t="s">
        <v>271</v>
      </c>
      <c r="D148" s="703"/>
      <c r="E148" s="703"/>
      <c r="F148" s="608"/>
    </row>
    <row r="149" spans="1:38">
      <c r="A149" s="407"/>
      <c r="B149" s="407">
        <v>5</v>
      </c>
      <c r="C149" s="609" t="s">
        <v>272</v>
      </c>
      <c r="D149" s="703"/>
      <c r="E149" s="703"/>
      <c r="F149" s="608"/>
    </row>
  </sheetData>
  <mergeCells count="8">
    <mergeCell ref="G117:M117"/>
    <mergeCell ref="F101:F103"/>
    <mergeCell ref="A1:Q1"/>
    <mergeCell ref="A4:E4"/>
    <mergeCell ref="A5:D5"/>
    <mergeCell ref="F34:F36"/>
    <mergeCell ref="F37:F41"/>
    <mergeCell ref="A2:E2"/>
  </mergeCells>
  <dataValidations count="1">
    <dataValidation type="textLength" allowBlank="1" showInputMessage="1" showErrorMessage="1" sqref="E8:E11 D8:D11 D14:E149" xr:uid="{A66372F3-DB5D-4692-AAEA-D67F896FBB5B}">
      <formula1>0</formula1>
      <formula2>400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1"/>
  <sheetViews>
    <sheetView showGridLines="0" workbookViewId="0">
      <selection activeCell="B16" sqref="B16"/>
    </sheetView>
  </sheetViews>
  <sheetFormatPr defaultRowHeight="12.75"/>
  <cols>
    <col min="1" max="1" width="43.5703125" customWidth="1"/>
    <col min="2" max="2" width="63.140625" customWidth="1"/>
  </cols>
  <sheetData>
    <row r="1" spans="1:12" ht="20.25">
      <c r="A1" s="926" t="s">
        <v>0</v>
      </c>
      <c r="B1" s="926"/>
      <c r="C1" s="926"/>
      <c r="D1" s="926"/>
      <c r="E1" s="926"/>
      <c r="F1" s="926"/>
      <c r="G1" s="926"/>
      <c r="H1" s="926"/>
      <c r="I1" s="926"/>
      <c r="J1" s="926"/>
      <c r="K1" s="926"/>
      <c r="L1" s="926"/>
    </row>
    <row r="2" spans="1:12" ht="20.45" customHeight="1">
      <c r="A2" s="926" t="s">
        <v>1</v>
      </c>
      <c r="B2" s="926"/>
      <c r="C2" s="926"/>
      <c r="D2" s="926"/>
      <c r="E2" s="926"/>
    </row>
    <row r="3" spans="1:12" ht="20.25">
      <c r="A3" s="425"/>
      <c r="B3" s="426"/>
    </row>
    <row r="4" spans="1:12" ht="14.45" customHeight="1">
      <c r="A4" s="961" t="s">
        <v>273</v>
      </c>
      <c r="B4" s="961"/>
      <c r="C4" s="598"/>
      <c r="D4" s="598"/>
      <c r="E4" s="598"/>
      <c r="F4" s="598"/>
      <c r="G4" s="598"/>
      <c r="H4" s="598"/>
      <c r="I4" s="598"/>
      <c r="J4" s="598"/>
      <c r="K4" s="598"/>
      <c r="L4" s="598"/>
    </row>
    <row r="5" spans="1:12" ht="14.45" customHeight="1">
      <c r="A5" s="961"/>
      <c r="B5" s="961"/>
      <c r="C5" s="598"/>
      <c r="D5" s="598"/>
      <c r="E5" s="598"/>
      <c r="F5" s="598"/>
      <c r="G5" s="598"/>
      <c r="H5" s="598"/>
      <c r="I5" s="598"/>
      <c r="J5" s="598"/>
      <c r="K5" s="598"/>
      <c r="L5" s="598"/>
    </row>
    <row r="6" spans="1:12">
      <c r="B6" s="427"/>
    </row>
    <row r="7" spans="1:12">
      <c r="A7" s="428" t="s">
        <v>274</v>
      </c>
      <c r="B7" s="427"/>
    </row>
    <row r="8" spans="1:12" ht="16.5">
      <c r="A8" s="429" t="s">
        <v>275</v>
      </c>
      <c r="B8" s="430" t="s">
        <v>104</v>
      </c>
    </row>
    <row r="9" spans="1:12">
      <c r="A9" s="902"/>
      <c r="B9" s="902"/>
    </row>
    <row r="10" spans="1:12">
      <c r="A10" s="902"/>
      <c r="B10" s="902"/>
    </row>
    <row r="11" spans="1:12">
      <c r="A11" s="902"/>
      <c r="B11" s="902"/>
    </row>
    <row r="12" spans="1:12">
      <c r="A12" s="902"/>
      <c r="B12" s="902"/>
    </row>
    <row r="13" spans="1:12">
      <c r="A13" s="902"/>
      <c r="B13" s="902"/>
    </row>
    <row r="14" spans="1:12">
      <c r="A14" s="902"/>
      <c r="B14" s="902"/>
    </row>
    <row r="15" spans="1:12">
      <c r="A15" s="902"/>
      <c r="B15" s="902"/>
    </row>
    <row r="16" spans="1:12">
      <c r="A16" s="902"/>
      <c r="B16" s="902"/>
    </row>
    <row r="17" spans="1:2">
      <c r="A17" s="902"/>
      <c r="B17" s="902"/>
    </row>
    <row r="18" spans="1:2">
      <c r="A18" s="902"/>
      <c r="B18" s="902"/>
    </row>
    <row r="19" spans="1:2">
      <c r="A19" s="902"/>
      <c r="B19" s="902"/>
    </row>
    <row r="20" spans="1:2">
      <c r="A20" s="902"/>
      <c r="B20" s="902"/>
    </row>
    <row r="21" spans="1:2">
      <c r="A21" s="902"/>
      <c r="B21" s="902"/>
    </row>
    <row r="22" spans="1:2">
      <c r="A22" s="902"/>
      <c r="B22" s="902"/>
    </row>
    <row r="23" spans="1:2">
      <c r="A23" s="902"/>
      <c r="B23" s="902"/>
    </row>
    <row r="24" spans="1:2">
      <c r="A24" s="902"/>
      <c r="B24" s="902"/>
    </row>
    <row r="25" spans="1:2">
      <c r="A25" s="902"/>
      <c r="B25" s="902"/>
    </row>
    <row r="26" spans="1:2">
      <c r="A26" s="902"/>
      <c r="B26" s="902"/>
    </row>
    <row r="27" spans="1:2">
      <c r="A27" s="902"/>
      <c r="B27" s="902"/>
    </row>
    <row r="28" spans="1:2">
      <c r="A28" s="902"/>
      <c r="B28" s="902"/>
    </row>
    <row r="29" spans="1:2">
      <c r="A29" s="902"/>
      <c r="B29" s="902"/>
    </row>
    <row r="30" spans="1:2">
      <c r="A30" s="902"/>
      <c r="B30" s="902"/>
    </row>
    <row r="31" spans="1:2">
      <c r="A31" s="902"/>
      <c r="B31" s="902"/>
    </row>
    <row r="32" spans="1:2">
      <c r="A32" s="902"/>
      <c r="B32" s="902"/>
    </row>
    <row r="33" spans="1:2">
      <c r="A33" s="902"/>
      <c r="B33" s="902"/>
    </row>
    <row r="34" spans="1:2">
      <c r="A34" s="902"/>
      <c r="B34" s="902"/>
    </row>
    <row r="35" spans="1:2">
      <c r="A35" s="902"/>
      <c r="B35" s="902"/>
    </row>
    <row r="36" spans="1:2">
      <c r="A36" s="902"/>
      <c r="B36" s="902"/>
    </row>
    <row r="37" spans="1:2">
      <c r="A37" s="902"/>
      <c r="B37" s="902"/>
    </row>
    <row r="38" spans="1:2">
      <c r="A38" s="902"/>
      <c r="B38" s="902"/>
    </row>
    <row r="39" spans="1:2">
      <c r="A39" s="902"/>
      <c r="B39" s="902"/>
    </row>
    <row r="40" spans="1:2">
      <c r="A40" s="902"/>
      <c r="B40" s="902"/>
    </row>
    <row r="41" spans="1:2">
      <c r="A41" s="902"/>
      <c r="B41" s="902"/>
    </row>
  </sheetData>
  <mergeCells count="3">
    <mergeCell ref="A1:L1"/>
    <mergeCell ref="A4:B5"/>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538"/>
  <sheetViews>
    <sheetView showGridLines="0" topLeftCell="A4" workbookViewId="0">
      <selection activeCell="D18" sqref="D18"/>
    </sheetView>
  </sheetViews>
  <sheetFormatPr defaultRowHeight="12.75"/>
  <cols>
    <col min="1" max="1" width="4.42578125" customWidth="1"/>
    <col min="2" max="2" width="3.5703125" bestFit="1" customWidth="1"/>
    <col min="3" max="3" width="3.140625" bestFit="1" customWidth="1"/>
    <col min="4" max="4" width="60.85546875" customWidth="1"/>
    <col min="5" max="5" width="18.42578125" customWidth="1"/>
    <col min="6" max="6" width="20" customWidth="1"/>
    <col min="7" max="7" width="36.85546875" customWidth="1"/>
    <col min="8" max="8" width="13.42578125" customWidth="1"/>
    <col min="9" max="9" width="46.28515625" customWidth="1"/>
    <col min="10" max="10" width="22.7109375" customWidth="1"/>
  </cols>
  <sheetData>
    <row r="1" spans="1:15" ht="20.25">
      <c r="A1" s="962" t="str">
        <f>Introduction!A1</f>
        <v>Request for Medical Proposal (RFP) for Arlington County Government</v>
      </c>
      <c r="B1" s="962"/>
      <c r="C1" s="962"/>
      <c r="D1" s="962"/>
      <c r="E1" s="962"/>
      <c r="F1" s="962"/>
      <c r="G1" s="962"/>
      <c r="H1" s="962"/>
      <c r="I1" s="962"/>
      <c r="J1" s="962"/>
      <c r="K1" s="962"/>
      <c r="L1" s="962"/>
    </row>
    <row r="2" spans="1:15" ht="20.25">
      <c r="A2" s="926" t="s">
        <v>1</v>
      </c>
      <c r="B2" s="926"/>
      <c r="C2" s="926"/>
      <c r="D2" s="926"/>
      <c r="E2" s="926"/>
      <c r="F2" s="259"/>
      <c r="G2" s="259"/>
      <c r="H2" s="259"/>
      <c r="I2" s="259"/>
      <c r="J2" s="259"/>
      <c r="K2" s="259"/>
      <c r="L2" s="259"/>
    </row>
    <row r="3" spans="1:15" ht="16.5">
      <c r="A3" s="503" t="s">
        <v>276</v>
      </c>
      <c r="B3" s="504"/>
      <c r="C3" s="504"/>
      <c r="D3" s="505"/>
      <c r="E3" s="259"/>
      <c r="F3" s="259"/>
      <c r="G3" s="259"/>
      <c r="H3" s="259"/>
      <c r="I3" s="259"/>
      <c r="J3" s="259"/>
      <c r="K3" s="259"/>
      <c r="L3" s="259"/>
    </row>
    <row r="4" spans="1:15" ht="16.5">
      <c r="A4" s="387"/>
      <c r="B4" s="388" t="s">
        <v>277</v>
      </c>
      <c r="C4" s="388" t="s">
        <v>277</v>
      </c>
      <c r="D4" s="503"/>
      <c r="E4" s="504"/>
      <c r="F4" s="504"/>
      <c r="G4" s="504"/>
      <c r="H4" s="505"/>
      <c r="I4" s="259"/>
      <c r="J4" s="259"/>
      <c r="K4" s="259"/>
      <c r="L4" s="259"/>
      <c r="M4" s="259"/>
      <c r="N4" s="259"/>
      <c r="O4" s="259"/>
    </row>
    <row r="5" spans="1:15" ht="31.9" customHeight="1">
      <c r="A5" s="387"/>
      <c r="B5" s="388"/>
      <c r="C5" s="388"/>
      <c r="D5" s="963" t="s">
        <v>278</v>
      </c>
      <c r="E5" s="963"/>
      <c r="F5" s="963"/>
      <c r="G5" s="963"/>
      <c r="H5" s="963"/>
      <c r="I5" s="259"/>
      <c r="J5" s="259"/>
      <c r="K5" s="259"/>
      <c r="L5" s="259"/>
      <c r="M5" s="259"/>
      <c r="N5" s="259"/>
      <c r="O5" s="259"/>
    </row>
    <row r="6" spans="1:15">
      <c r="A6" s="387"/>
      <c r="B6" s="388"/>
      <c r="C6" s="388"/>
      <c r="D6" s="52"/>
      <c r="E6" s="506"/>
      <c r="F6" s="506"/>
      <c r="G6" s="4"/>
      <c r="H6" s="27"/>
      <c r="I6" s="259"/>
      <c r="J6" s="259"/>
      <c r="K6" s="259"/>
      <c r="L6" s="259"/>
      <c r="M6" s="259"/>
      <c r="N6" s="259"/>
      <c r="O6" s="259"/>
    </row>
    <row r="7" spans="1:15" ht="15.75">
      <c r="A7" s="387"/>
      <c r="B7" s="388"/>
      <c r="C7" s="388"/>
      <c r="D7" s="876" t="s">
        <v>279</v>
      </c>
      <c r="E7" s="507"/>
      <c r="F7" s="507"/>
      <c r="G7" s="507"/>
      <c r="H7" s="508"/>
      <c r="I7" s="259"/>
      <c r="J7" s="259"/>
      <c r="K7" s="259"/>
      <c r="L7" s="259"/>
      <c r="M7" s="259"/>
      <c r="N7" s="259"/>
      <c r="O7" s="259"/>
    </row>
    <row r="8" spans="1:15">
      <c r="A8" s="435"/>
      <c r="B8" s="449"/>
      <c r="C8" s="449"/>
      <c r="D8" s="509"/>
      <c r="E8" s="509"/>
      <c r="F8" s="509"/>
      <c r="G8" s="509"/>
      <c r="H8" s="510"/>
      <c r="I8" s="274"/>
      <c r="J8" s="274"/>
      <c r="K8" s="274"/>
      <c r="L8" s="274"/>
      <c r="M8" s="274"/>
      <c r="N8" s="274"/>
      <c r="O8" s="274"/>
    </row>
    <row r="9" spans="1:15" ht="31.5">
      <c r="A9" s="446" t="s">
        <v>280</v>
      </c>
      <c r="B9" s="469" t="s">
        <v>277</v>
      </c>
      <c r="C9" s="469" t="s">
        <v>277</v>
      </c>
      <c r="D9" s="873" t="s">
        <v>281</v>
      </c>
      <c r="E9" s="507" t="s">
        <v>282</v>
      </c>
      <c r="F9" s="507" t="s">
        <v>283</v>
      </c>
      <c r="G9" s="728" t="s">
        <v>103</v>
      </c>
      <c r="H9" s="508" t="s">
        <v>104</v>
      </c>
      <c r="I9" s="230"/>
      <c r="J9" s="230"/>
      <c r="K9" s="230"/>
      <c r="L9" s="230"/>
      <c r="M9" s="230"/>
      <c r="N9" s="230"/>
      <c r="O9" s="230"/>
    </row>
    <row r="10" spans="1:15" ht="25.5">
      <c r="A10" s="444"/>
      <c r="B10" s="469" t="s">
        <v>284</v>
      </c>
      <c r="C10" s="469" t="s">
        <v>277</v>
      </c>
      <c r="D10" s="258" t="s">
        <v>285</v>
      </c>
      <c r="E10" s="39"/>
      <c r="F10" s="39"/>
      <c r="G10" s="752"/>
      <c r="H10" s="241"/>
      <c r="I10" s="256"/>
      <c r="J10" s="256"/>
      <c r="K10" s="256"/>
      <c r="L10" s="256"/>
      <c r="M10" s="256"/>
      <c r="N10" s="256"/>
      <c r="O10" s="256"/>
    </row>
    <row r="11" spans="1:15" ht="25.5">
      <c r="A11" s="444"/>
      <c r="B11" s="469" t="s">
        <v>277</v>
      </c>
      <c r="C11" s="469" t="s">
        <v>117</v>
      </c>
      <c r="D11" s="441" t="s">
        <v>286</v>
      </c>
      <c r="E11" s="462" t="s">
        <v>287</v>
      </c>
      <c r="F11" s="460" t="s">
        <v>287</v>
      </c>
      <c r="G11" s="118"/>
      <c r="H11" s="739"/>
      <c r="I11" s="256"/>
      <c r="J11" s="256"/>
      <c r="K11" s="256"/>
      <c r="L11" s="256"/>
      <c r="M11" s="256"/>
      <c r="N11" s="256"/>
      <c r="O11" s="256"/>
    </row>
    <row r="12" spans="1:15" ht="25.5">
      <c r="A12" s="444"/>
      <c r="B12" s="469" t="s">
        <v>277</v>
      </c>
      <c r="C12" s="469" t="s">
        <v>119</v>
      </c>
      <c r="D12" s="441" t="s">
        <v>288</v>
      </c>
      <c r="E12" s="462" t="s">
        <v>287</v>
      </c>
      <c r="F12" s="460" t="s">
        <v>287</v>
      </c>
      <c r="G12" s="118"/>
      <c r="H12" s="739"/>
      <c r="I12" s="256"/>
      <c r="J12" s="256"/>
      <c r="K12" s="256"/>
      <c r="L12" s="256"/>
      <c r="M12" s="256"/>
      <c r="N12" s="256"/>
      <c r="O12" s="256"/>
    </row>
    <row r="13" spans="1:15" ht="25.5">
      <c r="A13" s="444"/>
      <c r="B13" s="469"/>
      <c r="C13" s="469" t="s">
        <v>121</v>
      </c>
      <c r="D13" s="441" t="s">
        <v>289</v>
      </c>
      <c r="E13" s="462" t="s">
        <v>287</v>
      </c>
      <c r="F13" s="460" t="s">
        <v>287</v>
      </c>
      <c r="G13" s="118"/>
      <c r="H13" s="511"/>
      <c r="I13" s="256"/>
      <c r="J13" s="256"/>
      <c r="K13" s="256"/>
      <c r="L13" s="256"/>
      <c r="M13" s="256"/>
      <c r="N13" s="256"/>
      <c r="O13" s="256"/>
    </row>
    <row r="14" spans="1:15" ht="17.25" thickTop="1" thickBot="1">
      <c r="A14" s="474"/>
      <c r="B14" s="469" t="s">
        <v>290</v>
      </c>
      <c r="C14" s="474"/>
      <c r="D14" s="473" t="s">
        <v>291</v>
      </c>
      <c r="E14" s="462" t="s">
        <v>287</v>
      </c>
      <c r="F14" s="460" t="s">
        <v>287</v>
      </c>
      <c r="G14" s="118"/>
      <c r="H14" s="511"/>
    </row>
    <row r="15" spans="1:15" ht="11.45" customHeight="1" thickTop="1">
      <c r="A15" s="446"/>
      <c r="B15" s="469"/>
      <c r="C15" s="469"/>
      <c r="D15" s="376"/>
      <c r="E15" s="377"/>
      <c r="F15" s="377"/>
      <c r="G15" s="375"/>
      <c r="H15" s="512"/>
      <c r="I15" s="256"/>
      <c r="J15" s="256"/>
      <c r="K15" s="256"/>
      <c r="L15" s="256"/>
      <c r="M15" s="256"/>
      <c r="N15" s="256"/>
      <c r="O15" s="256"/>
    </row>
    <row r="16" spans="1:15" ht="32.25" thickBot="1">
      <c r="A16" s="444" t="s">
        <v>292</v>
      </c>
      <c r="B16" s="469"/>
      <c r="C16" s="469"/>
      <c r="D16" s="873" t="s">
        <v>293</v>
      </c>
      <c r="E16" s="507" t="s">
        <v>282</v>
      </c>
      <c r="F16" s="507" t="s">
        <v>283</v>
      </c>
      <c r="G16" s="507" t="s">
        <v>103</v>
      </c>
      <c r="H16" s="790" t="s">
        <v>104</v>
      </c>
      <c r="I16" s="256"/>
      <c r="J16" s="256"/>
      <c r="K16" s="256"/>
      <c r="L16" s="256"/>
      <c r="M16" s="256"/>
      <c r="N16" s="256"/>
      <c r="O16" s="256"/>
    </row>
    <row r="17" spans="1:15" ht="51">
      <c r="A17" s="444"/>
      <c r="B17" s="469" t="s">
        <v>284</v>
      </c>
      <c r="C17" s="469"/>
      <c r="D17" s="606" t="s">
        <v>294</v>
      </c>
      <c r="E17" s="462" t="s">
        <v>295</v>
      </c>
      <c r="F17" s="460" t="s">
        <v>296</v>
      </c>
      <c r="G17" s="26"/>
      <c r="H17" s="25"/>
      <c r="I17" s="652"/>
      <c r="J17" s="256"/>
      <c r="K17" s="256"/>
      <c r="L17" s="256"/>
      <c r="M17" s="256"/>
      <c r="N17" s="256"/>
      <c r="O17" s="256"/>
    </row>
    <row r="18" spans="1:15" ht="51">
      <c r="A18" s="444"/>
      <c r="B18" s="469" t="s">
        <v>290</v>
      </c>
      <c r="C18" s="469"/>
      <c r="D18" s="606" t="s">
        <v>297</v>
      </c>
      <c r="E18" s="462" t="s">
        <v>295</v>
      </c>
      <c r="F18" s="460" t="s">
        <v>296</v>
      </c>
      <c r="G18" s="26"/>
      <c r="H18" s="25"/>
      <c r="I18" s="842"/>
      <c r="J18" s="652"/>
      <c r="K18" s="256"/>
      <c r="L18" s="256"/>
      <c r="M18" s="256"/>
      <c r="N18" s="256"/>
      <c r="O18" s="256"/>
    </row>
    <row r="19" spans="1:15" ht="39.75" thickTop="1" thickBot="1">
      <c r="A19" s="444"/>
      <c r="B19" s="469" t="s">
        <v>298</v>
      </c>
      <c r="C19" s="469"/>
      <c r="D19" s="470" t="s">
        <v>299</v>
      </c>
      <c r="E19" s="462" t="s">
        <v>295</v>
      </c>
      <c r="F19" s="460" t="s">
        <v>296</v>
      </c>
      <c r="G19" s="26"/>
      <c r="H19" s="25"/>
      <c r="I19" s="256"/>
      <c r="J19" s="256"/>
      <c r="K19" s="256"/>
      <c r="L19" s="256"/>
      <c r="M19" s="256"/>
      <c r="N19" s="256"/>
      <c r="O19" s="256"/>
    </row>
    <row r="20" spans="1:15" ht="39.75" thickTop="1" thickBot="1">
      <c r="A20" s="444"/>
      <c r="B20" s="469" t="s">
        <v>300</v>
      </c>
      <c r="C20" s="469"/>
      <c r="D20" s="470" t="s">
        <v>301</v>
      </c>
      <c r="E20" s="462" t="s">
        <v>295</v>
      </c>
      <c r="F20" s="460" t="s">
        <v>296</v>
      </c>
      <c r="G20" s="26"/>
      <c r="H20" s="25"/>
      <c r="I20" s="256"/>
      <c r="J20" s="256"/>
      <c r="K20" s="256"/>
      <c r="L20" s="256"/>
      <c r="M20" s="256"/>
      <c r="N20" s="256"/>
      <c r="O20" s="256"/>
    </row>
    <row r="21" spans="1:15" ht="27" thickTop="1" thickBot="1">
      <c r="A21" s="444"/>
      <c r="B21" s="469" t="s">
        <v>302</v>
      </c>
      <c r="C21" s="469"/>
      <c r="D21" s="467" t="s">
        <v>303</v>
      </c>
      <c r="E21" s="462" t="s">
        <v>295</v>
      </c>
      <c r="F21" s="460" t="s">
        <v>304</v>
      </c>
      <c r="G21" s="26"/>
      <c r="H21" s="25"/>
      <c r="I21" s="256"/>
      <c r="J21" s="256"/>
      <c r="K21" s="256"/>
      <c r="L21" s="256"/>
      <c r="M21" s="256"/>
      <c r="N21" s="256"/>
      <c r="O21" s="256"/>
    </row>
    <row r="22" spans="1:15" ht="17.25" thickTop="1" thickBot="1">
      <c r="A22" s="444"/>
      <c r="B22" s="469"/>
      <c r="C22" s="469" t="s">
        <v>117</v>
      </c>
      <c r="D22" s="471" t="s">
        <v>305</v>
      </c>
      <c r="E22" s="462" t="s">
        <v>287</v>
      </c>
      <c r="F22" s="460" t="s">
        <v>287</v>
      </c>
      <c r="G22" s="26"/>
      <c r="H22" s="25"/>
      <c r="I22" s="256"/>
      <c r="J22" s="256"/>
      <c r="K22" s="256"/>
      <c r="L22" s="256"/>
      <c r="M22" s="256"/>
      <c r="N22" s="256"/>
      <c r="O22" s="256"/>
    </row>
    <row r="23" spans="1:15" ht="27" thickTop="1" thickBot="1">
      <c r="A23" s="444"/>
      <c r="B23" s="469"/>
      <c r="C23" s="469" t="s">
        <v>119</v>
      </c>
      <c r="D23" s="471" t="s">
        <v>306</v>
      </c>
      <c r="E23" s="462" t="s">
        <v>287</v>
      </c>
      <c r="F23" s="460" t="s">
        <v>287</v>
      </c>
      <c r="G23" s="26"/>
      <c r="H23" s="25"/>
      <c r="I23" s="256"/>
      <c r="J23" s="256"/>
      <c r="K23" s="256"/>
      <c r="L23" s="256"/>
      <c r="M23" s="256"/>
      <c r="N23" s="256"/>
      <c r="O23" s="256"/>
    </row>
    <row r="24" spans="1:15" ht="39.75" thickTop="1" thickBot="1">
      <c r="A24" s="444"/>
      <c r="B24" s="469" t="s">
        <v>307</v>
      </c>
      <c r="C24" s="469"/>
      <c r="D24" s="470" t="s">
        <v>308</v>
      </c>
      <c r="E24" s="462" t="s">
        <v>295</v>
      </c>
      <c r="F24" s="460" t="s">
        <v>296</v>
      </c>
      <c r="G24" s="26"/>
      <c r="H24" s="25"/>
      <c r="I24" s="256"/>
      <c r="J24" s="256"/>
      <c r="K24" s="256"/>
      <c r="L24" s="256"/>
      <c r="M24" s="256"/>
      <c r="N24" s="256"/>
      <c r="O24" s="256"/>
    </row>
    <row r="25" spans="1:15" ht="27" thickTop="1" thickBot="1">
      <c r="A25" s="444"/>
      <c r="B25" s="469" t="s">
        <v>309</v>
      </c>
      <c r="C25" s="469"/>
      <c r="D25" s="470" t="s">
        <v>310</v>
      </c>
      <c r="E25" s="462" t="s">
        <v>287</v>
      </c>
      <c r="F25" s="460" t="s">
        <v>287</v>
      </c>
      <c r="G25" s="26"/>
      <c r="H25" s="25"/>
      <c r="I25" s="468"/>
      <c r="J25" s="256"/>
      <c r="K25" s="256"/>
      <c r="L25" s="256"/>
      <c r="M25" s="256"/>
      <c r="N25" s="256"/>
      <c r="O25" s="256"/>
    </row>
    <row r="26" spans="1:15" ht="39.75" thickTop="1" thickBot="1">
      <c r="A26" s="444"/>
      <c r="B26" s="469" t="s">
        <v>311</v>
      </c>
      <c r="C26" s="469"/>
      <c r="D26" s="470" t="s">
        <v>312</v>
      </c>
      <c r="E26" s="462" t="s">
        <v>295</v>
      </c>
      <c r="F26" s="460" t="s">
        <v>296</v>
      </c>
      <c r="G26" s="26"/>
      <c r="H26" s="25"/>
      <c r="I26" s="706"/>
      <c r="J26" s="256"/>
      <c r="K26" s="256"/>
      <c r="L26" s="256"/>
      <c r="M26" s="256"/>
      <c r="N26" s="256"/>
      <c r="O26" s="256"/>
    </row>
    <row r="27" spans="1:15" ht="39.75" thickTop="1" thickBot="1">
      <c r="A27" s="444"/>
      <c r="B27" s="469" t="s">
        <v>313</v>
      </c>
      <c r="C27" s="469"/>
      <c r="D27" s="456" t="s">
        <v>314</v>
      </c>
      <c r="E27" s="462" t="s">
        <v>287</v>
      </c>
      <c r="F27" s="460" t="s">
        <v>287</v>
      </c>
      <c r="G27" s="26"/>
      <c r="H27" s="25"/>
      <c r="I27" s="256"/>
      <c r="J27" s="256"/>
      <c r="K27" s="256"/>
      <c r="L27" s="256"/>
      <c r="M27" s="256"/>
      <c r="N27" s="256"/>
      <c r="O27" s="256"/>
    </row>
    <row r="28" spans="1:15" ht="27" thickTop="1" thickBot="1">
      <c r="A28" s="444"/>
      <c r="B28" s="469"/>
      <c r="C28" s="469" t="s">
        <v>117</v>
      </c>
      <c r="D28" s="456" t="s">
        <v>315</v>
      </c>
      <c r="E28" s="462" t="s">
        <v>295</v>
      </c>
      <c r="F28" s="460" t="s">
        <v>304</v>
      </c>
      <c r="G28" s="26"/>
      <c r="H28" s="25"/>
      <c r="I28" s="443"/>
      <c r="J28" s="256"/>
      <c r="K28" s="256"/>
      <c r="L28" s="256"/>
      <c r="M28" s="256"/>
      <c r="N28" s="256"/>
      <c r="O28" s="256"/>
    </row>
    <row r="29" spans="1:15" ht="17.25" thickTop="1" thickBot="1">
      <c r="A29" s="444"/>
      <c r="B29" s="469" t="s">
        <v>316</v>
      </c>
      <c r="C29" s="469"/>
      <c r="D29" s="456" t="s">
        <v>317</v>
      </c>
      <c r="E29" s="462" t="s">
        <v>287</v>
      </c>
      <c r="F29" s="460" t="s">
        <v>287</v>
      </c>
      <c r="G29" s="26"/>
      <c r="H29" s="25"/>
      <c r="I29" s="443"/>
      <c r="J29" s="256"/>
      <c r="K29" s="256"/>
      <c r="L29" s="256"/>
      <c r="M29" s="256"/>
      <c r="N29" s="256"/>
      <c r="O29" s="256"/>
    </row>
    <row r="30" spans="1:15" ht="17.25" thickTop="1" thickBot="1">
      <c r="A30" s="444"/>
      <c r="B30" s="469" t="s">
        <v>318</v>
      </c>
      <c r="C30" s="469"/>
      <c r="D30" s="456" t="s">
        <v>319</v>
      </c>
      <c r="E30" s="462" t="s">
        <v>287</v>
      </c>
      <c r="F30" s="460" t="s">
        <v>287</v>
      </c>
      <c r="G30" s="26"/>
      <c r="H30" s="25"/>
      <c r="I30" s="256"/>
      <c r="J30" s="256"/>
      <c r="K30" s="256"/>
      <c r="L30" s="256"/>
      <c r="M30" s="256"/>
      <c r="N30" s="256"/>
      <c r="O30" s="256"/>
    </row>
    <row r="31" spans="1:15" ht="27" thickTop="1" thickBot="1">
      <c r="A31" s="444"/>
      <c r="B31" s="469" t="s">
        <v>320</v>
      </c>
      <c r="C31" s="469"/>
      <c r="D31" s="456" t="s">
        <v>321</v>
      </c>
      <c r="E31" s="462" t="s">
        <v>295</v>
      </c>
      <c r="F31" s="460" t="s">
        <v>304</v>
      </c>
      <c r="G31" s="26"/>
      <c r="H31" s="26"/>
      <c r="I31" s="385"/>
    </row>
    <row r="32" spans="1:15" ht="17.25" thickTop="1" thickBot="1">
      <c r="A32" s="444"/>
      <c r="B32" s="469"/>
      <c r="C32" s="469"/>
      <c r="D32" s="821" t="s">
        <v>322</v>
      </c>
      <c r="E32" s="821" t="s">
        <v>282</v>
      </c>
      <c r="F32" s="821" t="s">
        <v>283</v>
      </c>
      <c r="G32" s="821" t="s">
        <v>103</v>
      </c>
      <c r="H32" s="821" t="s">
        <v>104</v>
      </c>
      <c r="I32" s="385"/>
    </row>
    <row r="33" spans="1:9" ht="27" thickTop="1" thickBot="1">
      <c r="A33" s="444"/>
      <c r="B33" s="469" t="s">
        <v>323</v>
      </c>
      <c r="C33" s="469"/>
      <c r="D33" s="818" t="s">
        <v>324</v>
      </c>
      <c r="E33" s="826" t="s">
        <v>325</v>
      </c>
      <c r="F33" s="460" t="s">
        <v>304</v>
      </c>
      <c r="G33" s="822"/>
      <c r="H33" s="822"/>
      <c r="I33" s="385"/>
    </row>
    <row r="34" spans="1:9" ht="27" thickTop="1" thickBot="1">
      <c r="A34" s="444"/>
      <c r="B34" s="469" t="s">
        <v>326</v>
      </c>
      <c r="C34" s="469"/>
      <c r="D34" s="818" t="s">
        <v>327</v>
      </c>
      <c r="E34" s="825"/>
      <c r="F34" s="825"/>
      <c r="G34" s="825"/>
      <c r="H34" s="813"/>
      <c r="I34" s="385"/>
    </row>
    <row r="35" spans="1:9" ht="39.75" thickTop="1" thickBot="1">
      <c r="A35" s="444"/>
      <c r="B35" s="469"/>
      <c r="C35" s="469" t="s">
        <v>117</v>
      </c>
      <c r="D35" s="819" t="s">
        <v>328</v>
      </c>
      <c r="E35" s="827" t="s">
        <v>325</v>
      </c>
      <c r="F35" s="460" t="s">
        <v>304</v>
      </c>
      <c r="G35" s="822"/>
      <c r="H35" s="822"/>
      <c r="I35" s="385"/>
    </row>
    <row r="36" spans="1:9" ht="39.75" thickTop="1" thickBot="1">
      <c r="A36" s="444"/>
      <c r="B36" s="469"/>
      <c r="C36" s="469" t="s">
        <v>119</v>
      </c>
      <c r="D36" s="819" t="s">
        <v>329</v>
      </c>
      <c r="E36" s="827" t="s">
        <v>325</v>
      </c>
      <c r="F36" s="460" t="s">
        <v>304</v>
      </c>
      <c r="G36" s="822"/>
      <c r="H36" s="822"/>
      <c r="I36" s="385"/>
    </row>
    <row r="37" spans="1:9" ht="27" thickTop="1" thickBot="1">
      <c r="A37" s="444"/>
      <c r="B37" s="469"/>
      <c r="C37" s="469" t="s">
        <v>121</v>
      </c>
      <c r="D37" s="819" t="s">
        <v>330</v>
      </c>
      <c r="E37" s="827" t="s">
        <v>325</v>
      </c>
      <c r="F37" s="460" t="s">
        <v>304</v>
      </c>
      <c r="G37" s="822"/>
      <c r="H37" s="822"/>
      <c r="I37" s="385"/>
    </row>
    <row r="38" spans="1:9" ht="39.75" thickTop="1" thickBot="1">
      <c r="A38" s="444"/>
      <c r="B38" s="469"/>
      <c r="C38" s="469" t="s">
        <v>134</v>
      </c>
      <c r="D38" s="819" t="s">
        <v>331</v>
      </c>
      <c r="E38" s="827" t="s">
        <v>325</v>
      </c>
      <c r="F38" s="460" t="s">
        <v>304</v>
      </c>
      <c r="G38" s="822"/>
      <c r="H38" s="822"/>
      <c r="I38" s="385"/>
    </row>
    <row r="39" spans="1:9" ht="27" thickTop="1" thickBot="1">
      <c r="A39" s="444"/>
      <c r="B39" s="469"/>
      <c r="C39" s="469" t="s">
        <v>138</v>
      </c>
      <c r="D39" s="819" t="s">
        <v>332</v>
      </c>
      <c r="E39" s="827" t="s">
        <v>325</v>
      </c>
      <c r="F39" s="460" t="s">
        <v>304</v>
      </c>
      <c r="G39" s="822"/>
      <c r="H39" s="822"/>
      <c r="I39" s="385"/>
    </row>
    <row r="40" spans="1:9" ht="27" thickTop="1" thickBot="1">
      <c r="A40" s="444"/>
      <c r="B40" s="469"/>
      <c r="C40" s="469" t="s">
        <v>150</v>
      </c>
      <c r="D40" s="819" t="s">
        <v>333</v>
      </c>
      <c r="E40" s="827" t="s">
        <v>325</v>
      </c>
      <c r="F40" s="460" t="s">
        <v>304</v>
      </c>
      <c r="G40" s="822"/>
      <c r="H40" s="822"/>
      <c r="I40" s="385"/>
    </row>
    <row r="41" spans="1:9" ht="27" thickTop="1" thickBot="1">
      <c r="A41" s="444"/>
      <c r="B41" s="469"/>
      <c r="C41" s="469" t="s">
        <v>152</v>
      </c>
      <c r="D41" s="819" t="s">
        <v>334</v>
      </c>
      <c r="E41" s="827" t="s">
        <v>325</v>
      </c>
      <c r="F41" s="460" t="s">
        <v>304</v>
      </c>
      <c r="G41" s="822"/>
      <c r="H41" s="822"/>
      <c r="I41" s="385"/>
    </row>
    <row r="42" spans="1:9" ht="27" thickTop="1" thickBot="1">
      <c r="A42" s="444"/>
      <c r="B42" s="469"/>
      <c r="C42" s="469" t="s">
        <v>154</v>
      </c>
      <c r="D42" s="819" t="s">
        <v>335</v>
      </c>
      <c r="E42" s="827" t="s">
        <v>325</v>
      </c>
      <c r="F42" s="460" t="s">
        <v>304</v>
      </c>
      <c r="G42" s="822"/>
      <c r="H42" s="822"/>
      <c r="I42" s="385"/>
    </row>
    <row r="43" spans="1:9" ht="27" thickTop="1" thickBot="1">
      <c r="A43" s="444"/>
      <c r="B43" s="469"/>
      <c r="C43" s="469" t="s">
        <v>156</v>
      </c>
      <c r="D43" s="819" t="s">
        <v>336</v>
      </c>
      <c r="E43" s="827" t="s">
        <v>325</v>
      </c>
      <c r="F43" s="460" t="s">
        <v>304</v>
      </c>
      <c r="G43" s="822"/>
      <c r="H43" s="822"/>
      <c r="I43" s="385"/>
    </row>
    <row r="44" spans="1:9" ht="27" thickTop="1" thickBot="1">
      <c r="A44" s="444"/>
      <c r="B44" s="469"/>
      <c r="C44" s="469" t="s">
        <v>158</v>
      </c>
      <c r="D44" s="819" t="s">
        <v>337</v>
      </c>
      <c r="E44" s="827" t="s">
        <v>325</v>
      </c>
      <c r="F44" s="460" t="s">
        <v>304</v>
      </c>
      <c r="G44" s="822"/>
      <c r="H44" s="822"/>
      <c r="I44" s="385"/>
    </row>
    <row r="45" spans="1:9" ht="27" thickTop="1" thickBot="1">
      <c r="A45" s="444"/>
      <c r="B45" s="469"/>
      <c r="C45" s="469" t="s">
        <v>160</v>
      </c>
      <c r="D45" s="819" t="s">
        <v>338</v>
      </c>
      <c r="E45" s="827" t="s">
        <v>325</v>
      </c>
      <c r="F45" s="460" t="s">
        <v>304</v>
      </c>
      <c r="G45" s="822"/>
      <c r="H45" s="822"/>
      <c r="I45" s="385"/>
    </row>
    <row r="46" spans="1:9" ht="39.75" thickTop="1" thickBot="1">
      <c r="A46" s="444"/>
      <c r="B46" s="469" t="s">
        <v>339</v>
      </c>
      <c r="C46" s="469"/>
      <c r="D46" s="818" t="s">
        <v>340</v>
      </c>
      <c r="E46" s="827" t="s">
        <v>325</v>
      </c>
      <c r="F46" s="460" t="s">
        <v>304</v>
      </c>
      <c r="G46" s="822"/>
      <c r="H46" s="822"/>
      <c r="I46" s="385"/>
    </row>
    <row r="47" spans="1:9" ht="27" thickTop="1" thickBot="1">
      <c r="A47" s="444"/>
      <c r="B47" s="469"/>
      <c r="C47" s="469" t="s">
        <v>117</v>
      </c>
      <c r="D47" s="819" t="s">
        <v>341</v>
      </c>
      <c r="E47" s="827" t="s">
        <v>325</v>
      </c>
      <c r="F47" s="460" t="s">
        <v>304</v>
      </c>
      <c r="G47" s="823"/>
      <c r="H47" s="823"/>
      <c r="I47" s="385"/>
    </row>
    <row r="48" spans="1:9" ht="27" thickTop="1" thickBot="1">
      <c r="A48" s="444"/>
      <c r="B48" s="469"/>
      <c r="C48" s="469" t="s">
        <v>119</v>
      </c>
      <c r="D48" s="819" t="s">
        <v>342</v>
      </c>
      <c r="E48" s="827" t="s">
        <v>325</v>
      </c>
      <c r="F48" s="460" t="s">
        <v>304</v>
      </c>
      <c r="G48" s="823"/>
      <c r="H48" s="823"/>
      <c r="I48" s="385"/>
    </row>
    <row r="49" spans="1:15" ht="27" thickTop="1" thickBot="1">
      <c r="A49" s="444"/>
      <c r="B49" s="469"/>
      <c r="C49" s="469" t="s">
        <v>121</v>
      </c>
      <c r="D49" s="819" t="s">
        <v>343</v>
      </c>
      <c r="E49" s="827" t="s">
        <v>325</v>
      </c>
      <c r="F49" s="460" t="s">
        <v>304</v>
      </c>
      <c r="G49" s="823"/>
      <c r="H49" s="823"/>
      <c r="I49" s="385"/>
    </row>
    <row r="50" spans="1:15" ht="27" thickTop="1" thickBot="1">
      <c r="A50" s="444"/>
      <c r="B50" s="469"/>
      <c r="C50" s="469" t="s">
        <v>134</v>
      </c>
      <c r="D50" s="819" t="s">
        <v>344</v>
      </c>
      <c r="E50" s="827" t="s">
        <v>325</v>
      </c>
      <c r="F50" s="460" t="s">
        <v>304</v>
      </c>
      <c r="G50" s="823"/>
      <c r="H50" s="823"/>
      <c r="I50" s="385"/>
    </row>
    <row r="51" spans="1:15" ht="27" thickTop="1" thickBot="1">
      <c r="A51" s="444"/>
      <c r="B51" s="469"/>
      <c r="C51" s="469" t="s">
        <v>138</v>
      </c>
      <c r="D51" s="819" t="s">
        <v>345</v>
      </c>
      <c r="E51" s="827" t="s">
        <v>325</v>
      </c>
      <c r="F51" s="460" t="s">
        <v>304</v>
      </c>
      <c r="G51" s="823"/>
      <c r="H51" s="823"/>
      <c r="I51" s="385"/>
    </row>
    <row r="52" spans="1:15" ht="90.75" thickTop="1" thickBot="1">
      <c r="A52" s="444"/>
      <c r="B52" s="469" t="s">
        <v>346</v>
      </c>
      <c r="C52" s="469"/>
      <c r="D52" s="820" t="s">
        <v>347</v>
      </c>
      <c r="E52" s="826" t="s">
        <v>348</v>
      </c>
      <c r="F52" s="460" t="s">
        <v>287</v>
      </c>
      <c r="G52" s="824"/>
      <c r="H52" s="707"/>
      <c r="I52" s="385"/>
    </row>
    <row r="53" spans="1:15" ht="9.6" customHeight="1" thickTop="1">
      <c r="A53" s="444"/>
      <c r="B53" s="469"/>
      <c r="C53" s="469"/>
      <c r="D53" s="806"/>
      <c r="E53" s="807"/>
      <c r="F53" s="377"/>
      <c r="G53" s="80"/>
      <c r="H53" s="735"/>
      <c r="I53" s="385"/>
    </row>
    <row r="54" spans="1:15" ht="32.25" thickBot="1">
      <c r="A54" s="444"/>
      <c r="B54" s="469"/>
      <c r="C54" s="469"/>
      <c r="D54" s="873" t="s">
        <v>349</v>
      </c>
      <c r="E54" s="507" t="s">
        <v>282</v>
      </c>
      <c r="F54" s="507" t="s">
        <v>283</v>
      </c>
      <c r="G54" s="507" t="s">
        <v>103</v>
      </c>
      <c r="H54" s="790" t="s">
        <v>104</v>
      </c>
      <c r="I54" s="853"/>
      <c r="J54" s="256"/>
      <c r="K54" s="256"/>
      <c r="L54" s="256"/>
      <c r="M54" s="256"/>
      <c r="N54" s="256"/>
      <c r="O54" s="256"/>
    </row>
    <row r="55" spans="1:15" ht="27" thickTop="1" thickBot="1">
      <c r="A55" s="444"/>
      <c r="B55" s="469" t="s">
        <v>350</v>
      </c>
      <c r="C55" s="469"/>
      <c r="D55" s="456" t="s">
        <v>351</v>
      </c>
      <c r="E55" s="462" t="s">
        <v>295</v>
      </c>
      <c r="F55" s="460" t="s">
        <v>304</v>
      </c>
      <c r="G55" s="26"/>
      <c r="H55" s="25"/>
      <c r="I55" s="854"/>
      <c r="J55" s="840"/>
      <c r="K55" s="256"/>
      <c r="L55" s="256"/>
      <c r="M55" s="256"/>
      <c r="N55" s="256"/>
      <c r="O55" s="256"/>
    </row>
    <row r="56" spans="1:15" ht="17.25" thickTop="1" thickBot="1">
      <c r="A56" s="444"/>
      <c r="B56" s="469" t="s">
        <v>352</v>
      </c>
      <c r="C56" s="469"/>
      <c r="D56" s="456" t="s">
        <v>353</v>
      </c>
      <c r="E56" s="462" t="s">
        <v>287</v>
      </c>
      <c r="F56" s="460" t="s">
        <v>287</v>
      </c>
      <c r="G56" s="26"/>
      <c r="H56" s="25"/>
      <c r="I56" s="256"/>
      <c r="J56" s="256"/>
      <c r="K56" s="256"/>
      <c r="L56" s="256"/>
      <c r="M56" s="256"/>
      <c r="N56" s="256"/>
      <c r="O56" s="256"/>
    </row>
    <row r="57" spans="1:15" ht="27" thickTop="1" thickBot="1">
      <c r="A57" s="444"/>
      <c r="B57" s="469" t="s">
        <v>354</v>
      </c>
      <c r="C57" s="469"/>
      <c r="D57" s="456" t="s">
        <v>355</v>
      </c>
      <c r="E57" s="462" t="s">
        <v>287</v>
      </c>
      <c r="F57" s="460" t="s">
        <v>287</v>
      </c>
      <c r="G57" s="26"/>
      <c r="H57" s="25"/>
      <c r="I57" s="256"/>
      <c r="J57" s="256"/>
      <c r="K57" s="256"/>
      <c r="L57" s="256"/>
      <c r="M57" s="256"/>
      <c r="N57" s="256"/>
      <c r="O57" s="256"/>
    </row>
    <row r="58" spans="1:15" ht="16.5" thickTop="1">
      <c r="A58" s="444"/>
      <c r="B58" s="469"/>
      <c r="C58" s="469"/>
      <c r="D58" s="260"/>
      <c r="E58" s="78"/>
      <c r="F58" s="78"/>
      <c r="G58" s="80"/>
      <c r="H58" s="141"/>
      <c r="I58" s="256"/>
      <c r="J58" s="256"/>
      <c r="K58" s="256"/>
      <c r="L58" s="256"/>
      <c r="M58" s="256"/>
      <c r="N58" s="256"/>
      <c r="O58" s="256"/>
    </row>
    <row r="59" spans="1:15" ht="15.75">
      <c r="A59" s="561" t="s">
        <v>356</v>
      </c>
      <c r="B59" s="469"/>
      <c r="C59" s="469"/>
      <c r="D59" s="964" t="s">
        <v>357</v>
      </c>
      <c r="E59" s="964"/>
      <c r="F59" s="964"/>
      <c r="G59" s="964"/>
      <c r="H59" s="964"/>
      <c r="I59" s="256"/>
      <c r="J59" s="256"/>
      <c r="K59" s="256"/>
      <c r="L59" s="256"/>
      <c r="M59" s="256"/>
      <c r="N59" s="256"/>
      <c r="O59" s="256"/>
    </row>
    <row r="60" spans="1:15" ht="8.4499999999999993" customHeight="1">
      <c r="A60" s="444"/>
      <c r="B60" s="469"/>
      <c r="C60" s="469"/>
      <c r="D60" s="260"/>
      <c r="E60" s="78"/>
      <c r="F60" s="78"/>
      <c r="G60" s="80"/>
      <c r="H60" s="80"/>
      <c r="I60" s="256"/>
      <c r="J60" s="256"/>
      <c r="K60" s="256"/>
      <c r="L60" s="256"/>
      <c r="M60" s="256"/>
      <c r="N60" s="256"/>
      <c r="O60" s="256"/>
    </row>
    <row r="61" spans="1:15" ht="31.5">
      <c r="A61" s="444"/>
      <c r="B61" s="469"/>
      <c r="C61" s="469"/>
      <c r="D61" s="873" t="s">
        <v>358</v>
      </c>
      <c r="E61" s="507" t="s">
        <v>282</v>
      </c>
      <c r="F61" s="507" t="s">
        <v>283</v>
      </c>
      <c r="G61" s="728" t="s">
        <v>103</v>
      </c>
      <c r="H61" s="508" t="s">
        <v>104</v>
      </c>
      <c r="I61" s="256"/>
      <c r="J61" s="256"/>
      <c r="K61" s="256"/>
      <c r="L61" s="256"/>
      <c r="M61" s="256"/>
      <c r="N61" s="256"/>
      <c r="O61" s="256"/>
    </row>
    <row r="62" spans="1:15" ht="15.75">
      <c r="A62" s="444"/>
      <c r="B62" s="469" t="s">
        <v>277</v>
      </c>
      <c r="C62" s="469"/>
      <c r="D62" s="448" t="s">
        <v>359</v>
      </c>
      <c r="E62" s="34"/>
      <c r="F62" s="34"/>
      <c r="G62" s="743"/>
      <c r="H62" s="47"/>
      <c r="I62" s="256"/>
      <c r="J62" s="256"/>
      <c r="K62" s="256"/>
      <c r="L62" s="256"/>
      <c r="M62" s="256"/>
      <c r="N62" s="256"/>
      <c r="O62" s="256"/>
    </row>
    <row r="63" spans="1:15" ht="76.5">
      <c r="A63" s="444"/>
      <c r="B63" s="469" t="s">
        <v>284</v>
      </c>
      <c r="C63" s="469"/>
      <c r="D63" s="258" t="s">
        <v>360</v>
      </c>
      <c r="E63" s="34"/>
      <c r="F63" s="34"/>
      <c r="G63" s="743"/>
      <c r="H63" s="47"/>
      <c r="I63" s="837"/>
      <c r="J63" s="256"/>
      <c r="K63" s="256"/>
      <c r="L63" s="256"/>
      <c r="M63" s="256"/>
      <c r="N63" s="256"/>
      <c r="O63" s="256"/>
    </row>
    <row r="64" spans="1:15" ht="15.75">
      <c r="A64" s="444"/>
      <c r="B64" s="469"/>
      <c r="C64" s="469"/>
      <c r="D64" s="448" t="s">
        <v>361</v>
      </c>
      <c r="E64" s="34"/>
      <c r="F64" s="34"/>
      <c r="G64" s="743"/>
      <c r="H64" s="47"/>
      <c r="I64" s="256"/>
      <c r="J64" s="256"/>
      <c r="K64" s="256"/>
      <c r="L64" s="256"/>
      <c r="M64" s="256"/>
      <c r="N64" s="256"/>
      <c r="O64" s="256"/>
    </row>
    <row r="65" spans="1:15" ht="25.5">
      <c r="A65" s="444"/>
      <c r="B65" s="469"/>
      <c r="C65" s="469" t="s">
        <v>117</v>
      </c>
      <c r="D65" s="441" t="s">
        <v>286</v>
      </c>
      <c r="E65" s="462" t="s">
        <v>295</v>
      </c>
      <c r="F65" s="460" t="s">
        <v>304</v>
      </c>
      <c r="G65" s="26"/>
      <c r="H65" s="734"/>
      <c r="I65" s="256"/>
      <c r="J65" s="256"/>
      <c r="K65" s="256"/>
      <c r="L65" s="256"/>
      <c r="M65" s="256"/>
      <c r="N65" s="256"/>
      <c r="O65" s="256"/>
    </row>
    <row r="66" spans="1:15" ht="25.5">
      <c r="A66" s="561"/>
      <c r="B66" s="469"/>
      <c r="C66" s="469" t="s">
        <v>119</v>
      </c>
      <c r="D66" s="441" t="s">
        <v>288</v>
      </c>
      <c r="E66" s="462" t="s">
        <v>295</v>
      </c>
      <c r="F66" s="460" t="s">
        <v>304</v>
      </c>
      <c r="G66" s="26"/>
      <c r="H66" s="734"/>
      <c r="I66" s="256"/>
      <c r="J66" s="256"/>
      <c r="K66" s="256"/>
      <c r="L66" s="256"/>
      <c r="M66" s="256"/>
      <c r="N66" s="256"/>
      <c r="O66" s="256"/>
    </row>
    <row r="67" spans="1:15" ht="27" thickTop="1" thickBot="1">
      <c r="A67" s="444"/>
      <c r="B67" s="469"/>
      <c r="C67" s="469" t="s">
        <v>121</v>
      </c>
      <c r="D67" s="441" t="s">
        <v>289</v>
      </c>
      <c r="E67" s="462" t="s">
        <v>295</v>
      </c>
      <c r="F67" s="460" t="s">
        <v>304</v>
      </c>
      <c r="G67" s="26"/>
      <c r="H67" s="734"/>
      <c r="I67" s="256"/>
      <c r="J67" s="256"/>
      <c r="K67" s="256"/>
      <c r="L67" s="256"/>
      <c r="M67" s="256"/>
      <c r="N67" s="256"/>
      <c r="O67" s="256"/>
    </row>
    <row r="68" spans="1:15" ht="39.75" thickTop="1" thickBot="1">
      <c r="A68" s="444"/>
      <c r="B68" s="469" t="s">
        <v>290</v>
      </c>
      <c r="C68" s="469"/>
      <c r="D68" s="851" t="s">
        <v>362</v>
      </c>
      <c r="E68" s="462" t="s">
        <v>295</v>
      </c>
      <c r="F68" s="460" t="s">
        <v>304</v>
      </c>
      <c r="G68" s="26"/>
      <c r="H68" s="734"/>
      <c r="I68" s="852"/>
      <c r="J68" s="256"/>
      <c r="K68" s="256"/>
      <c r="L68" s="256"/>
      <c r="M68" s="256"/>
      <c r="N68" s="256"/>
      <c r="O68" s="256"/>
    </row>
    <row r="69" spans="1:15" ht="103.5" thickTop="1" thickBot="1">
      <c r="A69" s="444"/>
      <c r="B69" s="469" t="s">
        <v>298</v>
      </c>
      <c r="C69" s="469"/>
      <c r="D69" s="456" t="s">
        <v>363</v>
      </c>
      <c r="E69" s="462" t="s">
        <v>295</v>
      </c>
      <c r="F69" s="460" t="s">
        <v>364</v>
      </c>
      <c r="G69" s="25"/>
      <c r="H69" s="734"/>
      <c r="I69" s="256"/>
      <c r="J69" s="875"/>
      <c r="K69" s="875"/>
      <c r="L69" s="256"/>
      <c r="M69" s="256"/>
      <c r="N69" s="256"/>
      <c r="O69" s="256"/>
    </row>
    <row r="70" spans="1:15" ht="25.5">
      <c r="A70" s="444"/>
      <c r="B70" s="469" t="s">
        <v>300</v>
      </c>
      <c r="C70" s="469"/>
      <c r="D70" s="258" t="s">
        <v>365</v>
      </c>
      <c r="E70" s="462" t="s">
        <v>287</v>
      </c>
      <c r="F70" s="460" t="s">
        <v>287</v>
      </c>
      <c r="G70" s="25"/>
      <c r="H70" s="734"/>
      <c r="I70" s="256"/>
      <c r="J70" s="256"/>
      <c r="K70" s="256"/>
      <c r="L70" s="256"/>
      <c r="M70" s="256"/>
      <c r="N70" s="256"/>
      <c r="O70" s="256"/>
    </row>
    <row r="71" spans="1:15" ht="38.25">
      <c r="A71" s="444"/>
      <c r="B71" s="469" t="s">
        <v>302</v>
      </c>
      <c r="C71" s="469"/>
      <c r="D71" s="258" t="s">
        <v>366</v>
      </c>
      <c r="E71" s="462" t="s">
        <v>295</v>
      </c>
      <c r="F71" s="460" t="s">
        <v>296</v>
      </c>
      <c r="G71" s="26"/>
      <c r="H71" s="734"/>
      <c r="I71" s="256"/>
      <c r="J71" s="256"/>
      <c r="K71" s="256"/>
      <c r="L71" s="256"/>
      <c r="M71" s="256"/>
      <c r="N71" s="256"/>
      <c r="O71" s="256"/>
    </row>
    <row r="72" spans="1:15" ht="39.75" thickTop="1" thickBot="1">
      <c r="A72" s="444"/>
      <c r="B72" s="469" t="s">
        <v>307</v>
      </c>
      <c r="C72" s="469"/>
      <c r="D72" s="456" t="s">
        <v>367</v>
      </c>
      <c r="E72" s="462" t="s">
        <v>295</v>
      </c>
      <c r="F72" s="460" t="s">
        <v>296</v>
      </c>
      <c r="G72" s="26"/>
      <c r="H72" s="734"/>
      <c r="J72" s="256"/>
      <c r="K72" s="256"/>
      <c r="L72" s="256"/>
      <c r="M72" s="256"/>
      <c r="N72" s="256"/>
      <c r="O72" s="256"/>
    </row>
    <row r="73" spans="1:15" ht="33" thickTop="1" thickBot="1">
      <c r="A73" s="444"/>
      <c r="B73" s="469"/>
      <c r="C73" s="469"/>
      <c r="D73" s="873" t="s">
        <v>368</v>
      </c>
      <c r="E73" s="507" t="s">
        <v>282</v>
      </c>
      <c r="F73" s="507" t="s">
        <v>283</v>
      </c>
      <c r="G73" s="728" t="s">
        <v>103</v>
      </c>
      <c r="H73" s="508" t="s">
        <v>104</v>
      </c>
      <c r="I73" s="259"/>
      <c r="J73" s="259"/>
      <c r="K73" s="259"/>
      <c r="L73" s="259"/>
      <c r="M73" s="259"/>
      <c r="N73" s="259"/>
      <c r="O73" s="259"/>
    </row>
    <row r="74" spans="1:15" ht="27" thickTop="1" thickBot="1">
      <c r="A74" s="444"/>
      <c r="B74" s="469" t="s">
        <v>309</v>
      </c>
      <c r="C74" s="469"/>
      <c r="D74" s="440" t="s">
        <v>369</v>
      </c>
      <c r="E74" s="462" t="s">
        <v>287</v>
      </c>
      <c r="F74" s="460" t="s">
        <v>287</v>
      </c>
      <c r="G74" s="26"/>
      <c r="H74" s="707"/>
      <c r="I74" s="259"/>
      <c r="J74" s="259"/>
      <c r="K74" s="259"/>
      <c r="L74" s="259"/>
      <c r="M74" s="259"/>
      <c r="N74" s="259"/>
      <c r="O74" s="259"/>
    </row>
    <row r="75" spans="1:15" ht="39.75" thickTop="1" thickBot="1">
      <c r="A75" s="444"/>
      <c r="B75" s="469" t="s">
        <v>311</v>
      </c>
      <c r="C75" s="469"/>
      <c r="D75" s="456" t="s">
        <v>370</v>
      </c>
      <c r="E75" s="462" t="s">
        <v>295</v>
      </c>
      <c r="F75" s="460" t="s">
        <v>371</v>
      </c>
      <c r="G75" s="26"/>
      <c r="H75" s="707"/>
      <c r="I75" s="259"/>
      <c r="J75" s="259"/>
      <c r="K75" s="259"/>
      <c r="L75" s="259"/>
      <c r="M75" s="259"/>
      <c r="N75" s="259"/>
      <c r="O75" s="259"/>
    </row>
    <row r="76" spans="1:15" ht="39.75" thickTop="1" thickBot="1">
      <c r="A76" s="444"/>
      <c r="B76" s="469" t="s">
        <v>313</v>
      </c>
      <c r="C76" s="469"/>
      <c r="D76" s="456" t="s">
        <v>372</v>
      </c>
      <c r="E76" s="462" t="s">
        <v>295</v>
      </c>
      <c r="F76" s="460" t="s">
        <v>371</v>
      </c>
      <c r="G76" s="26"/>
      <c r="H76" s="707"/>
      <c r="I76" s="259"/>
      <c r="J76" s="259"/>
      <c r="K76" s="259"/>
      <c r="L76" s="259"/>
      <c r="M76" s="259"/>
      <c r="N76" s="259"/>
      <c r="O76" s="259"/>
    </row>
    <row r="77" spans="1:15" ht="27" thickTop="1" thickBot="1">
      <c r="A77" s="444"/>
      <c r="B77" s="469" t="s">
        <v>316</v>
      </c>
      <c r="C77" s="469"/>
      <c r="D77" s="456" t="s">
        <v>373</v>
      </c>
      <c r="E77" s="462" t="s">
        <v>295</v>
      </c>
      <c r="F77" s="460" t="s">
        <v>371</v>
      </c>
      <c r="G77" s="26"/>
      <c r="H77" s="707"/>
      <c r="I77" s="259"/>
      <c r="J77" s="259"/>
      <c r="K77" s="259"/>
      <c r="L77" s="259"/>
      <c r="M77" s="259"/>
      <c r="N77" s="259"/>
      <c r="O77" s="259"/>
    </row>
    <row r="78" spans="1:15" ht="38.25">
      <c r="A78" s="444"/>
      <c r="B78" s="469" t="s">
        <v>318</v>
      </c>
      <c r="C78" s="469"/>
      <c r="D78" s="456" t="s">
        <v>374</v>
      </c>
      <c r="E78" s="462" t="s">
        <v>295</v>
      </c>
      <c r="F78" s="460" t="s">
        <v>296</v>
      </c>
      <c r="G78" s="26"/>
      <c r="H78" s="707"/>
      <c r="I78" s="259"/>
      <c r="J78" s="259"/>
      <c r="K78" s="259"/>
      <c r="L78" s="259"/>
      <c r="M78" s="259"/>
      <c r="N78" s="259"/>
      <c r="O78" s="259"/>
    </row>
    <row r="79" spans="1:15" ht="38.25">
      <c r="A79" s="444"/>
      <c r="B79" s="469" t="s">
        <v>320</v>
      </c>
      <c r="C79" s="469"/>
      <c r="D79" s="452" t="s">
        <v>375</v>
      </c>
      <c r="E79" s="261"/>
      <c r="F79" s="261"/>
      <c r="G79" s="798"/>
      <c r="H79" s="808"/>
      <c r="I79" s="259"/>
      <c r="J79" s="259"/>
      <c r="K79" s="259"/>
      <c r="L79" s="259"/>
      <c r="M79" s="259"/>
      <c r="N79" s="259"/>
      <c r="O79" s="259"/>
    </row>
    <row r="80" spans="1:15" ht="25.5">
      <c r="A80" s="444"/>
      <c r="B80" s="469"/>
      <c r="C80" s="469" t="s">
        <v>117</v>
      </c>
      <c r="D80" s="456" t="s">
        <v>376</v>
      </c>
      <c r="E80" s="462" t="s">
        <v>295</v>
      </c>
      <c r="F80" s="460" t="s">
        <v>377</v>
      </c>
      <c r="G80" s="26"/>
      <c r="H80" s="707"/>
      <c r="I80" s="259"/>
      <c r="J80" s="259"/>
      <c r="K80" s="259"/>
      <c r="L80" s="259"/>
      <c r="M80" s="259"/>
      <c r="N80" s="259"/>
      <c r="O80" s="259"/>
    </row>
    <row r="81" spans="1:15" ht="25.5">
      <c r="A81" s="444"/>
      <c r="B81" s="469"/>
      <c r="C81" s="469" t="s">
        <v>119</v>
      </c>
      <c r="D81" s="456" t="s">
        <v>378</v>
      </c>
      <c r="E81" s="462" t="s">
        <v>295</v>
      </c>
      <c r="F81" s="460" t="s">
        <v>377</v>
      </c>
      <c r="G81" s="26"/>
      <c r="H81" s="707"/>
      <c r="I81" s="259"/>
      <c r="J81" s="259"/>
      <c r="K81" s="259"/>
      <c r="L81" s="259"/>
      <c r="M81" s="259"/>
      <c r="N81" s="259"/>
      <c r="O81" s="259"/>
    </row>
    <row r="82" spans="1:15" ht="25.5">
      <c r="A82" s="444"/>
      <c r="B82" s="469"/>
      <c r="C82" s="469" t="s">
        <v>121</v>
      </c>
      <c r="D82" s="456" t="s">
        <v>379</v>
      </c>
      <c r="E82" s="462" t="s">
        <v>295</v>
      </c>
      <c r="F82" s="460" t="s">
        <v>377</v>
      </c>
      <c r="G82" s="26"/>
      <c r="H82" s="707"/>
      <c r="I82" s="259"/>
      <c r="J82" s="259"/>
      <c r="K82" s="259"/>
      <c r="L82" s="259"/>
      <c r="M82" s="259"/>
      <c r="N82" s="259"/>
      <c r="O82" s="259"/>
    </row>
    <row r="83" spans="1:15" ht="25.5">
      <c r="A83" s="444"/>
      <c r="B83" s="469"/>
      <c r="C83" s="469" t="s">
        <v>134</v>
      </c>
      <c r="D83" s="456" t="s">
        <v>380</v>
      </c>
      <c r="E83" s="462" t="s">
        <v>295</v>
      </c>
      <c r="F83" s="460" t="s">
        <v>377</v>
      </c>
      <c r="G83" s="26"/>
      <c r="H83" s="707"/>
      <c r="I83" s="259"/>
      <c r="J83" s="259"/>
      <c r="K83" s="259"/>
      <c r="L83" s="259"/>
      <c r="M83" s="259"/>
      <c r="N83" s="259"/>
      <c r="O83" s="259"/>
    </row>
    <row r="84" spans="1:15" ht="25.5">
      <c r="A84" s="444"/>
      <c r="B84" s="469"/>
      <c r="C84" s="469" t="s">
        <v>138</v>
      </c>
      <c r="D84" s="456" t="s">
        <v>381</v>
      </c>
      <c r="E84" s="462" t="s">
        <v>295</v>
      </c>
      <c r="F84" s="460" t="s">
        <v>377</v>
      </c>
      <c r="G84" s="26"/>
      <c r="H84" s="707"/>
      <c r="I84" s="259"/>
      <c r="J84" s="259"/>
      <c r="K84" s="259"/>
      <c r="L84" s="259"/>
      <c r="M84" s="259"/>
      <c r="N84" s="259"/>
      <c r="O84" s="259"/>
    </row>
    <row r="85" spans="1:15" ht="27" thickTop="1" thickBot="1">
      <c r="A85" s="444"/>
      <c r="B85" s="469"/>
      <c r="C85" s="469" t="s">
        <v>150</v>
      </c>
      <c r="D85" s="456" t="s">
        <v>382</v>
      </c>
      <c r="E85" s="462" t="s">
        <v>295</v>
      </c>
      <c r="F85" s="460" t="s">
        <v>377</v>
      </c>
      <c r="G85" s="26"/>
      <c r="H85" s="707"/>
      <c r="I85" s="562"/>
      <c r="J85" s="259"/>
      <c r="K85" s="259"/>
      <c r="L85" s="259"/>
      <c r="M85" s="259"/>
      <c r="N85" s="259"/>
      <c r="O85" s="259"/>
    </row>
    <row r="86" spans="1:15" ht="27" thickTop="1" thickBot="1">
      <c r="A86" s="444"/>
      <c r="B86" s="469"/>
      <c r="C86" s="469" t="s">
        <v>152</v>
      </c>
      <c r="D86" s="456" t="s">
        <v>383</v>
      </c>
      <c r="E86" s="462" t="s">
        <v>295</v>
      </c>
      <c r="F86" s="460" t="s">
        <v>377</v>
      </c>
      <c r="G86" s="26"/>
      <c r="H86" s="707"/>
      <c r="I86" s="704"/>
      <c r="J86" s="259"/>
      <c r="K86" s="259"/>
      <c r="L86" s="259"/>
      <c r="M86" s="259"/>
      <c r="N86" s="259"/>
      <c r="O86" s="259"/>
    </row>
    <row r="87" spans="1:15" ht="33" thickTop="1" thickBot="1">
      <c r="A87" s="444"/>
      <c r="B87" s="469"/>
      <c r="C87" s="469"/>
      <c r="D87" s="873" t="s">
        <v>384</v>
      </c>
      <c r="E87" s="507" t="s">
        <v>282</v>
      </c>
      <c r="F87" s="507" t="s">
        <v>283</v>
      </c>
      <c r="G87" s="728" t="s">
        <v>103</v>
      </c>
      <c r="H87" s="508" t="s">
        <v>104</v>
      </c>
      <c r="I87" s="233"/>
      <c r="J87" s="256"/>
      <c r="K87" s="256"/>
      <c r="L87" s="256"/>
      <c r="M87" s="256"/>
      <c r="N87" s="256"/>
      <c r="O87" s="256"/>
    </row>
    <row r="88" spans="1:15" ht="90.75" thickTop="1" thickBot="1">
      <c r="A88" s="444"/>
      <c r="B88" s="469" t="s">
        <v>323</v>
      </c>
      <c r="C88" s="469"/>
      <c r="D88" s="451" t="s">
        <v>385</v>
      </c>
      <c r="E88" s="262"/>
      <c r="F88" s="262"/>
      <c r="G88" s="744"/>
      <c r="H88" s="810"/>
      <c r="I88" s="233"/>
      <c r="J88" s="256"/>
      <c r="K88" s="256"/>
      <c r="L88" s="256"/>
      <c r="M88" s="256"/>
      <c r="N88" s="256"/>
      <c r="O88" s="256"/>
    </row>
    <row r="89" spans="1:15" ht="154.5" thickTop="1" thickBot="1">
      <c r="A89" s="444"/>
      <c r="B89" s="469"/>
      <c r="C89" s="469" t="s">
        <v>117</v>
      </c>
      <c r="D89" s="467" t="s">
        <v>386</v>
      </c>
      <c r="E89" s="462" t="s">
        <v>295</v>
      </c>
      <c r="F89" s="460" t="s">
        <v>371</v>
      </c>
      <c r="G89" s="26"/>
      <c r="H89" s="707"/>
      <c r="I89" s="855"/>
      <c r="J89" s="520"/>
      <c r="K89" s="256"/>
      <c r="L89" s="256"/>
      <c r="M89" s="256"/>
      <c r="N89" s="256"/>
      <c r="O89" s="256"/>
    </row>
    <row r="90" spans="1:15" ht="129" thickTop="1" thickBot="1">
      <c r="A90" s="444"/>
      <c r="B90" s="469"/>
      <c r="C90" s="469" t="s">
        <v>119</v>
      </c>
      <c r="D90" s="467" t="s">
        <v>387</v>
      </c>
      <c r="E90" s="462" t="s">
        <v>295</v>
      </c>
      <c r="F90" s="460" t="s">
        <v>371</v>
      </c>
      <c r="G90" s="26"/>
      <c r="H90" s="707"/>
      <c r="I90" s="856"/>
      <c r="J90" s="520"/>
      <c r="K90" s="256"/>
      <c r="L90" s="256"/>
      <c r="M90" s="256"/>
      <c r="N90" s="256"/>
      <c r="O90" s="256"/>
    </row>
    <row r="91" spans="1:15" ht="75" customHeight="1" thickTop="1" thickBot="1">
      <c r="A91" s="444"/>
      <c r="B91" s="469"/>
      <c r="C91" s="469" t="s">
        <v>121</v>
      </c>
      <c r="D91" s="471" t="s">
        <v>388</v>
      </c>
      <c r="E91" s="462" t="s">
        <v>295</v>
      </c>
      <c r="F91" s="460" t="s">
        <v>371</v>
      </c>
      <c r="G91" s="26"/>
      <c r="H91" s="707"/>
      <c r="I91" s="857"/>
      <c r="J91" s="858"/>
      <c r="K91" s="256"/>
      <c r="L91" s="256"/>
      <c r="M91" s="256"/>
      <c r="N91" s="256"/>
      <c r="O91" s="256"/>
    </row>
    <row r="92" spans="1:15" ht="78" thickTop="1" thickBot="1">
      <c r="A92" s="444"/>
      <c r="B92" s="469"/>
      <c r="C92" s="469" t="s">
        <v>134</v>
      </c>
      <c r="D92" s="471" t="s">
        <v>389</v>
      </c>
      <c r="E92" s="462" t="s">
        <v>295</v>
      </c>
      <c r="F92" s="460" t="s">
        <v>371</v>
      </c>
      <c r="G92" s="26"/>
      <c r="H92" s="707"/>
      <c r="I92" s="385"/>
      <c r="J92" s="652"/>
      <c r="K92" s="256"/>
      <c r="L92" s="256"/>
      <c r="M92" s="256"/>
      <c r="N92" s="256"/>
      <c r="O92" s="256"/>
    </row>
    <row r="93" spans="1:15" ht="25.5">
      <c r="A93" s="444"/>
      <c r="B93" s="469"/>
      <c r="C93" s="469" t="s">
        <v>138</v>
      </c>
      <c r="D93" s="471" t="s">
        <v>390</v>
      </c>
      <c r="E93" s="462" t="s">
        <v>295</v>
      </c>
      <c r="F93" s="460" t="s">
        <v>371</v>
      </c>
      <c r="G93" s="26"/>
      <c r="H93" s="707"/>
      <c r="I93" s="233"/>
      <c r="J93" s="256"/>
      <c r="K93" s="256"/>
      <c r="L93" s="256"/>
      <c r="M93" s="256"/>
      <c r="N93" s="256"/>
      <c r="O93" s="256"/>
    </row>
    <row r="94" spans="1:15" ht="38.25">
      <c r="A94" s="444"/>
      <c r="B94" s="469"/>
      <c r="C94" s="469" t="s">
        <v>150</v>
      </c>
      <c r="D94" s="471" t="s">
        <v>391</v>
      </c>
      <c r="E94" s="462" t="s">
        <v>295</v>
      </c>
      <c r="F94" s="460" t="s">
        <v>371</v>
      </c>
      <c r="G94" s="26"/>
      <c r="H94" s="707"/>
      <c r="I94" s="233"/>
      <c r="J94" s="256"/>
      <c r="K94" s="256"/>
      <c r="L94" s="256"/>
      <c r="M94" s="256"/>
      <c r="N94" s="256"/>
      <c r="O94" s="256"/>
    </row>
    <row r="95" spans="1:15" ht="51">
      <c r="A95" s="444"/>
      <c r="B95" s="469"/>
      <c r="C95" s="469" t="s">
        <v>152</v>
      </c>
      <c r="D95" s="471" t="s">
        <v>392</v>
      </c>
      <c r="E95" s="462" t="s">
        <v>295</v>
      </c>
      <c r="F95" s="460" t="s">
        <v>371</v>
      </c>
      <c r="G95" s="26"/>
      <c r="H95" s="707"/>
      <c r="I95" s="233"/>
      <c r="J95" s="256"/>
      <c r="K95" s="256"/>
      <c r="L95" s="256"/>
      <c r="M95" s="256"/>
      <c r="N95" s="256"/>
      <c r="O95" s="256"/>
    </row>
    <row r="96" spans="1:15" ht="25.5">
      <c r="A96" s="444"/>
      <c r="B96" s="469"/>
      <c r="C96" s="469" t="s">
        <v>154</v>
      </c>
      <c r="D96" s="471" t="s">
        <v>393</v>
      </c>
      <c r="E96" s="462" t="s">
        <v>295</v>
      </c>
      <c r="F96" s="460" t="s">
        <v>371</v>
      </c>
      <c r="G96" s="26"/>
      <c r="H96" s="707"/>
      <c r="I96" s="233"/>
      <c r="J96" s="256"/>
      <c r="K96" s="256"/>
      <c r="L96" s="256"/>
      <c r="M96" s="256"/>
      <c r="N96" s="256"/>
      <c r="O96" s="256"/>
    </row>
    <row r="97" spans="1:15" ht="89.25">
      <c r="A97" s="444"/>
      <c r="B97" s="469"/>
      <c r="C97" s="469" t="s">
        <v>156</v>
      </c>
      <c r="D97" s="471" t="s">
        <v>394</v>
      </c>
      <c r="E97" s="462" t="s">
        <v>295</v>
      </c>
      <c r="F97" s="460" t="s">
        <v>371</v>
      </c>
      <c r="G97" s="26"/>
      <c r="H97" s="707"/>
      <c r="I97" s="233"/>
      <c r="J97" s="256"/>
      <c r="K97" s="256"/>
      <c r="L97" s="256"/>
      <c r="M97" s="256"/>
      <c r="N97" s="256"/>
      <c r="O97" s="256"/>
    </row>
    <row r="98" spans="1:15" ht="63.75">
      <c r="A98" s="444"/>
      <c r="B98" s="469"/>
      <c r="C98" s="469" t="s">
        <v>158</v>
      </c>
      <c r="D98" s="471" t="s">
        <v>395</v>
      </c>
      <c r="E98" s="462" t="s">
        <v>295</v>
      </c>
      <c r="F98" s="460" t="s">
        <v>371</v>
      </c>
      <c r="G98" s="26"/>
      <c r="H98" s="707"/>
      <c r="I98" s="233"/>
      <c r="J98" s="256"/>
      <c r="K98" s="256"/>
      <c r="L98" s="256"/>
      <c r="M98" s="256"/>
      <c r="N98" s="256"/>
      <c r="O98" s="256"/>
    </row>
    <row r="99" spans="1:15" ht="25.5">
      <c r="A99" s="444"/>
      <c r="B99" s="469"/>
      <c r="C99" s="469" t="s">
        <v>160</v>
      </c>
      <c r="D99" s="471" t="s">
        <v>396</v>
      </c>
      <c r="E99" s="462" t="s">
        <v>295</v>
      </c>
      <c r="F99" s="460" t="s">
        <v>371</v>
      </c>
      <c r="G99" s="26"/>
      <c r="H99" s="707"/>
      <c r="I99" s="233"/>
      <c r="J99" s="256"/>
      <c r="K99" s="256"/>
      <c r="L99" s="256"/>
      <c r="M99" s="256"/>
      <c r="N99" s="256"/>
      <c r="O99" s="256"/>
    </row>
    <row r="100" spans="1:15" ht="89.25">
      <c r="A100" s="444"/>
      <c r="B100" s="469"/>
      <c r="C100" s="469" t="s">
        <v>162</v>
      </c>
      <c r="D100" s="471" t="s">
        <v>397</v>
      </c>
      <c r="E100" s="462" t="s">
        <v>295</v>
      </c>
      <c r="F100" s="460" t="s">
        <v>371</v>
      </c>
      <c r="G100" s="26"/>
      <c r="H100" s="707"/>
      <c r="I100" s="233"/>
      <c r="J100" s="256"/>
      <c r="K100" s="256"/>
      <c r="L100" s="256"/>
      <c r="M100" s="256"/>
      <c r="N100" s="256"/>
      <c r="O100" s="256"/>
    </row>
    <row r="101" spans="1:15" ht="39.75" thickTop="1" thickBot="1">
      <c r="A101" s="444"/>
      <c r="B101" s="469"/>
      <c r="C101" s="469" t="s">
        <v>194</v>
      </c>
      <c r="D101" s="471" t="s">
        <v>398</v>
      </c>
      <c r="E101" s="462" t="s">
        <v>295</v>
      </c>
      <c r="F101" s="460" t="s">
        <v>371</v>
      </c>
      <c r="G101" s="26"/>
      <c r="H101" s="707"/>
      <c r="I101" s="233"/>
      <c r="J101" s="256"/>
      <c r="K101" s="256"/>
      <c r="L101" s="256"/>
      <c r="M101" s="256"/>
      <c r="N101" s="256"/>
      <c r="O101" s="256"/>
    </row>
    <row r="102" spans="1:15" ht="27" thickTop="1" thickBot="1">
      <c r="A102" s="444"/>
      <c r="B102" s="469"/>
      <c r="C102" s="469" t="s">
        <v>196</v>
      </c>
      <c r="D102" s="471" t="s">
        <v>399</v>
      </c>
      <c r="E102" s="462" t="s">
        <v>295</v>
      </c>
      <c r="F102" s="460" t="s">
        <v>371</v>
      </c>
      <c r="G102" s="26"/>
      <c r="H102" s="707"/>
      <c r="I102" s="233"/>
      <c r="J102" s="837"/>
      <c r="K102" s="256"/>
      <c r="L102" s="256"/>
      <c r="M102" s="256"/>
      <c r="N102" s="256"/>
      <c r="O102" s="256"/>
    </row>
    <row r="103" spans="1:15" ht="39.75" thickTop="1" thickBot="1">
      <c r="A103" s="444"/>
      <c r="B103" s="469" t="s">
        <v>326</v>
      </c>
      <c r="C103" s="469"/>
      <c r="D103" s="534" t="s">
        <v>400</v>
      </c>
      <c r="E103" s="462" t="s">
        <v>295</v>
      </c>
      <c r="F103" s="460" t="s">
        <v>296</v>
      </c>
      <c r="G103" s="26"/>
      <c r="H103" s="707"/>
      <c r="I103" s="233"/>
      <c r="J103" s="837"/>
      <c r="K103" s="256"/>
      <c r="L103" s="256"/>
      <c r="M103" s="256"/>
      <c r="N103" s="256"/>
      <c r="O103" s="256"/>
    </row>
    <row r="104" spans="1:15" ht="52.5" thickTop="1" thickBot="1">
      <c r="A104" s="444"/>
      <c r="B104" s="469" t="s">
        <v>339</v>
      </c>
      <c r="C104" s="469"/>
      <c r="D104" s="534" t="s">
        <v>401</v>
      </c>
      <c r="E104" s="462" t="s">
        <v>295</v>
      </c>
      <c r="F104" s="460" t="s">
        <v>371</v>
      </c>
      <c r="G104" s="26"/>
      <c r="H104" s="707"/>
      <c r="I104" s="233"/>
      <c r="J104" s="837"/>
      <c r="K104" s="256"/>
      <c r="L104" s="256"/>
      <c r="M104" s="256"/>
      <c r="N104" s="256"/>
      <c r="O104" s="256"/>
    </row>
    <row r="105" spans="1:15" ht="27" thickTop="1" thickBot="1">
      <c r="A105" s="444"/>
      <c r="B105" s="469" t="s">
        <v>346</v>
      </c>
      <c r="C105" s="469"/>
      <c r="D105" s="534" t="s">
        <v>402</v>
      </c>
      <c r="E105" s="462" t="s">
        <v>295</v>
      </c>
      <c r="F105" s="460" t="s">
        <v>371</v>
      </c>
      <c r="G105" s="26"/>
      <c r="H105" s="707"/>
      <c r="I105" s="233"/>
      <c r="J105" s="838"/>
      <c r="K105" s="256"/>
      <c r="L105" s="256"/>
      <c r="M105" s="256"/>
      <c r="N105" s="256"/>
      <c r="O105" s="256"/>
    </row>
    <row r="106" spans="1:15" ht="52.5" thickTop="1" thickBot="1">
      <c r="A106" s="444"/>
      <c r="B106" s="469" t="s">
        <v>350</v>
      </c>
      <c r="C106" s="469"/>
      <c r="D106" s="534" t="s">
        <v>403</v>
      </c>
      <c r="E106" s="462" t="s">
        <v>295</v>
      </c>
      <c r="F106" s="460" t="s">
        <v>371</v>
      </c>
      <c r="G106" s="26"/>
      <c r="H106" s="707"/>
      <c r="I106" s="385"/>
      <c r="J106" s="256"/>
      <c r="K106" s="256"/>
      <c r="L106" s="256"/>
      <c r="M106" s="256"/>
      <c r="N106" s="256"/>
      <c r="O106" s="256"/>
    </row>
    <row r="107" spans="1:15" ht="27" thickTop="1" thickBot="1">
      <c r="A107" s="444"/>
      <c r="B107" s="469" t="s">
        <v>352</v>
      </c>
      <c r="C107" s="469"/>
      <c r="D107" s="534" t="s">
        <v>404</v>
      </c>
      <c r="E107" s="462" t="s">
        <v>295</v>
      </c>
      <c r="F107" s="460" t="s">
        <v>371</v>
      </c>
      <c r="G107" s="26"/>
      <c r="H107" s="707"/>
      <c r="I107" s="859"/>
      <c r="J107" s="256"/>
      <c r="K107" s="256"/>
      <c r="L107" s="256"/>
      <c r="M107" s="256"/>
      <c r="N107" s="256"/>
      <c r="O107" s="256"/>
    </row>
    <row r="108" spans="1:15" ht="65.25" thickTop="1" thickBot="1">
      <c r="A108" s="444"/>
      <c r="B108" s="469" t="s">
        <v>354</v>
      </c>
      <c r="C108" s="469"/>
      <c r="D108" s="540" t="s">
        <v>405</v>
      </c>
      <c r="E108" s="462" t="s">
        <v>295</v>
      </c>
      <c r="F108" s="460" t="s">
        <v>371</v>
      </c>
      <c r="G108" s="26"/>
      <c r="H108" s="707"/>
      <c r="I108" s="233"/>
      <c r="J108" s="256"/>
      <c r="K108" s="256"/>
      <c r="L108" s="256"/>
      <c r="M108" s="256"/>
      <c r="N108" s="256"/>
      <c r="O108" s="256"/>
    </row>
    <row r="109" spans="1:15" ht="33" thickTop="1" thickBot="1">
      <c r="A109" s="444"/>
      <c r="B109" s="469"/>
      <c r="C109" s="469"/>
      <c r="D109" s="873" t="s">
        <v>406</v>
      </c>
      <c r="E109" s="507" t="s">
        <v>282</v>
      </c>
      <c r="F109" s="507" t="s">
        <v>283</v>
      </c>
      <c r="G109" s="728" t="s">
        <v>103</v>
      </c>
      <c r="H109" s="508" t="s">
        <v>104</v>
      </c>
      <c r="I109" s="385"/>
      <c r="J109" s="256"/>
      <c r="K109" s="256"/>
      <c r="L109" s="256"/>
      <c r="M109" s="256"/>
      <c r="N109" s="256"/>
      <c r="O109" s="256"/>
    </row>
    <row r="110" spans="1:15" ht="129" thickTop="1" thickBot="1">
      <c r="A110" s="444"/>
      <c r="B110" s="469" t="s">
        <v>407</v>
      </c>
      <c r="C110" s="469"/>
      <c r="D110" s="534" t="s">
        <v>408</v>
      </c>
      <c r="E110" s="462" t="s">
        <v>295</v>
      </c>
      <c r="F110" s="460" t="s">
        <v>371</v>
      </c>
      <c r="G110" s="26"/>
      <c r="H110" s="707"/>
      <c r="I110" s="385"/>
      <c r="J110" s="860"/>
      <c r="K110" s="256"/>
      <c r="L110" s="256"/>
      <c r="M110" s="256"/>
      <c r="N110" s="256"/>
      <c r="O110" s="256"/>
    </row>
    <row r="111" spans="1:15" ht="27" thickTop="1" thickBot="1">
      <c r="A111" s="444"/>
      <c r="B111" s="469" t="s">
        <v>409</v>
      </c>
      <c r="C111" s="469"/>
      <c r="D111" s="534" t="s">
        <v>410</v>
      </c>
      <c r="E111" s="462" t="s">
        <v>295</v>
      </c>
      <c r="F111" s="460" t="s">
        <v>371</v>
      </c>
      <c r="G111" s="26"/>
      <c r="H111" s="707"/>
      <c r="I111" s="385"/>
      <c r="J111" s="256"/>
      <c r="K111" s="256"/>
      <c r="L111" s="256"/>
      <c r="M111" s="256"/>
      <c r="N111" s="256"/>
      <c r="O111" s="256"/>
    </row>
    <row r="112" spans="1:15" ht="76.5">
      <c r="A112" s="444"/>
      <c r="B112" s="469" t="s">
        <v>411</v>
      </c>
      <c r="C112" s="469"/>
      <c r="D112" s="534" t="s">
        <v>412</v>
      </c>
      <c r="E112" s="462" t="s">
        <v>295</v>
      </c>
      <c r="F112" s="460" t="s">
        <v>371</v>
      </c>
      <c r="G112" s="26"/>
      <c r="H112" s="707"/>
      <c r="I112" s="385"/>
      <c r="J112" s="256"/>
      <c r="K112" s="256"/>
      <c r="L112" s="256"/>
      <c r="M112" s="256"/>
      <c r="N112" s="256"/>
      <c r="O112" s="256"/>
    </row>
    <row r="113" spans="1:15" ht="127.5">
      <c r="A113" s="444"/>
      <c r="B113" s="469" t="s">
        <v>413</v>
      </c>
      <c r="C113" s="469"/>
      <c r="D113" s="534" t="s">
        <v>414</v>
      </c>
      <c r="E113" s="462" t="s">
        <v>295</v>
      </c>
      <c r="F113" s="460" t="s">
        <v>371</v>
      </c>
      <c r="G113" s="26"/>
      <c r="H113" s="707"/>
      <c r="I113" s="385"/>
      <c r="J113" s="256"/>
      <c r="K113" s="256"/>
      <c r="L113" s="256"/>
      <c r="M113" s="256"/>
      <c r="N113" s="256"/>
      <c r="O113" s="256"/>
    </row>
    <row r="114" spans="1:15" ht="76.5">
      <c r="A114" s="444"/>
      <c r="B114" s="469" t="s">
        <v>415</v>
      </c>
      <c r="C114" s="469"/>
      <c r="D114" s="534" t="s">
        <v>416</v>
      </c>
      <c r="E114" s="462" t="s">
        <v>295</v>
      </c>
      <c r="F114" s="460" t="s">
        <v>371</v>
      </c>
      <c r="G114" s="26"/>
      <c r="H114" s="707"/>
      <c r="I114" s="385"/>
      <c r="J114" s="256"/>
      <c r="K114" s="256"/>
      <c r="L114" s="256"/>
      <c r="M114" s="256"/>
      <c r="N114" s="256"/>
      <c r="O114" s="256"/>
    </row>
    <row r="115" spans="1:15" ht="38.25">
      <c r="A115" s="444"/>
      <c r="B115" s="469" t="s">
        <v>417</v>
      </c>
      <c r="C115" s="469"/>
      <c r="D115" s="538" t="s">
        <v>418</v>
      </c>
      <c r="E115" s="462" t="s">
        <v>295</v>
      </c>
      <c r="F115" s="460" t="s">
        <v>371</v>
      </c>
      <c r="G115" s="26"/>
      <c r="H115" s="707"/>
      <c r="I115" s="385"/>
      <c r="J115" s="256"/>
      <c r="K115" s="256"/>
      <c r="L115" s="256"/>
      <c r="M115" s="256"/>
      <c r="N115" s="256"/>
      <c r="O115" s="256"/>
    </row>
    <row r="116" spans="1:15" ht="31.5">
      <c r="A116" s="444"/>
      <c r="B116" s="469"/>
      <c r="C116" s="469"/>
      <c r="D116" s="873" t="s">
        <v>419</v>
      </c>
      <c r="E116" s="507" t="s">
        <v>282</v>
      </c>
      <c r="F116" s="507" t="s">
        <v>283</v>
      </c>
      <c r="G116" s="728" t="s">
        <v>103</v>
      </c>
      <c r="H116" s="508" t="s">
        <v>104</v>
      </c>
      <c r="I116" s="233"/>
      <c r="J116" s="256"/>
      <c r="K116" s="256"/>
      <c r="L116" s="256"/>
      <c r="M116" s="256"/>
      <c r="N116" s="256"/>
      <c r="O116" s="256"/>
    </row>
    <row r="117" spans="1:15" ht="127.5">
      <c r="A117" s="444"/>
      <c r="B117" s="469"/>
      <c r="C117" s="469"/>
      <c r="D117" s="451" t="s">
        <v>420</v>
      </c>
      <c r="E117" s="39"/>
      <c r="F117" s="39"/>
      <c r="G117" s="745"/>
      <c r="H117" s="812"/>
      <c r="I117" s="357"/>
      <c r="J117" s="256"/>
      <c r="K117" s="256"/>
      <c r="L117" s="256"/>
      <c r="M117" s="256"/>
      <c r="N117" s="256"/>
      <c r="O117" s="256"/>
    </row>
    <row r="118" spans="1:15" ht="51">
      <c r="A118" s="444"/>
      <c r="B118" s="469" t="s">
        <v>421</v>
      </c>
      <c r="C118" s="469"/>
      <c r="D118" s="456" t="s">
        <v>422</v>
      </c>
      <c r="E118" s="462" t="s">
        <v>295</v>
      </c>
      <c r="F118" s="460" t="s">
        <v>371</v>
      </c>
      <c r="G118" s="26"/>
      <c r="H118" s="707"/>
      <c r="I118" s="233"/>
      <c r="J118" s="256"/>
      <c r="K118" s="256"/>
      <c r="L118" s="256"/>
      <c r="M118" s="256"/>
      <c r="N118" s="256"/>
      <c r="O118" s="256"/>
    </row>
    <row r="119" spans="1:15" ht="63.75">
      <c r="A119" s="444"/>
      <c r="B119" s="469" t="s">
        <v>423</v>
      </c>
      <c r="C119" s="469"/>
      <c r="D119" s="456" t="s">
        <v>424</v>
      </c>
      <c r="E119" s="462" t="s">
        <v>295</v>
      </c>
      <c r="F119" s="460" t="s">
        <v>371</v>
      </c>
      <c r="G119" s="26"/>
      <c r="H119" s="707"/>
      <c r="I119" s="233"/>
      <c r="J119" s="256"/>
      <c r="K119" s="256"/>
      <c r="L119" s="256"/>
      <c r="M119" s="256"/>
      <c r="N119" s="256"/>
      <c r="O119" s="256"/>
    </row>
    <row r="120" spans="1:15" ht="27" thickTop="1" thickBot="1">
      <c r="A120" s="444"/>
      <c r="B120" s="469" t="s">
        <v>425</v>
      </c>
      <c r="C120" s="469"/>
      <c r="D120" s="456" t="s">
        <v>426</v>
      </c>
      <c r="E120" s="462" t="s">
        <v>295</v>
      </c>
      <c r="F120" s="460" t="s">
        <v>304</v>
      </c>
      <c r="G120" s="26"/>
      <c r="H120" s="707"/>
      <c r="I120" s="233"/>
      <c r="J120" s="256"/>
      <c r="K120" s="256"/>
      <c r="L120" s="256"/>
      <c r="M120" s="256"/>
      <c r="N120" s="256"/>
      <c r="O120" s="256"/>
    </row>
    <row r="121" spans="1:15" ht="52.5" thickTop="1" thickBot="1">
      <c r="A121" s="444"/>
      <c r="B121" s="469" t="s">
        <v>427</v>
      </c>
      <c r="C121" s="469"/>
      <c r="D121" s="456" t="s">
        <v>428</v>
      </c>
      <c r="E121" s="462" t="s">
        <v>295</v>
      </c>
      <c r="F121" s="460" t="s">
        <v>304</v>
      </c>
      <c r="G121" s="26"/>
      <c r="H121" s="707"/>
      <c r="I121" s="468"/>
      <c r="J121" s="256"/>
      <c r="K121" s="256"/>
      <c r="L121" s="256"/>
      <c r="M121" s="256"/>
      <c r="N121" s="256"/>
      <c r="O121" s="256"/>
    </row>
    <row r="122" spans="1:15" ht="25.5">
      <c r="A122" s="444"/>
      <c r="B122" s="469" t="s">
        <v>429</v>
      </c>
      <c r="C122" s="469"/>
      <c r="D122" s="456" t="s">
        <v>430</v>
      </c>
      <c r="E122" s="462" t="s">
        <v>287</v>
      </c>
      <c r="F122" s="460" t="s">
        <v>287</v>
      </c>
      <c r="G122" s="26"/>
      <c r="H122" s="707"/>
      <c r="I122" s="233"/>
      <c r="J122" s="256"/>
      <c r="K122" s="256"/>
      <c r="L122" s="256"/>
      <c r="M122" s="256"/>
      <c r="N122" s="256"/>
      <c r="O122" s="256"/>
    </row>
    <row r="123" spans="1:15" ht="27" thickTop="1" thickBot="1">
      <c r="A123" s="444"/>
      <c r="B123" s="469" t="s">
        <v>431</v>
      </c>
      <c r="C123" s="469"/>
      <c r="D123" s="456" t="s">
        <v>432</v>
      </c>
      <c r="E123" s="462" t="s">
        <v>295</v>
      </c>
      <c r="F123" s="460" t="s">
        <v>304</v>
      </c>
      <c r="G123" s="26"/>
      <c r="H123" s="707"/>
      <c r="I123" s="233"/>
      <c r="J123" s="256"/>
      <c r="K123" s="256"/>
      <c r="L123" s="256"/>
      <c r="M123" s="256"/>
      <c r="N123" s="256"/>
      <c r="O123" s="256"/>
    </row>
    <row r="124" spans="1:15" ht="27" thickTop="1" thickBot="1">
      <c r="A124" s="444"/>
      <c r="B124" s="469" t="s">
        <v>433</v>
      </c>
      <c r="C124" s="469"/>
      <c r="D124" s="456" t="s">
        <v>434</v>
      </c>
      <c r="E124" s="462" t="s">
        <v>295</v>
      </c>
      <c r="F124" s="460" t="s">
        <v>304</v>
      </c>
      <c r="G124" s="26"/>
      <c r="H124" s="707"/>
      <c r="J124" s="256"/>
      <c r="K124" s="256"/>
      <c r="L124" s="256"/>
      <c r="M124" s="256"/>
      <c r="N124" s="256"/>
      <c r="O124" s="256"/>
    </row>
    <row r="125" spans="1:15" ht="39.75" thickTop="1" thickBot="1">
      <c r="A125" s="444"/>
      <c r="B125" s="469" t="s">
        <v>435</v>
      </c>
      <c r="C125" s="469"/>
      <c r="D125" s="456" t="s">
        <v>436</v>
      </c>
      <c r="E125" s="462" t="s">
        <v>295</v>
      </c>
      <c r="F125" s="460" t="s">
        <v>437</v>
      </c>
      <c r="G125" s="26"/>
      <c r="H125" s="707"/>
      <c r="J125" s="256"/>
      <c r="K125" s="256"/>
      <c r="L125" s="256"/>
      <c r="M125" s="256"/>
      <c r="N125" s="256"/>
      <c r="O125" s="256"/>
    </row>
    <row r="126" spans="1:15" ht="33" thickTop="1" thickBot="1">
      <c r="A126" s="444"/>
      <c r="B126" s="469"/>
      <c r="C126" s="469"/>
      <c r="D126" s="873" t="s">
        <v>438</v>
      </c>
      <c r="E126" s="507" t="s">
        <v>282</v>
      </c>
      <c r="F126" s="507" t="s">
        <v>283</v>
      </c>
      <c r="G126" s="728" t="s">
        <v>103</v>
      </c>
      <c r="H126" s="508" t="s">
        <v>104</v>
      </c>
      <c r="I126" s="718"/>
      <c r="J126" s="652"/>
      <c r="K126" s="652"/>
      <c r="L126" s="652"/>
      <c r="M126" s="652"/>
      <c r="N126" s="652"/>
      <c r="O126" s="256"/>
    </row>
    <row r="127" spans="1:15" ht="17.25" thickTop="1" thickBot="1">
      <c r="A127" s="444"/>
      <c r="B127" s="469" t="s">
        <v>439</v>
      </c>
      <c r="C127" s="469"/>
      <c r="D127" s="456" t="s">
        <v>440</v>
      </c>
      <c r="E127" s="262"/>
      <c r="F127" s="262"/>
      <c r="G127" s="744"/>
      <c r="H127" s="810"/>
      <c r="I127" s="385"/>
      <c r="J127" s="652"/>
      <c r="K127" s="652"/>
      <c r="L127" s="652"/>
      <c r="M127" s="652"/>
      <c r="N127" s="652"/>
      <c r="O127" s="256"/>
    </row>
    <row r="128" spans="1:15" ht="25.5">
      <c r="A128" s="444"/>
      <c r="B128" s="469"/>
      <c r="C128" s="469" t="s">
        <v>117</v>
      </c>
      <c r="D128" s="456" t="s">
        <v>441</v>
      </c>
      <c r="E128" s="462" t="s">
        <v>295</v>
      </c>
      <c r="F128" s="460" t="s">
        <v>304</v>
      </c>
      <c r="G128" s="26"/>
      <c r="H128" s="707"/>
      <c r="I128" s="385"/>
      <c r="J128" s="652"/>
      <c r="K128" s="652"/>
      <c r="L128" s="652"/>
      <c r="M128" s="652"/>
      <c r="N128" s="652"/>
      <c r="O128" s="256"/>
    </row>
    <row r="129" spans="1:16" ht="25.5">
      <c r="A129" s="444"/>
      <c r="B129" s="469"/>
      <c r="C129" s="469" t="s">
        <v>119</v>
      </c>
      <c r="D129" s="456" t="s">
        <v>442</v>
      </c>
      <c r="E129" s="462" t="s">
        <v>295</v>
      </c>
      <c r="F129" s="460" t="s">
        <v>304</v>
      </c>
      <c r="G129" s="26"/>
      <c r="H129" s="707"/>
      <c r="I129" s="385"/>
      <c r="J129" s="652"/>
      <c r="K129" s="652"/>
      <c r="L129" s="652"/>
      <c r="M129" s="652"/>
      <c r="N129" s="652"/>
      <c r="O129" s="652"/>
      <c r="P129" s="839"/>
    </row>
    <row r="130" spans="1:16" ht="25.5">
      <c r="A130" s="444"/>
      <c r="B130" s="469"/>
      <c r="C130" s="469" t="s">
        <v>121</v>
      </c>
      <c r="D130" s="456" t="s">
        <v>443</v>
      </c>
      <c r="E130" s="462" t="s">
        <v>295</v>
      </c>
      <c r="F130" s="460" t="s">
        <v>304</v>
      </c>
      <c r="G130" s="26"/>
      <c r="H130" s="707"/>
      <c r="I130" s="233"/>
      <c r="J130" s="256"/>
      <c r="K130" s="256"/>
      <c r="L130" s="256"/>
      <c r="M130" s="256"/>
      <c r="N130" s="256"/>
      <c r="O130" s="256"/>
    </row>
    <row r="131" spans="1:16" ht="25.5">
      <c r="A131" s="444"/>
      <c r="B131" s="469"/>
      <c r="C131" s="469" t="s">
        <v>134</v>
      </c>
      <c r="D131" s="456" t="s">
        <v>444</v>
      </c>
      <c r="E131" s="462" t="s">
        <v>295</v>
      </c>
      <c r="F131" s="460" t="s">
        <v>304</v>
      </c>
      <c r="G131" s="26"/>
      <c r="H131" s="707"/>
      <c r="I131" s="233"/>
      <c r="J131" s="256"/>
      <c r="K131" s="256"/>
      <c r="L131" s="256"/>
      <c r="M131" s="256"/>
      <c r="N131" s="256"/>
      <c r="O131" s="256"/>
    </row>
    <row r="132" spans="1:16" ht="25.5">
      <c r="A132" s="444"/>
      <c r="B132" s="469"/>
      <c r="C132" s="469" t="s">
        <v>138</v>
      </c>
      <c r="D132" s="456" t="s">
        <v>445</v>
      </c>
      <c r="E132" s="462" t="s">
        <v>295</v>
      </c>
      <c r="F132" s="460" t="s">
        <v>304</v>
      </c>
      <c r="G132" s="26"/>
      <c r="H132" s="707"/>
      <c r="I132" s="233"/>
      <c r="J132" s="256"/>
      <c r="K132" s="256"/>
      <c r="L132" s="256"/>
      <c r="M132" s="256"/>
      <c r="N132" s="256"/>
      <c r="O132" s="256"/>
    </row>
    <row r="133" spans="1:16" ht="25.5">
      <c r="A133" s="444"/>
      <c r="B133" s="469"/>
      <c r="C133" s="469" t="s">
        <v>150</v>
      </c>
      <c r="D133" s="456" t="s">
        <v>446</v>
      </c>
      <c r="E133" s="462" t="s">
        <v>295</v>
      </c>
      <c r="F133" s="460" t="s">
        <v>304</v>
      </c>
      <c r="G133" s="26"/>
      <c r="H133" s="707"/>
      <c r="I133" s="233"/>
      <c r="J133" s="256"/>
      <c r="K133" s="256"/>
      <c r="L133" s="256"/>
      <c r="M133" s="256"/>
      <c r="N133" s="256"/>
      <c r="O133" s="256"/>
    </row>
    <row r="134" spans="1:16" ht="27" thickTop="1" thickBot="1">
      <c r="A134" s="444"/>
      <c r="B134" s="469"/>
      <c r="C134" s="469" t="s">
        <v>152</v>
      </c>
      <c r="D134" s="456" t="s">
        <v>447</v>
      </c>
      <c r="E134" s="462" t="s">
        <v>295</v>
      </c>
      <c r="F134" s="460" t="s">
        <v>304</v>
      </c>
      <c r="G134" s="26"/>
      <c r="H134" s="707"/>
      <c r="I134" s="233"/>
      <c r="J134" s="256"/>
      <c r="K134" s="256"/>
      <c r="L134" s="256"/>
      <c r="M134" s="256"/>
      <c r="N134" s="256"/>
      <c r="O134" s="256"/>
    </row>
    <row r="135" spans="1:16" ht="27" thickTop="1" thickBot="1">
      <c r="A135" s="444"/>
      <c r="B135" s="469"/>
      <c r="C135" s="469" t="s">
        <v>154</v>
      </c>
      <c r="D135" s="456" t="s">
        <v>448</v>
      </c>
      <c r="E135" s="462" t="s">
        <v>295</v>
      </c>
      <c r="F135" s="460" t="s">
        <v>304</v>
      </c>
      <c r="G135" s="26"/>
      <c r="H135" s="707"/>
      <c r="I135" s="233"/>
      <c r="J135" s="256"/>
      <c r="K135" s="256"/>
      <c r="L135" s="256"/>
      <c r="M135" s="256"/>
      <c r="N135" s="256"/>
      <c r="O135" s="256"/>
    </row>
    <row r="136" spans="1:16" ht="25.5">
      <c r="A136" s="444"/>
      <c r="B136" s="469"/>
      <c r="C136" s="469" t="s">
        <v>156</v>
      </c>
      <c r="D136" s="456" t="s">
        <v>449</v>
      </c>
      <c r="E136" s="462" t="s">
        <v>295</v>
      </c>
      <c r="F136" s="460" t="s">
        <v>304</v>
      </c>
      <c r="G136" s="26"/>
      <c r="H136" s="707"/>
      <c r="I136" s="233"/>
      <c r="J136" s="256"/>
      <c r="K136" s="256"/>
      <c r="L136" s="256"/>
      <c r="M136" s="256"/>
      <c r="N136" s="256"/>
      <c r="O136" s="256"/>
    </row>
    <row r="137" spans="1:16" ht="25.5">
      <c r="A137" s="444"/>
      <c r="B137" s="469" t="s">
        <v>450</v>
      </c>
      <c r="C137" s="469"/>
      <c r="D137" s="452" t="s">
        <v>451</v>
      </c>
      <c r="E137" s="261"/>
      <c r="F137" s="261"/>
      <c r="G137" s="798"/>
      <c r="H137" s="808"/>
      <c r="I137" s="233"/>
      <c r="J137" s="256"/>
      <c r="K137" s="256"/>
      <c r="L137" s="256"/>
      <c r="M137" s="256"/>
      <c r="N137" s="256"/>
      <c r="O137" s="256"/>
    </row>
    <row r="138" spans="1:16" ht="25.5">
      <c r="A138" s="444"/>
      <c r="B138" s="469"/>
      <c r="C138" s="469" t="s">
        <v>117</v>
      </c>
      <c r="D138" s="456" t="s">
        <v>452</v>
      </c>
      <c r="E138" s="462" t="s">
        <v>295</v>
      </c>
      <c r="F138" s="460" t="s">
        <v>304</v>
      </c>
      <c r="G138" s="26"/>
      <c r="H138" s="707"/>
      <c r="I138" s="233"/>
      <c r="J138" s="256"/>
      <c r="K138" s="256"/>
      <c r="L138" s="256"/>
      <c r="M138" s="256"/>
      <c r="N138" s="256"/>
      <c r="O138" s="256"/>
    </row>
    <row r="139" spans="1:16" ht="25.5">
      <c r="A139" s="444"/>
      <c r="B139" s="469"/>
      <c r="C139" s="469" t="s">
        <v>119</v>
      </c>
      <c r="D139" s="456" t="s">
        <v>453</v>
      </c>
      <c r="E139" s="462" t="s">
        <v>295</v>
      </c>
      <c r="F139" s="460" t="s">
        <v>304</v>
      </c>
      <c r="G139" s="26"/>
      <c r="H139" s="707"/>
      <c r="I139" s="233"/>
      <c r="J139" s="256"/>
      <c r="K139" s="256"/>
      <c r="L139" s="256"/>
      <c r="M139" s="256"/>
      <c r="N139" s="256"/>
      <c r="O139" s="256"/>
    </row>
    <row r="140" spans="1:16" ht="25.5">
      <c r="A140" s="444"/>
      <c r="B140" s="469"/>
      <c r="C140" s="469" t="s">
        <v>121</v>
      </c>
      <c r="D140" s="456" t="s">
        <v>454</v>
      </c>
      <c r="E140" s="462" t="s">
        <v>295</v>
      </c>
      <c r="F140" s="460" t="s">
        <v>304</v>
      </c>
      <c r="G140" s="26"/>
      <c r="H140" s="707"/>
      <c r="I140" s="233"/>
      <c r="J140" s="256"/>
      <c r="K140" s="256"/>
      <c r="L140" s="256"/>
      <c r="M140" s="256"/>
      <c r="N140" s="256"/>
      <c r="O140" s="256"/>
    </row>
    <row r="141" spans="1:16" ht="25.5">
      <c r="A141" s="444"/>
      <c r="B141" s="469"/>
      <c r="C141" s="469" t="s">
        <v>134</v>
      </c>
      <c r="D141" s="456" t="s">
        <v>455</v>
      </c>
      <c r="E141" s="462" t="s">
        <v>295</v>
      </c>
      <c r="F141" s="460" t="s">
        <v>304</v>
      </c>
      <c r="G141" s="26"/>
      <c r="H141" s="707"/>
      <c r="I141" s="233"/>
      <c r="J141" s="256"/>
      <c r="K141" s="256"/>
      <c r="L141" s="256"/>
      <c r="M141" s="256"/>
      <c r="N141" s="256"/>
      <c r="O141" s="256"/>
    </row>
    <row r="142" spans="1:16" ht="25.5">
      <c r="A142" s="444"/>
      <c r="B142" s="469"/>
      <c r="C142" s="469" t="s">
        <v>138</v>
      </c>
      <c r="D142" s="456" t="s">
        <v>456</v>
      </c>
      <c r="E142" s="462" t="s">
        <v>295</v>
      </c>
      <c r="F142" s="460" t="s">
        <v>304</v>
      </c>
      <c r="G142" s="26"/>
      <c r="H142" s="707"/>
      <c r="I142" s="233"/>
      <c r="J142" s="256"/>
      <c r="K142" s="256"/>
      <c r="L142" s="256"/>
      <c r="M142" s="256"/>
      <c r="N142" s="256"/>
      <c r="O142" s="256"/>
    </row>
    <row r="143" spans="1:16" ht="25.5">
      <c r="A143" s="444"/>
      <c r="B143" s="469"/>
      <c r="C143" s="469" t="s">
        <v>150</v>
      </c>
      <c r="D143" s="456" t="s">
        <v>457</v>
      </c>
      <c r="E143" s="462" t="s">
        <v>295</v>
      </c>
      <c r="F143" s="460" t="s">
        <v>304</v>
      </c>
      <c r="G143" s="26"/>
      <c r="H143" s="707"/>
      <c r="I143" s="385"/>
      <c r="J143" s="256"/>
      <c r="K143" s="256"/>
      <c r="L143" s="256"/>
      <c r="M143" s="256"/>
      <c r="N143" s="256"/>
      <c r="O143" s="256"/>
    </row>
    <row r="144" spans="1:16" ht="25.5">
      <c r="A144" s="444"/>
      <c r="B144" s="469"/>
      <c r="C144" s="469" t="s">
        <v>152</v>
      </c>
      <c r="D144" s="456" t="s">
        <v>458</v>
      </c>
      <c r="E144" s="462" t="s">
        <v>295</v>
      </c>
      <c r="F144" s="460" t="s">
        <v>304</v>
      </c>
      <c r="G144" s="26"/>
      <c r="H144" s="707"/>
      <c r="I144" s="233"/>
      <c r="J144" s="256"/>
      <c r="K144" s="256"/>
      <c r="L144" s="256"/>
      <c r="M144" s="256"/>
      <c r="N144" s="256"/>
      <c r="O144" s="256"/>
    </row>
    <row r="145" spans="1:15" ht="25.5">
      <c r="A145" s="444"/>
      <c r="B145" s="469"/>
      <c r="C145" s="469" t="s">
        <v>154</v>
      </c>
      <c r="D145" s="456" t="s">
        <v>459</v>
      </c>
      <c r="E145" s="462" t="s">
        <v>295</v>
      </c>
      <c r="F145" s="460" t="s">
        <v>304</v>
      </c>
      <c r="G145" s="26"/>
      <c r="H145" s="707"/>
      <c r="I145" s="233"/>
      <c r="J145" s="256"/>
      <c r="K145" s="256"/>
      <c r="L145" s="256"/>
      <c r="M145" s="256"/>
      <c r="N145" s="256"/>
      <c r="O145" s="256"/>
    </row>
    <row r="146" spans="1:15" ht="25.5">
      <c r="A146" s="444"/>
      <c r="B146" s="469"/>
      <c r="C146" s="469" t="s">
        <v>156</v>
      </c>
      <c r="D146" s="456" t="s">
        <v>460</v>
      </c>
      <c r="E146" s="462" t="s">
        <v>295</v>
      </c>
      <c r="F146" s="460" t="s">
        <v>304</v>
      </c>
      <c r="G146" s="26"/>
      <c r="H146" s="707"/>
      <c r="I146" s="233"/>
      <c r="J146" s="256"/>
      <c r="K146" s="256"/>
      <c r="L146" s="256"/>
      <c r="M146" s="256"/>
      <c r="N146" s="256"/>
      <c r="O146" s="256"/>
    </row>
    <row r="147" spans="1:15" ht="25.5">
      <c r="A147" s="444"/>
      <c r="B147" s="469"/>
      <c r="C147" s="469" t="s">
        <v>158</v>
      </c>
      <c r="D147" s="456" t="s">
        <v>461</v>
      </c>
      <c r="E147" s="462" t="s">
        <v>295</v>
      </c>
      <c r="F147" s="460" t="s">
        <v>304</v>
      </c>
      <c r="G147" s="26"/>
      <c r="H147" s="707"/>
      <c r="I147" s="233"/>
      <c r="J147" s="256"/>
      <c r="K147" s="256"/>
      <c r="L147" s="256"/>
      <c r="M147" s="256"/>
      <c r="N147" s="256"/>
      <c r="O147" s="256"/>
    </row>
    <row r="148" spans="1:15" ht="15.75">
      <c r="A148" s="444"/>
      <c r="B148" s="469" t="s">
        <v>462</v>
      </c>
      <c r="C148" s="469"/>
      <c r="D148" s="452" t="s">
        <v>463</v>
      </c>
      <c r="E148" s="261"/>
      <c r="F148" s="261"/>
      <c r="G148" s="798"/>
      <c r="H148" s="798"/>
      <c r="I148" s="233"/>
      <c r="J148" s="256"/>
      <c r="K148" s="256"/>
      <c r="L148" s="256"/>
      <c r="M148" s="256"/>
      <c r="N148" s="256"/>
      <c r="O148" s="256"/>
    </row>
    <row r="149" spans="1:15" ht="25.5">
      <c r="A149" s="444"/>
      <c r="B149" s="469"/>
      <c r="C149" s="469" t="s">
        <v>117</v>
      </c>
      <c r="D149" s="456" t="s">
        <v>464</v>
      </c>
      <c r="E149" s="462" t="s">
        <v>295</v>
      </c>
      <c r="F149" s="460" t="s">
        <v>304</v>
      </c>
      <c r="G149" s="26"/>
      <c r="H149" s="707"/>
      <c r="I149" s="233"/>
      <c r="J149" s="256"/>
      <c r="K149" s="256"/>
      <c r="L149" s="256"/>
      <c r="M149" s="256"/>
      <c r="N149" s="256"/>
      <c r="O149" s="256"/>
    </row>
    <row r="150" spans="1:15" ht="25.5">
      <c r="A150" s="444"/>
      <c r="B150" s="469"/>
      <c r="C150" s="469" t="s">
        <v>119</v>
      </c>
      <c r="D150" s="456" t="s">
        <v>465</v>
      </c>
      <c r="E150" s="462" t="s">
        <v>295</v>
      </c>
      <c r="F150" s="460" t="s">
        <v>304</v>
      </c>
      <c r="G150" s="26"/>
      <c r="H150" s="707"/>
      <c r="I150" s="233"/>
      <c r="J150" s="256"/>
      <c r="K150" s="256"/>
      <c r="L150" s="256"/>
      <c r="M150" s="256"/>
      <c r="N150" s="256"/>
      <c r="O150" s="256"/>
    </row>
    <row r="151" spans="1:15" ht="25.5">
      <c r="A151" s="444"/>
      <c r="B151" s="469"/>
      <c r="C151" s="469" t="s">
        <v>121</v>
      </c>
      <c r="D151" s="456" t="s">
        <v>466</v>
      </c>
      <c r="E151" s="462" t="s">
        <v>295</v>
      </c>
      <c r="F151" s="460" t="s">
        <v>304</v>
      </c>
      <c r="G151" s="26"/>
      <c r="H151" s="707"/>
      <c r="I151" s="233"/>
      <c r="J151" s="256"/>
      <c r="K151" s="256"/>
      <c r="L151" s="256"/>
      <c r="M151" s="256"/>
      <c r="N151" s="256"/>
      <c r="O151" s="256"/>
    </row>
    <row r="152" spans="1:15" ht="25.5">
      <c r="A152" s="444"/>
      <c r="B152" s="469"/>
      <c r="C152" s="469" t="s">
        <v>134</v>
      </c>
      <c r="D152" s="456" t="s">
        <v>467</v>
      </c>
      <c r="E152" s="462" t="s">
        <v>295</v>
      </c>
      <c r="F152" s="460" t="s">
        <v>304</v>
      </c>
      <c r="G152" s="26"/>
      <c r="H152" s="707"/>
      <c r="I152" s="233"/>
      <c r="J152" s="256"/>
      <c r="K152" s="256"/>
      <c r="L152" s="256"/>
      <c r="M152" s="256"/>
      <c r="N152" s="256"/>
      <c r="O152" s="256"/>
    </row>
    <row r="153" spans="1:15" ht="25.5">
      <c r="A153" s="444"/>
      <c r="B153" s="469"/>
      <c r="C153" s="469" t="s">
        <v>138</v>
      </c>
      <c r="D153" s="456" t="s">
        <v>468</v>
      </c>
      <c r="E153" s="462" t="s">
        <v>295</v>
      </c>
      <c r="F153" s="460" t="s">
        <v>304</v>
      </c>
      <c r="G153" s="26"/>
      <c r="H153" s="707"/>
      <c r="J153" s="256"/>
      <c r="K153" s="256"/>
      <c r="L153" s="256"/>
      <c r="M153" s="256"/>
      <c r="N153" s="256"/>
      <c r="O153" s="256"/>
    </row>
    <row r="154" spans="1:15" ht="25.5">
      <c r="A154" s="444"/>
      <c r="B154" s="469"/>
      <c r="C154" s="469" t="s">
        <v>150</v>
      </c>
      <c r="D154" s="456" t="s">
        <v>469</v>
      </c>
      <c r="E154" s="462" t="s">
        <v>295</v>
      </c>
      <c r="F154" s="460" t="s">
        <v>304</v>
      </c>
      <c r="G154" s="26"/>
      <c r="H154" s="707"/>
      <c r="I154" s="233"/>
      <c r="J154" s="256"/>
      <c r="K154" s="256"/>
      <c r="L154" s="256"/>
      <c r="M154" s="256"/>
      <c r="N154" s="256"/>
      <c r="O154" s="256"/>
    </row>
    <row r="155" spans="1:15" ht="25.5">
      <c r="A155" s="444"/>
      <c r="B155" s="469"/>
      <c r="C155" s="469" t="s">
        <v>152</v>
      </c>
      <c r="D155" s="456" t="s">
        <v>470</v>
      </c>
      <c r="E155" s="462" t="s">
        <v>295</v>
      </c>
      <c r="F155" s="460" t="s">
        <v>304</v>
      </c>
      <c r="G155" s="26"/>
      <c r="H155" s="707"/>
      <c r="I155" s="233"/>
      <c r="J155" s="256"/>
      <c r="L155" s="256"/>
      <c r="M155" s="256"/>
      <c r="N155" s="256"/>
      <c r="O155" s="256"/>
    </row>
    <row r="156" spans="1:15" ht="25.5">
      <c r="A156" s="444"/>
      <c r="B156" s="469"/>
      <c r="C156" s="469" t="s">
        <v>154</v>
      </c>
      <c r="D156" s="456" t="s">
        <v>471</v>
      </c>
      <c r="E156" s="462" t="s">
        <v>295</v>
      </c>
      <c r="F156" s="460" t="s">
        <v>304</v>
      </c>
      <c r="G156" s="26"/>
      <c r="H156" s="707"/>
      <c r="I156" s="233"/>
      <c r="J156" s="256"/>
      <c r="K156" s="256"/>
      <c r="L156" s="256"/>
      <c r="M156" s="256"/>
      <c r="N156" s="256"/>
      <c r="O156" s="256"/>
    </row>
    <row r="157" spans="1:15" ht="25.5">
      <c r="A157" s="444"/>
      <c r="B157" s="469"/>
      <c r="C157" s="469" t="s">
        <v>156</v>
      </c>
      <c r="D157" s="456" t="s">
        <v>472</v>
      </c>
      <c r="E157" s="462" t="s">
        <v>295</v>
      </c>
      <c r="F157" s="460" t="s">
        <v>304</v>
      </c>
      <c r="G157" s="26"/>
      <c r="H157" s="707"/>
      <c r="I157" s="443"/>
      <c r="J157" s="256"/>
      <c r="K157" s="256"/>
      <c r="L157" s="256"/>
      <c r="M157" s="256"/>
      <c r="N157" s="256"/>
      <c r="O157" s="256"/>
    </row>
    <row r="158" spans="1:15" ht="25.5">
      <c r="A158" s="444"/>
      <c r="B158" s="469"/>
      <c r="C158" s="469" t="s">
        <v>158</v>
      </c>
      <c r="D158" s="456" t="s">
        <v>473</v>
      </c>
      <c r="E158" s="462" t="s">
        <v>295</v>
      </c>
      <c r="F158" s="460" t="s">
        <v>304</v>
      </c>
      <c r="G158" s="26"/>
      <c r="H158" s="707"/>
      <c r="I158" s="233"/>
      <c r="J158" s="256"/>
      <c r="K158" s="256"/>
      <c r="L158" s="256"/>
      <c r="M158" s="256"/>
      <c r="N158" s="256"/>
      <c r="O158" s="256"/>
    </row>
    <row r="159" spans="1:15" ht="25.5">
      <c r="A159" s="444"/>
      <c r="B159" s="469"/>
      <c r="C159" s="469" t="s">
        <v>160</v>
      </c>
      <c r="D159" s="456" t="s">
        <v>474</v>
      </c>
      <c r="E159" s="462" t="s">
        <v>295</v>
      </c>
      <c r="F159" s="460" t="s">
        <v>304</v>
      </c>
      <c r="G159" s="26"/>
      <c r="H159" s="707"/>
      <c r="I159" s="233"/>
      <c r="J159" s="256"/>
      <c r="K159" s="256"/>
      <c r="L159" s="256"/>
      <c r="M159" s="256"/>
      <c r="N159" s="256"/>
      <c r="O159" s="256"/>
    </row>
    <row r="160" spans="1:15" ht="25.5">
      <c r="A160" s="444"/>
      <c r="B160" s="469"/>
      <c r="C160" s="469" t="s">
        <v>162</v>
      </c>
      <c r="D160" s="456" t="s">
        <v>475</v>
      </c>
      <c r="E160" s="462" t="s">
        <v>295</v>
      </c>
      <c r="F160" s="460" t="s">
        <v>304</v>
      </c>
      <c r="G160" s="26"/>
      <c r="H160" s="707"/>
      <c r="I160" s="233"/>
      <c r="J160" s="256"/>
      <c r="K160" s="256"/>
      <c r="L160" s="256"/>
      <c r="M160" s="256"/>
      <c r="N160" s="256"/>
      <c r="O160" s="256"/>
    </row>
    <row r="161" spans="1:15" ht="25.5">
      <c r="A161" s="444"/>
      <c r="B161" s="469"/>
      <c r="C161" s="469" t="s">
        <v>194</v>
      </c>
      <c r="D161" s="456" t="s">
        <v>476</v>
      </c>
      <c r="E161" s="462" t="s">
        <v>295</v>
      </c>
      <c r="F161" s="460" t="s">
        <v>304</v>
      </c>
      <c r="G161" s="26"/>
      <c r="H161" s="707"/>
      <c r="I161" s="233"/>
      <c r="J161" s="256"/>
      <c r="K161" s="256"/>
      <c r="L161" s="256"/>
      <c r="M161" s="256"/>
      <c r="N161" s="256"/>
      <c r="O161" s="256"/>
    </row>
    <row r="162" spans="1:15" ht="25.5">
      <c r="A162" s="444"/>
      <c r="B162" s="469"/>
      <c r="C162" s="469" t="s">
        <v>196</v>
      </c>
      <c r="D162" s="456" t="s">
        <v>477</v>
      </c>
      <c r="E162" s="462" t="s">
        <v>295</v>
      </c>
      <c r="F162" s="460" t="s">
        <v>304</v>
      </c>
      <c r="G162" s="26"/>
      <c r="H162" s="707"/>
      <c r="I162" s="233"/>
      <c r="J162" s="256"/>
      <c r="K162" s="256"/>
      <c r="L162" s="256"/>
      <c r="M162" s="256"/>
      <c r="N162" s="256"/>
      <c r="O162" s="256"/>
    </row>
    <row r="163" spans="1:15" ht="27" thickTop="1" thickBot="1">
      <c r="A163" s="444"/>
      <c r="B163" s="469"/>
      <c r="C163" s="469" t="s">
        <v>198</v>
      </c>
      <c r="D163" s="456" t="s">
        <v>478</v>
      </c>
      <c r="E163" s="462" t="s">
        <v>295</v>
      </c>
      <c r="F163" s="460" t="s">
        <v>304</v>
      </c>
      <c r="G163" s="26"/>
      <c r="H163" s="707"/>
      <c r="I163" s="233"/>
      <c r="J163" s="256"/>
      <c r="K163" s="256"/>
      <c r="L163" s="256"/>
      <c r="M163" s="256"/>
      <c r="N163" s="256"/>
      <c r="O163" s="256"/>
    </row>
    <row r="164" spans="1:15" ht="27" thickTop="1" thickBot="1">
      <c r="A164" s="444"/>
      <c r="B164" s="469" t="s">
        <v>479</v>
      </c>
      <c r="C164" s="469"/>
      <c r="D164" s="456" t="s">
        <v>480</v>
      </c>
      <c r="E164" s="462" t="s">
        <v>295</v>
      </c>
      <c r="F164" s="460" t="s">
        <v>304</v>
      </c>
      <c r="G164" s="26"/>
      <c r="H164" s="707"/>
      <c r="I164" s="233"/>
      <c r="J164" s="256"/>
      <c r="K164" s="256"/>
      <c r="L164" s="256"/>
      <c r="M164" s="256"/>
      <c r="N164" s="256"/>
      <c r="O164" s="256"/>
    </row>
    <row r="165" spans="1:15" ht="27" thickTop="1" thickBot="1">
      <c r="A165" s="444"/>
      <c r="B165" s="469" t="s">
        <v>481</v>
      </c>
      <c r="C165" s="469"/>
      <c r="D165" s="456" t="s">
        <v>482</v>
      </c>
      <c r="E165" s="462" t="s">
        <v>295</v>
      </c>
      <c r="F165" s="460" t="s">
        <v>304</v>
      </c>
      <c r="G165" s="26"/>
      <c r="H165" s="707"/>
      <c r="I165" s="233"/>
      <c r="J165" s="256"/>
      <c r="K165" s="256"/>
      <c r="L165" s="256"/>
      <c r="M165" s="256"/>
      <c r="N165" s="256"/>
      <c r="O165" s="256"/>
    </row>
    <row r="166" spans="1:15" ht="16.5" thickTop="1">
      <c r="A166" s="444"/>
      <c r="B166" s="469"/>
      <c r="C166" s="469"/>
      <c r="D166" s="271"/>
      <c r="E166" s="384"/>
      <c r="F166" s="384"/>
      <c r="G166" s="382"/>
      <c r="H166" s="383"/>
      <c r="I166" s="233"/>
      <c r="J166" s="256"/>
      <c r="K166" s="256"/>
      <c r="L166" s="256"/>
      <c r="M166" s="256"/>
      <c r="N166" s="256"/>
      <c r="O166" s="256"/>
    </row>
    <row r="167" spans="1:15" ht="30" customHeight="1">
      <c r="A167" s="444"/>
      <c r="B167" s="469" t="s">
        <v>277</v>
      </c>
      <c r="C167" s="469"/>
      <c r="D167" s="964" t="s">
        <v>483</v>
      </c>
      <c r="E167" s="964"/>
      <c r="F167" s="964"/>
      <c r="G167" s="964"/>
      <c r="H167" s="873"/>
      <c r="I167" s="256"/>
      <c r="J167" s="256"/>
      <c r="K167" s="256"/>
      <c r="L167" s="256"/>
      <c r="M167" s="256"/>
      <c r="N167" s="256"/>
      <c r="O167" s="256"/>
    </row>
    <row r="168" spans="1:15" ht="32.25" thickBot="1">
      <c r="A168" s="444" t="s">
        <v>484</v>
      </c>
      <c r="B168" s="469"/>
      <c r="C168" s="469"/>
      <c r="D168" s="873" t="s">
        <v>485</v>
      </c>
      <c r="E168" s="507" t="s">
        <v>282</v>
      </c>
      <c r="F168" s="507" t="s">
        <v>283</v>
      </c>
      <c r="G168" s="728" t="s">
        <v>103</v>
      </c>
      <c r="H168" s="508" t="s">
        <v>104</v>
      </c>
      <c r="I168" s="233"/>
      <c r="J168" s="256"/>
      <c r="K168" s="256"/>
      <c r="L168" s="256"/>
      <c r="M168" s="256"/>
      <c r="N168" s="256"/>
      <c r="O168" s="256"/>
    </row>
    <row r="169" spans="1:15" ht="25.5">
      <c r="A169" s="444"/>
      <c r="B169" s="469" t="s">
        <v>284</v>
      </c>
      <c r="C169" s="469"/>
      <c r="D169" s="452" t="s">
        <v>486</v>
      </c>
      <c r="E169" s="263"/>
      <c r="F169" s="263"/>
      <c r="G169" s="723"/>
      <c r="H169" s="836"/>
      <c r="I169" s="233"/>
      <c r="J169" s="256"/>
      <c r="K169" s="256"/>
      <c r="L169" s="256"/>
      <c r="M169" s="256"/>
      <c r="N169" s="256"/>
      <c r="O169" s="256"/>
    </row>
    <row r="170" spans="1:15" ht="15.75">
      <c r="A170" s="444"/>
      <c r="B170" s="469"/>
      <c r="C170" s="469" t="s">
        <v>117</v>
      </c>
      <c r="D170" s="456" t="s">
        <v>485</v>
      </c>
      <c r="E170" s="462" t="s">
        <v>287</v>
      </c>
      <c r="F170" s="460" t="s">
        <v>287</v>
      </c>
      <c r="G170" s="26"/>
      <c r="H170" s="26"/>
      <c r="I170" s="233"/>
      <c r="J170" s="256"/>
      <c r="K170" s="256"/>
      <c r="L170" s="256"/>
      <c r="M170" s="256"/>
      <c r="N170" s="256"/>
      <c r="O170" s="256"/>
    </row>
    <row r="171" spans="1:15" ht="15.75">
      <c r="A171" s="444"/>
      <c r="B171" s="469"/>
      <c r="C171" s="469" t="s">
        <v>119</v>
      </c>
      <c r="D171" s="456" t="s">
        <v>487</v>
      </c>
      <c r="E171" s="462" t="s">
        <v>287</v>
      </c>
      <c r="F171" s="460" t="s">
        <v>287</v>
      </c>
      <c r="G171" s="26"/>
      <c r="H171" s="26"/>
      <c r="I171" s="233"/>
      <c r="J171" s="256"/>
      <c r="K171" s="256"/>
      <c r="L171" s="256"/>
      <c r="M171" s="256"/>
      <c r="N171" s="256"/>
      <c r="O171" s="256"/>
    </row>
    <row r="172" spans="1:15" ht="15.75">
      <c r="A172" s="444"/>
      <c r="B172" s="469" t="s">
        <v>290</v>
      </c>
      <c r="C172" s="469"/>
      <c r="D172" s="456" t="s">
        <v>488</v>
      </c>
      <c r="E172" s="261"/>
      <c r="F172" s="261"/>
      <c r="G172" s="798"/>
      <c r="H172" s="808"/>
      <c r="I172" s="233"/>
      <c r="J172" s="256"/>
      <c r="K172" s="256"/>
      <c r="L172" s="256"/>
      <c r="M172" s="256"/>
      <c r="N172" s="256"/>
      <c r="O172" s="256"/>
    </row>
    <row r="173" spans="1:15" ht="15.75">
      <c r="A173" s="444"/>
      <c r="B173" s="469"/>
      <c r="C173" s="469" t="s">
        <v>117</v>
      </c>
      <c r="D173" s="456" t="s">
        <v>485</v>
      </c>
      <c r="E173" s="462" t="s">
        <v>287</v>
      </c>
      <c r="F173" s="460" t="s">
        <v>287</v>
      </c>
      <c r="G173" s="26"/>
      <c r="H173" s="707"/>
      <c r="I173" s="233"/>
      <c r="J173" s="256"/>
      <c r="K173" s="256"/>
      <c r="L173" s="256"/>
      <c r="M173" s="256"/>
      <c r="N173" s="256"/>
      <c r="O173" s="256"/>
    </row>
    <row r="174" spans="1:15" ht="15.75">
      <c r="A174" s="444"/>
      <c r="B174" s="469"/>
      <c r="C174" s="469" t="s">
        <v>119</v>
      </c>
      <c r="D174" s="456" t="s">
        <v>487</v>
      </c>
      <c r="E174" s="462" t="s">
        <v>287</v>
      </c>
      <c r="F174" s="460" t="s">
        <v>287</v>
      </c>
      <c r="G174" s="26"/>
      <c r="H174" s="707"/>
      <c r="I174" s="233"/>
      <c r="J174" s="256"/>
      <c r="K174" s="256"/>
      <c r="L174" s="256"/>
      <c r="M174" s="256"/>
      <c r="N174" s="256"/>
      <c r="O174" s="256"/>
    </row>
    <row r="175" spans="1:15" ht="15.75">
      <c r="A175" s="444"/>
      <c r="B175" s="469" t="s">
        <v>298</v>
      </c>
      <c r="C175" s="469"/>
      <c r="D175" s="456" t="s">
        <v>489</v>
      </c>
      <c r="E175" s="462" t="s">
        <v>287</v>
      </c>
      <c r="F175" s="460" t="s">
        <v>287</v>
      </c>
      <c r="G175" s="26"/>
      <c r="H175" s="707"/>
      <c r="I175" s="233"/>
      <c r="J175" s="256"/>
      <c r="K175" s="256"/>
      <c r="L175" s="256"/>
      <c r="M175" s="256"/>
      <c r="N175" s="256"/>
      <c r="O175" s="256"/>
    </row>
    <row r="176" spans="1:15" ht="25.5">
      <c r="A176" s="444"/>
      <c r="B176" s="469" t="s">
        <v>300</v>
      </c>
      <c r="C176" s="469"/>
      <c r="D176" s="456" t="s">
        <v>490</v>
      </c>
      <c r="E176" s="462" t="s">
        <v>295</v>
      </c>
      <c r="F176" s="460" t="s">
        <v>304</v>
      </c>
      <c r="G176" s="26"/>
      <c r="H176" s="707"/>
      <c r="I176" s="233"/>
      <c r="J176" s="256"/>
      <c r="K176" s="256"/>
      <c r="L176" s="256"/>
      <c r="M176" s="256"/>
      <c r="N176" s="256"/>
      <c r="O176" s="256"/>
    </row>
    <row r="177" spans="1:15" ht="52.5" thickTop="1" thickBot="1">
      <c r="A177" s="444"/>
      <c r="B177" s="469" t="s">
        <v>302</v>
      </c>
      <c r="C177" s="469"/>
      <c r="D177" s="456" t="s">
        <v>491</v>
      </c>
      <c r="E177" s="462" t="s">
        <v>287</v>
      </c>
      <c r="F177" s="460" t="s">
        <v>287</v>
      </c>
      <c r="G177" s="26"/>
      <c r="H177" s="707"/>
      <c r="I177" s="233"/>
      <c r="J177" s="256"/>
      <c r="K177" s="256"/>
      <c r="L177" s="256"/>
      <c r="M177" s="256"/>
      <c r="N177" s="256"/>
      <c r="O177" s="256"/>
    </row>
    <row r="178" spans="1:15" ht="27" thickTop="1" thickBot="1">
      <c r="A178" s="444"/>
      <c r="B178" s="469"/>
      <c r="C178" s="469" t="s">
        <v>117</v>
      </c>
      <c r="D178" s="456" t="s">
        <v>492</v>
      </c>
      <c r="E178" s="462" t="s">
        <v>287</v>
      </c>
      <c r="F178" s="460" t="s">
        <v>287</v>
      </c>
      <c r="G178" s="26"/>
      <c r="H178" s="707"/>
      <c r="I178" s="233"/>
      <c r="J178" s="256"/>
      <c r="K178" s="256"/>
      <c r="L178" s="256"/>
      <c r="M178" s="256"/>
      <c r="N178" s="256"/>
      <c r="O178" s="256"/>
    </row>
    <row r="179" spans="1:15" ht="27" thickTop="1" thickBot="1">
      <c r="A179" s="444"/>
      <c r="B179" s="469" t="s">
        <v>307</v>
      </c>
      <c r="C179" s="469"/>
      <c r="D179" s="452" t="s">
        <v>493</v>
      </c>
      <c r="E179" s="261"/>
      <c r="F179" s="261"/>
      <c r="G179" s="798"/>
      <c r="H179" s="808"/>
      <c r="I179" s="233"/>
      <c r="J179" s="256"/>
      <c r="K179" s="256"/>
      <c r="L179" s="256"/>
      <c r="M179" s="256"/>
      <c r="N179" s="256"/>
      <c r="O179" s="256"/>
    </row>
    <row r="180" spans="1:15" ht="25.5">
      <c r="A180" s="444"/>
      <c r="B180" s="469"/>
      <c r="C180" s="469" t="s">
        <v>117</v>
      </c>
      <c r="D180" s="456" t="s">
        <v>494</v>
      </c>
      <c r="E180" s="462" t="s">
        <v>295</v>
      </c>
      <c r="F180" s="460" t="s">
        <v>304</v>
      </c>
      <c r="G180" s="26"/>
      <c r="H180" s="707"/>
      <c r="I180" s="458"/>
      <c r="J180" s="256"/>
      <c r="K180" s="256"/>
      <c r="L180" s="256"/>
      <c r="M180" s="256"/>
      <c r="N180" s="256"/>
      <c r="O180" s="256"/>
    </row>
    <row r="181" spans="1:15" ht="25.5">
      <c r="A181" s="444"/>
      <c r="B181" s="469"/>
      <c r="C181" s="469" t="s">
        <v>119</v>
      </c>
      <c r="D181" s="456" t="s">
        <v>495</v>
      </c>
      <c r="E181" s="462" t="s">
        <v>295</v>
      </c>
      <c r="F181" s="460" t="s">
        <v>304</v>
      </c>
      <c r="G181" s="26"/>
      <c r="H181" s="707"/>
      <c r="I181" s="233"/>
      <c r="J181" s="256"/>
      <c r="K181" s="256"/>
      <c r="L181" s="256"/>
      <c r="M181" s="256"/>
      <c r="N181" s="256"/>
      <c r="O181" s="256"/>
    </row>
    <row r="182" spans="1:15" ht="25.5">
      <c r="A182" s="444"/>
      <c r="B182" s="469"/>
      <c r="C182" s="469" t="s">
        <v>121</v>
      </c>
      <c r="D182" s="456" t="s">
        <v>496</v>
      </c>
      <c r="E182" s="462" t="s">
        <v>295</v>
      </c>
      <c r="F182" s="460" t="s">
        <v>304</v>
      </c>
      <c r="G182" s="26"/>
      <c r="H182" s="707"/>
      <c r="I182" s="233"/>
      <c r="J182" s="256"/>
      <c r="K182" s="256"/>
      <c r="L182" s="256"/>
      <c r="M182" s="256"/>
      <c r="N182" s="256"/>
      <c r="O182" s="256"/>
    </row>
    <row r="183" spans="1:15" ht="63.75">
      <c r="A183" s="444"/>
      <c r="B183" s="469" t="s">
        <v>309</v>
      </c>
      <c r="C183" s="469"/>
      <c r="D183" s="452" t="s">
        <v>497</v>
      </c>
      <c r="E183" s="261"/>
      <c r="F183" s="261"/>
      <c r="G183" s="798"/>
      <c r="H183" s="808"/>
      <c r="I183" s="233"/>
      <c r="J183" s="256"/>
      <c r="K183" s="256"/>
      <c r="L183" s="256"/>
      <c r="M183" s="256"/>
      <c r="N183" s="256"/>
      <c r="O183" s="256"/>
    </row>
    <row r="184" spans="1:15" ht="15.75">
      <c r="A184" s="444"/>
      <c r="B184" s="469"/>
      <c r="C184" s="469" t="s">
        <v>117</v>
      </c>
      <c r="D184" s="456" t="s">
        <v>498</v>
      </c>
      <c r="E184" s="462" t="s">
        <v>287</v>
      </c>
      <c r="F184" s="460" t="s">
        <v>287</v>
      </c>
      <c r="G184" s="26"/>
      <c r="H184" s="707"/>
      <c r="I184" s="233"/>
      <c r="J184" s="256"/>
      <c r="K184" s="256"/>
      <c r="L184" s="256"/>
      <c r="M184" s="256"/>
      <c r="N184" s="256"/>
      <c r="O184" s="256"/>
    </row>
    <row r="185" spans="1:15" ht="15.75">
      <c r="A185" s="444"/>
      <c r="B185" s="469"/>
      <c r="C185" s="469" t="s">
        <v>119</v>
      </c>
      <c r="D185" s="456" t="s">
        <v>499</v>
      </c>
      <c r="E185" s="462" t="s">
        <v>500</v>
      </c>
      <c r="F185" s="460" t="s">
        <v>500</v>
      </c>
      <c r="G185" s="26"/>
      <c r="H185" s="707"/>
      <c r="I185" s="233"/>
      <c r="J185" s="256"/>
      <c r="K185" s="256"/>
      <c r="L185" s="256"/>
      <c r="M185" s="256"/>
      <c r="N185" s="256"/>
      <c r="O185" s="256"/>
    </row>
    <row r="186" spans="1:15" ht="15.75">
      <c r="A186" s="444"/>
      <c r="B186" s="469"/>
      <c r="C186" s="469" t="s">
        <v>121</v>
      </c>
      <c r="D186" s="456" t="s">
        <v>501</v>
      </c>
      <c r="E186" s="462" t="s">
        <v>502</v>
      </c>
      <c r="F186" s="460" t="s">
        <v>502</v>
      </c>
      <c r="G186" s="26"/>
      <c r="H186" s="707"/>
      <c r="I186" s="233"/>
      <c r="J186" s="256"/>
      <c r="K186" s="256"/>
      <c r="L186" s="256"/>
      <c r="M186" s="256"/>
      <c r="N186" s="256"/>
      <c r="O186" s="256"/>
    </row>
    <row r="187" spans="1:15" ht="15.75">
      <c r="A187" s="444"/>
      <c r="B187" s="469"/>
      <c r="C187" s="469" t="s">
        <v>134</v>
      </c>
      <c r="D187" s="456" t="s">
        <v>503</v>
      </c>
      <c r="E187" s="462" t="s">
        <v>502</v>
      </c>
      <c r="F187" s="460" t="s">
        <v>502</v>
      </c>
      <c r="G187" s="26"/>
      <c r="H187" s="707"/>
      <c r="I187" s="233"/>
      <c r="J187" s="256"/>
      <c r="K187" s="256"/>
      <c r="L187" s="256"/>
      <c r="M187" s="256"/>
      <c r="N187" s="256"/>
      <c r="O187" s="256"/>
    </row>
    <row r="188" spans="1:15" ht="15.75">
      <c r="A188" s="444"/>
      <c r="B188" s="469"/>
      <c r="C188" s="469" t="s">
        <v>138</v>
      </c>
      <c r="D188" s="456" t="s">
        <v>504</v>
      </c>
      <c r="E188" s="462" t="s">
        <v>500</v>
      </c>
      <c r="F188" s="460" t="s">
        <v>500</v>
      </c>
      <c r="G188" s="26"/>
      <c r="H188" s="707"/>
      <c r="I188" s="233"/>
      <c r="J188" s="256"/>
      <c r="K188" s="256"/>
      <c r="L188" s="256"/>
      <c r="M188" s="256"/>
      <c r="N188" s="256"/>
      <c r="O188" s="256"/>
    </row>
    <row r="189" spans="1:15" ht="15.75">
      <c r="A189" s="444"/>
      <c r="B189" s="469"/>
      <c r="C189" s="469" t="s">
        <v>150</v>
      </c>
      <c r="D189" s="456" t="s">
        <v>505</v>
      </c>
      <c r="E189" s="462" t="s">
        <v>502</v>
      </c>
      <c r="F189" s="460" t="s">
        <v>502</v>
      </c>
      <c r="G189" s="26"/>
      <c r="H189" s="707"/>
      <c r="I189" s="233"/>
      <c r="J189" s="256"/>
      <c r="K189" s="256"/>
      <c r="L189" s="256"/>
      <c r="M189" s="256"/>
      <c r="N189" s="256"/>
      <c r="O189" s="256"/>
    </row>
    <row r="190" spans="1:15" ht="25.5">
      <c r="A190" s="444"/>
      <c r="B190" s="469" t="s">
        <v>311</v>
      </c>
      <c r="C190" s="469"/>
      <c r="D190" s="456" t="s">
        <v>506</v>
      </c>
      <c r="E190" s="462" t="s">
        <v>502</v>
      </c>
      <c r="F190" s="460" t="s">
        <v>502</v>
      </c>
      <c r="G190" s="26"/>
      <c r="H190" s="26"/>
      <c r="I190" s="233"/>
      <c r="J190" s="256"/>
      <c r="K190" s="256"/>
      <c r="L190" s="256"/>
      <c r="M190" s="256"/>
      <c r="N190" s="256"/>
      <c r="O190" s="256"/>
    </row>
    <row r="191" spans="1:15" ht="15.75">
      <c r="A191" s="444"/>
      <c r="B191" s="469" t="s">
        <v>313</v>
      </c>
      <c r="C191" s="469"/>
      <c r="D191" s="452" t="s">
        <v>507</v>
      </c>
      <c r="E191" s="261"/>
      <c r="F191" s="261"/>
      <c r="G191" s="798"/>
      <c r="H191" s="808"/>
      <c r="I191" s="233"/>
      <c r="J191" s="256"/>
      <c r="K191" s="256"/>
      <c r="L191" s="256"/>
      <c r="M191" s="256"/>
      <c r="N191" s="256"/>
      <c r="O191" s="256"/>
    </row>
    <row r="192" spans="1:15" ht="25.5">
      <c r="A192" s="444"/>
      <c r="B192" s="469"/>
      <c r="C192" s="469" t="s">
        <v>117</v>
      </c>
      <c r="D192" s="456" t="s">
        <v>508</v>
      </c>
      <c r="E192" s="462" t="s">
        <v>295</v>
      </c>
      <c r="F192" s="460" t="s">
        <v>371</v>
      </c>
      <c r="G192" s="26"/>
      <c r="H192" s="26"/>
      <c r="I192" s="233"/>
      <c r="J192" s="256"/>
      <c r="K192" s="256"/>
      <c r="L192" s="256"/>
      <c r="M192" s="256"/>
      <c r="N192" s="256"/>
      <c r="O192" s="256"/>
    </row>
    <row r="193" spans="1:15" ht="25.5">
      <c r="A193" s="444"/>
      <c r="B193" s="469"/>
      <c r="C193" s="469" t="s">
        <v>119</v>
      </c>
      <c r="D193" s="456" t="s">
        <v>509</v>
      </c>
      <c r="E193" s="462" t="s">
        <v>295</v>
      </c>
      <c r="F193" s="460" t="s">
        <v>371</v>
      </c>
      <c r="G193" s="26"/>
      <c r="H193" s="26"/>
      <c r="I193" s="233"/>
      <c r="J193" s="256"/>
      <c r="K193" s="256"/>
      <c r="L193" s="256"/>
      <c r="M193" s="256"/>
      <c r="N193" s="256"/>
      <c r="O193" s="256"/>
    </row>
    <row r="194" spans="1:15" ht="38.25">
      <c r="A194" s="444"/>
      <c r="B194" s="469" t="s">
        <v>316</v>
      </c>
      <c r="C194" s="469"/>
      <c r="D194" s="452" t="s">
        <v>510</v>
      </c>
      <c r="E194" s="261"/>
      <c r="F194" s="261"/>
      <c r="G194" s="798"/>
      <c r="H194" s="808"/>
      <c r="I194" s="233"/>
      <c r="J194" s="256"/>
      <c r="K194" s="256"/>
      <c r="L194" s="256"/>
      <c r="M194" s="256"/>
      <c r="N194" s="256"/>
      <c r="O194" s="256"/>
    </row>
    <row r="195" spans="1:15" ht="15.75">
      <c r="A195" s="444"/>
      <c r="B195" s="469"/>
      <c r="C195" s="469" t="s">
        <v>117</v>
      </c>
      <c r="D195" s="456" t="s">
        <v>498</v>
      </c>
      <c r="E195" s="462" t="s">
        <v>287</v>
      </c>
      <c r="F195" s="460" t="s">
        <v>287</v>
      </c>
      <c r="G195" s="26"/>
      <c r="H195" s="707"/>
      <c r="I195" s="233"/>
      <c r="J195" s="256"/>
      <c r="K195" s="256"/>
      <c r="L195" s="256"/>
      <c r="M195" s="256"/>
      <c r="N195" s="256"/>
      <c r="O195" s="256"/>
    </row>
    <row r="196" spans="1:15" ht="27" thickTop="1" thickBot="1">
      <c r="A196" s="444"/>
      <c r="B196" s="469"/>
      <c r="C196" s="469" t="s">
        <v>119</v>
      </c>
      <c r="D196" s="456" t="s">
        <v>511</v>
      </c>
      <c r="E196" s="462" t="s">
        <v>502</v>
      </c>
      <c r="F196" s="460" t="s">
        <v>502</v>
      </c>
      <c r="G196" s="26"/>
      <c r="H196" s="707"/>
      <c r="I196" s="233"/>
      <c r="J196" s="256"/>
      <c r="K196" s="256"/>
      <c r="L196" s="256"/>
      <c r="M196" s="256"/>
      <c r="N196" s="256"/>
      <c r="O196" s="256"/>
    </row>
    <row r="197" spans="1:15" ht="17.25" thickTop="1" thickBot="1">
      <c r="A197" s="444"/>
      <c r="B197" s="469"/>
      <c r="C197" s="469" t="s">
        <v>121</v>
      </c>
      <c r="D197" s="456" t="s">
        <v>512</v>
      </c>
      <c r="E197" s="462"/>
      <c r="F197" s="460"/>
      <c r="G197" s="26"/>
      <c r="H197" s="707"/>
      <c r="I197" s="233"/>
      <c r="J197" s="256"/>
      <c r="K197" s="256"/>
      <c r="L197" s="256"/>
      <c r="M197" s="256"/>
      <c r="N197" s="256"/>
      <c r="O197" s="256"/>
    </row>
    <row r="198" spans="1:15" ht="27" thickTop="1" thickBot="1">
      <c r="A198" s="444"/>
      <c r="B198" s="469"/>
      <c r="C198" s="469" t="s">
        <v>134</v>
      </c>
      <c r="D198" s="456" t="s">
        <v>513</v>
      </c>
      <c r="E198" s="462" t="s">
        <v>502</v>
      </c>
      <c r="F198" s="460" t="s">
        <v>502</v>
      </c>
      <c r="G198" s="26"/>
      <c r="H198" s="707"/>
      <c r="I198" s="233"/>
      <c r="J198" s="256"/>
      <c r="K198" s="256"/>
      <c r="L198" s="256"/>
      <c r="M198" s="256"/>
      <c r="N198" s="256"/>
      <c r="O198" s="256"/>
    </row>
    <row r="199" spans="1:15" ht="15.75">
      <c r="A199" s="444"/>
      <c r="B199" s="469"/>
      <c r="C199" s="469" t="s">
        <v>138</v>
      </c>
      <c r="D199" s="456" t="s">
        <v>514</v>
      </c>
      <c r="E199" s="462" t="s">
        <v>502</v>
      </c>
      <c r="F199" s="460" t="s">
        <v>502</v>
      </c>
      <c r="G199" s="26"/>
      <c r="H199" s="707"/>
      <c r="I199" s="233"/>
      <c r="J199" s="256"/>
      <c r="K199" s="256"/>
      <c r="L199" s="256"/>
      <c r="M199" s="256"/>
      <c r="N199" s="256"/>
      <c r="O199" s="256"/>
    </row>
    <row r="200" spans="1:15" ht="38.25">
      <c r="A200" s="444"/>
      <c r="B200" s="469"/>
      <c r="C200" s="469" t="s">
        <v>150</v>
      </c>
      <c r="D200" s="453" t="s">
        <v>515</v>
      </c>
      <c r="E200" s="462" t="s">
        <v>502</v>
      </c>
      <c r="F200" s="460" t="s">
        <v>502</v>
      </c>
      <c r="G200" s="26"/>
      <c r="H200" s="707"/>
      <c r="I200" s="233"/>
      <c r="J200" s="256"/>
      <c r="K200" s="256"/>
      <c r="L200" s="256"/>
      <c r="M200" s="256"/>
      <c r="N200" s="256"/>
      <c r="O200" s="256"/>
    </row>
    <row r="201" spans="1:15" ht="15.75">
      <c r="A201" s="444"/>
      <c r="B201" s="469"/>
      <c r="C201" s="469" t="s">
        <v>152</v>
      </c>
      <c r="D201" s="456" t="s">
        <v>516</v>
      </c>
      <c r="E201" s="462" t="s">
        <v>502</v>
      </c>
      <c r="F201" s="460" t="s">
        <v>502</v>
      </c>
      <c r="G201" s="26"/>
      <c r="H201" s="707"/>
      <c r="I201" s="233"/>
      <c r="J201" s="256"/>
      <c r="K201" s="256"/>
      <c r="L201" s="256"/>
      <c r="M201" s="256"/>
      <c r="N201" s="256"/>
      <c r="O201" s="256"/>
    </row>
    <row r="202" spans="1:15" ht="15.75">
      <c r="A202" s="444"/>
      <c r="B202" s="469"/>
      <c r="C202" s="469" t="s">
        <v>154</v>
      </c>
      <c r="D202" s="456" t="s">
        <v>517</v>
      </c>
      <c r="E202" s="462" t="s">
        <v>518</v>
      </c>
      <c r="F202" s="460" t="s">
        <v>518</v>
      </c>
      <c r="G202" s="26"/>
      <c r="H202" s="707"/>
      <c r="I202" s="233"/>
      <c r="J202" s="256"/>
      <c r="K202" s="256"/>
      <c r="L202" s="256"/>
      <c r="M202" s="256"/>
      <c r="N202" s="256"/>
      <c r="O202" s="256"/>
    </row>
    <row r="203" spans="1:15" ht="25.5">
      <c r="A203" s="444"/>
      <c r="B203" s="469" t="s">
        <v>318</v>
      </c>
      <c r="C203" s="469"/>
      <c r="D203" s="456" t="s">
        <v>519</v>
      </c>
      <c r="E203" s="462" t="s">
        <v>520</v>
      </c>
      <c r="F203" s="460" t="s">
        <v>287</v>
      </c>
      <c r="G203" s="26"/>
      <c r="H203" s="707"/>
      <c r="I203" s="233"/>
      <c r="J203" s="256"/>
      <c r="K203" s="256"/>
      <c r="L203" s="256"/>
      <c r="M203" s="256"/>
      <c r="N203" s="256"/>
      <c r="O203" s="256"/>
    </row>
    <row r="204" spans="1:15" ht="15.75">
      <c r="A204" s="444"/>
      <c r="B204" s="469" t="s">
        <v>320</v>
      </c>
      <c r="C204" s="469"/>
      <c r="D204" s="456" t="s">
        <v>521</v>
      </c>
      <c r="E204" s="462" t="s">
        <v>520</v>
      </c>
      <c r="F204" s="460" t="s">
        <v>287</v>
      </c>
      <c r="G204" s="26"/>
      <c r="H204" s="707"/>
      <c r="I204" s="233"/>
      <c r="J204" s="256"/>
      <c r="K204" s="256"/>
      <c r="L204" s="256"/>
      <c r="M204" s="256"/>
      <c r="N204" s="256"/>
      <c r="O204" s="256"/>
    </row>
    <row r="205" spans="1:15" ht="15.75">
      <c r="A205" s="444"/>
      <c r="B205" s="469" t="s">
        <v>323</v>
      </c>
      <c r="C205" s="469"/>
      <c r="D205" s="456" t="s">
        <v>522</v>
      </c>
      <c r="E205" s="462" t="s">
        <v>287</v>
      </c>
      <c r="F205" s="460" t="s">
        <v>287</v>
      </c>
      <c r="G205" s="26"/>
      <c r="H205" s="707"/>
      <c r="I205" s="233"/>
      <c r="J205" s="256"/>
      <c r="K205" s="256"/>
      <c r="L205" s="256"/>
      <c r="M205" s="256"/>
      <c r="N205" s="256"/>
      <c r="O205" s="256"/>
    </row>
    <row r="206" spans="1:15" ht="25.5">
      <c r="A206" s="444"/>
      <c r="B206" s="469" t="s">
        <v>326</v>
      </c>
      <c r="C206" s="469"/>
      <c r="D206" s="456" t="s">
        <v>523</v>
      </c>
      <c r="E206" s="462" t="s">
        <v>295</v>
      </c>
      <c r="F206" s="460" t="s">
        <v>304</v>
      </c>
      <c r="G206" s="26"/>
      <c r="H206" s="707"/>
      <c r="I206" s="433"/>
      <c r="J206" s="256"/>
      <c r="K206" s="256"/>
      <c r="L206" s="256"/>
      <c r="M206" s="256"/>
      <c r="N206" s="256"/>
      <c r="O206" s="256"/>
    </row>
    <row r="207" spans="1:15" ht="17.25" thickTop="1" thickBot="1">
      <c r="A207" s="444"/>
      <c r="B207" s="469" t="s">
        <v>339</v>
      </c>
      <c r="C207" s="469"/>
      <c r="D207" s="456" t="s">
        <v>524</v>
      </c>
      <c r="E207" s="462" t="s">
        <v>287</v>
      </c>
      <c r="F207" s="460" t="s">
        <v>287</v>
      </c>
      <c r="G207" s="26"/>
      <c r="H207" s="707"/>
      <c r="I207" s="233"/>
      <c r="J207" s="256"/>
      <c r="K207" s="256"/>
      <c r="L207" s="256"/>
      <c r="M207" s="256"/>
      <c r="N207" s="256"/>
      <c r="O207" s="256"/>
    </row>
    <row r="208" spans="1:15" ht="33" thickTop="1" thickBot="1">
      <c r="A208" s="444"/>
      <c r="B208" s="469"/>
      <c r="C208" s="469"/>
      <c r="D208" s="873" t="s">
        <v>525</v>
      </c>
      <c r="E208" s="507" t="s">
        <v>282</v>
      </c>
      <c r="F208" s="507" t="s">
        <v>283</v>
      </c>
      <c r="G208" s="728" t="s">
        <v>103</v>
      </c>
      <c r="H208" s="814" t="s">
        <v>104</v>
      </c>
      <c r="I208" s="233"/>
      <c r="J208" s="256"/>
      <c r="K208" s="256"/>
      <c r="L208" s="256"/>
      <c r="M208" s="256"/>
      <c r="N208" s="256"/>
      <c r="O208" s="256"/>
    </row>
    <row r="209" spans="1:15" ht="27" thickTop="1" thickBot="1">
      <c r="A209" s="444"/>
      <c r="B209" s="469" t="s">
        <v>346</v>
      </c>
      <c r="C209" s="469"/>
      <c r="D209" s="452" t="s">
        <v>526</v>
      </c>
      <c r="E209" s="261"/>
      <c r="F209" s="261"/>
      <c r="G209" s="798"/>
      <c r="H209" s="808"/>
      <c r="I209" s="385"/>
      <c r="N209" s="256"/>
      <c r="O209" s="256"/>
    </row>
    <row r="210" spans="1:15" ht="38.25">
      <c r="A210" s="444"/>
      <c r="B210" s="469"/>
      <c r="C210" s="469" t="s">
        <v>117</v>
      </c>
      <c r="D210" s="456" t="s">
        <v>527</v>
      </c>
      <c r="E210" s="462" t="s">
        <v>295</v>
      </c>
      <c r="F210" s="460" t="s">
        <v>528</v>
      </c>
      <c r="G210" s="26"/>
      <c r="H210" s="707"/>
      <c r="I210" s="385"/>
      <c r="N210" s="256"/>
      <c r="O210" s="256"/>
    </row>
    <row r="211" spans="1:15" ht="38.25">
      <c r="A211" s="444"/>
      <c r="B211" s="469"/>
      <c r="C211" s="469" t="s">
        <v>119</v>
      </c>
      <c r="D211" s="541" t="s">
        <v>529</v>
      </c>
      <c r="E211" s="462" t="s">
        <v>295</v>
      </c>
      <c r="F211" s="460" t="s">
        <v>528</v>
      </c>
      <c r="G211" s="26"/>
      <c r="H211" s="707"/>
      <c r="I211" s="385"/>
      <c r="N211" s="256"/>
      <c r="O211" s="256"/>
    </row>
    <row r="212" spans="1:15" ht="38.25">
      <c r="A212" s="444"/>
      <c r="B212" s="469"/>
      <c r="C212" s="469" t="s">
        <v>121</v>
      </c>
      <c r="D212" s="456" t="s">
        <v>530</v>
      </c>
      <c r="E212" s="462" t="s">
        <v>295</v>
      </c>
      <c r="F212" s="460" t="s">
        <v>528</v>
      </c>
      <c r="G212" s="26"/>
      <c r="H212" s="707"/>
      <c r="I212" s="233"/>
      <c r="J212" s="256"/>
      <c r="K212" s="256"/>
      <c r="L212" s="256"/>
      <c r="M212" s="256"/>
      <c r="N212" s="256"/>
      <c r="O212" s="256"/>
    </row>
    <row r="213" spans="1:15" ht="38.25">
      <c r="A213" s="444"/>
      <c r="B213" s="469"/>
      <c r="C213" s="469" t="s">
        <v>134</v>
      </c>
      <c r="D213" s="456" t="s">
        <v>531</v>
      </c>
      <c r="E213" s="462" t="s">
        <v>295</v>
      </c>
      <c r="F213" s="460" t="s">
        <v>528</v>
      </c>
      <c r="G213" s="26"/>
      <c r="H213" s="707"/>
      <c r="I213" s="233"/>
      <c r="J213" s="256"/>
      <c r="K213" s="256"/>
      <c r="L213" s="256"/>
      <c r="M213" s="256"/>
      <c r="N213" s="256"/>
      <c r="O213" s="256"/>
    </row>
    <row r="214" spans="1:15" ht="38.25">
      <c r="A214" s="444"/>
      <c r="B214" s="469"/>
      <c r="C214" s="469" t="s">
        <v>138</v>
      </c>
      <c r="D214" s="456" t="s">
        <v>532</v>
      </c>
      <c r="E214" s="462" t="s">
        <v>295</v>
      </c>
      <c r="F214" s="460" t="s">
        <v>528</v>
      </c>
      <c r="G214" s="26"/>
      <c r="H214" s="707"/>
      <c r="I214" s="233"/>
      <c r="J214" s="256"/>
      <c r="K214" s="256"/>
      <c r="L214" s="256"/>
      <c r="M214" s="256"/>
      <c r="N214" s="256"/>
      <c r="O214" s="256"/>
    </row>
    <row r="215" spans="1:15" ht="38.25">
      <c r="A215" s="444"/>
      <c r="B215" s="469"/>
      <c r="C215" s="469" t="s">
        <v>150</v>
      </c>
      <c r="D215" s="456" t="s">
        <v>533</v>
      </c>
      <c r="E215" s="462" t="s">
        <v>295</v>
      </c>
      <c r="F215" s="460" t="s">
        <v>528</v>
      </c>
      <c r="G215" s="26"/>
      <c r="H215" s="707"/>
      <c r="I215" s="233"/>
      <c r="J215" s="256"/>
      <c r="K215" s="256"/>
      <c r="L215" s="256"/>
      <c r="M215" s="256"/>
      <c r="N215" s="256"/>
      <c r="O215" s="256"/>
    </row>
    <row r="216" spans="1:15" ht="38.25">
      <c r="A216" s="444"/>
      <c r="B216" s="469"/>
      <c r="C216" s="469" t="s">
        <v>152</v>
      </c>
      <c r="D216" s="456" t="s">
        <v>534</v>
      </c>
      <c r="E216" s="462" t="s">
        <v>295</v>
      </c>
      <c r="F216" s="460" t="s">
        <v>528</v>
      </c>
      <c r="G216" s="26"/>
      <c r="H216" s="707"/>
      <c r="I216" s="233"/>
      <c r="J216" s="256"/>
      <c r="K216" s="256"/>
      <c r="L216" s="256"/>
      <c r="M216" s="256"/>
      <c r="N216" s="256"/>
      <c r="O216" s="256"/>
    </row>
    <row r="217" spans="1:15" ht="38.25">
      <c r="A217" s="444"/>
      <c r="B217" s="469"/>
      <c r="C217" s="469" t="s">
        <v>154</v>
      </c>
      <c r="D217" s="456" t="s">
        <v>535</v>
      </c>
      <c r="E217" s="462" t="s">
        <v>295</v>
      </c>
      <c r="F217" s="460" t="s">
        <v>528</v>
      </c>
      <c r="G217" s="26"/>
      <c r="H217" s="707"/>
      <c r="I217" s="233"/>
      <c r="J217" s="256"/>
      <c r="K217" s="256"/>
      <c r="L217" s="256"/>
      <c r="M217" s="256"/>
      <c r="N217" s="256"/>
      <c r="O217" s="256"/>
    </row>
    <row r="218" spans="1:15" ht="38.25">
      <c r="A218" s="444"/>
      <c r="B218" s="469"/>
      <c r="C218" s="469" t="s">
        <v>156</v>
      </c>
      <c r="D218" s="456" t="s">
        <v>536</v>
      </c>
      <c r="E218" s="462" t="s">
        <v>295</v>
      </c>
      <c r="F218" s="460" t="s">
        <v>528</v>
      </c>
      <c r="G218" s="26"/>
      <c r="H218" s="707"/>
      <c r="I218" s="233"/>
      <c r="J218" s="256"/>
      <c r="K218" s="256"/>
      <c r="L218" s="256"/>
      <c r="M218" s="256"/>
      <c r="N218" s="256"/>
      <c r="O218" s="256"/>
    </row>
    <row r="219" spans="1:15" ht="38.25">
      <c r="A219" s="444"/>
      <c r="B219" s="469"/>
      <c r="C219" s="469" t="s">
        <v>158</v>
      </c>
      <c r="D219" s="456" t="s">
        <v>537</v>
      </c>
      <c r="E219" s="462" t="s">
        <v>295</v>
      </c>
      <c r="F219" s="460" t="s">
        <v>528</v>
      </c>
      <c r="G219" s="26"/>
      <c r="H219" s="707"/>
      <c r="I219" s="233"/>
      <c r="J219" s="256"/>
      <c r="K219" s="256"/>
      <c r="L219" s="256"/>
      <c r="M219" s="256"/>
      <c r="N219" s="256"/>
      <c r="O219" s="256"/>
    </row>
    <row r="220" spans="1:15" ht="38.25">
      <c r="A220" s="444"/>
      <c r="B220" s="469"/>
      <c r="C220" s="469" t="s">
        <v>160</v>
      </c>
      <c r="D220" s="456" t="s">
        <v>538</v>
      </c>
      <c r="E220" s="462" t="s">
        <v>295</v>
      </c>
      <c r="F220" s="460" t="s">
        <v>528</v>
      </c>
      <c r="G220" s="26"/>
      <c r="H220" s="707"/>
      <c r="I220" s="718"/>
      <c r="J220" s="256"/>
      <c r="K220" s="256"/>
      <c r="L220" s="256"/>
      <c r="M220" s="256"/>
      <c r="N220" s="256"/>
      <c r="O220" s="256"/>
    </row>
    <row r="221" spans="1:15" ht="38.25">
      <c r="A221" s="444"/>
      <c r="B221" s="469"/>
      <c r="C221" s="469" t="s">
        <v>162</v>
      </c>
      <c r="D221" s="456" t="s">
        <v>539</v>
      </c>
      <c r="E221" s="462" t="s">
        <v>295</v>
      </c>
      <c r="F221" s="460" t="s">
        <v>528</v>
      </c>
      <c r="G221" s="26"/>
      <c r="H221" s="707"/>
      <c r="I221" s="233"/>
      <c r="J221" s="256"/>
      <c r="K221" s="256"/>
      <c r="L221" s="256"/>
      <c r="M221" s="256"/>
      <c r="N221" s="256"/>
      <c r="O221" s="256"/>
    </row>
    <row r="222" spans="1:15" ht="38.25">
      <c r="A222" s="444"/>
      <c r="B222" s="469"/>
      <c r="C222" s="469" t="s">
        <v>194</v>
      </c>
      <c r="D222" s="456" t="s">
        <v>540</v>
      </c>
      <c r="E222" s="462" t="s">
        <v>295</v>
      </c>
      <c r="F222" s="460" t="s">
        <v>528</v>
      </c>
      <c r="G222" s="26"/>
      <c r="H222" s="707"/>
      <c r="I222" s="233"/>
      <c r="J222" s="256"/>
      <c r="K222" s="256"/>
      <c r="L222" s="256"/>
      <c r="M222" s="256"/>
      <c r="N222" s="256"/>
      <c r="O222" s="256"/>
    </row>
    <row r="223" spans="1:15" ht="38.25">
      <c r="A223" s="444"/>
      <c r="B223" s="469"/>
      <c r="C223" s="469" t="s">
        <v>196</v>
      </c>
      <c r="D223" s="456" t="s">
        <v>541</v>
      </c>
      <c r="E223" s="462" t="s">
        <v>295</v>
      </c>
      <c r="F223" s="460" t="s">
        <v>528</v>
      </c>
      <c r="G223" s="26"/>
      <c r="H223" s="707"/>
      <c r="I223" s="233"/>
      <c r="J223" s="256"/>
      <c r="K223" s="256"/>
      <c r="L223" s="256"/>
      <c r="M223" s="256"/>
      <c r="N223" s="256"/>
      <c r="O223" s="256"/>
    </row>
    <row r="224" spans="1:15" ht="38.25">
      <c r="A224" s="444"/>
      <c r="B224" s="469"/>
      <c r="C224" s="469" t="s">
        <v>198</v>
      </c>
      <c r="D224" s="456" t="s">
        <v>542</v>
      </c>
      <c r="E224" s="462" t="s">
        <v>295</v>
      </c>
      <c r="F224" s="460" t="s">
        <v>528</v>
      </c>
      <c r="G224" s="26"/>
      <c r="H224" s="707"/>
      <c r="I224" s="233"/>
      <c r="J224" s="256"/>
      <c r="K224" s="256"/>
      <c r="L224" s="256"/>
      <c r="M224" s="256"/>
      <c r="N224" s="256"/>
      <c r="O224" s="256"/>
    </row>
    <row r="225" spans="1:15" ht="38.25">
      <c r="A225" s="444"/>
      <c r="B225" s="469"/>
      <c r="C225" s="469" t="s">
        <v>200</v>
      </c>
      <c r="D225" s="456" t="s">
        <v>543</v>
      </c>
      <c r="E225" s="462" t="s">
        <v>295</v>
      </c>
      <c r="F225" s="460" t="s">
        <v>528</v>
      </c>
      <c r="G225" s="26"/>
      <c r="H225" s="707"/>
      <c r="I225" s="233"/>
      <c r="J225" s="256"/>
      <c r="K225" s="256"/>
      <c r="L225" s="256"/>
      <c r="M225" s="256"/>
      <c r="N225" s="256"/>
      <c r="O225" s="256"/>
    </row>
    <row r="226" spans="1:15" ht="38.25">
      <c r="A226" s="444"/>
      <c r="B226" s="469"/>
      <c r="C226" s="469" t="s">
        <v>203</v>
      </c>
      <c r="D226" s="541" t="s">
        <v>544</v>
      </c>
      <c r="E226" s="462" t="s">
        <v>295</v>
      </c>
      <c r="F226" s="460" t="s">
        <v>528</v>
      </c>
      <c r="G226" s="26"/>
      <c r="H226" s="707"/>
      <c r="I226" s="233"/>
      <c r="J226" s="256"/>
      <c r="K226" s="256"/>
      <c r="L226" s="256"/>
      <c r="M226" s="256"/>
      <c r="N226" s="256"/>
      <c r="O226" s="256"/>
    </row>
    <row r="227" spans="1:15" ht="38.25">
      <c r="A227" s="444"/>
      <c r="B227" s="469"/>
      <c r="C227" s="469" t="s">
        <v>205</v>
      </c>
      <c r="D227" s="456" t="s">
        <v>545</v>
      </c>
      <c r="E227" s="462" t="s">
        <v>295</v>
      </c>
      <c r="F227" s="460" t="s">
        <v>528</v>
      </c>
      <c r="G227" s="26"/>
      <c r="H227" s="707"/>
      <c r="I227" s="233"/>
      <c r="J227" s="256"/>
      <c r="K227" s="256"/>
      <c r="L227" s="256"/>
      <c r="M227" s="256"/>
      <c r="N227" s="256"/>
      <c r="O227" s="256"/>
    </row>
    <row r="228" spans="1:15" ht="38.25">
      <c r="A228" s="444"/>
      <c r="B228" s="469"/>
      <c r="C228" s="469" t="s">
        <v>207</v>
      </c>
      <c r="D228" s="456" t="s">
        <v>546</v>
      </c>
      <c r="E228" s="462" t="s">
        <v>295</v>
      </c>
      <c r="F228" s="460" t="s">
        <v>528</v>
      </c>
      <c r="G228" s="26"/>
      <c r="H228" s="707"/>
      <c r="I228" s="233"/>
      <c r="J228" s="256"/>
      <c r="K228" s="256"/>
      <c r="L228" s="256"/>
      <c r="M228" s="256"/>
      <c r="N228" s="256"/>
      <c r="O228" s="256"/>
    </row>
    <row r="229" spans="1:15" ht="38.25">
      <c r="A229" s="444"/>
      <c r="B229" s="469"/>
      <c r="C229" s="469" t="s">
        <v>209</v>
      </c>
      <c r="D229" s="456" t="s">
        <v>547</v>
      </c>
      <c r="E229" s="462" t="s">
        <v>295</v>
      </c>
      <c r="F229" s="460" t="s">
        <v>528</v>
      </c>
      <c r="G229" s="26"/>
      <c r="H229" s="707"/>
      <c r="I229" s="233"/>
      <c r="J229" s="256"/>
      <c r="K229" s="256"/>
      <c r="L229" s="256"/>
      <c r="M229" s="256"/>
      <c r="N229" s="256"/>
      <c r="O229" s="256"/>
    </row>
    <row r="230" spans="1:15" ht="38.25">
      <c r="A230" s="444"/>
      <c r="B230" s="469"/>
      <c r="C230" s="469" t="s">
        <v>212</v>
      </c>
      <c r="D230" s="456" t="s">
        <v>548</v>
      </c>
      <c r="E230" s="462" t="s">
        <v>295</v>
      </c>
      <c r="F230" s="460" t="s">
        <v>528</v>
      </c>
      <c r="G230" s="26"/>
      <c r="H230" s="707"/>
      <c r="I230" s="233"/>
      <c r="J230" s="256"/>
      <c r="K230" s="256"/>
      <c r="L230" s="256"/>
      <c r="M230" s="256"/>
      <c r="N230" s="256"/>
      <c r="O230" s="256"/>
    </row>
    <row r="231" spans="1:15" ht="38.25">
      <c r="A231" s="444"/>
      <c r="B231" s="469"/>
      <c r="C231" s="469" t="s">
        <v>214</v>
      </c>
      <c r="D231" s="456" t="s">
        <v>549</v>
      </c>
      <c r="E231" s="462" t="s">
        <v>295</v>
      </c>
      <c r="F231" s="460" t="s">
        <v>528</v>
      </c>
      <c r="G231" s="26"/>
      <c r="H231" s="707"/>
      <c r="I231" s="233"/>
      <c r="J231" s="256"/>
      <c r="K231" s="256"/>
      <c r="L231" s="256"/>
      <c r="M231" s="256"/>
      <c r="N231" s="256"/>
      <c r="O231" s="256"/>
    </row>
    <row r="232" spans="1:15" ht="39.75" thickTop="1" thickBot="1">
      <c r="A232" s="444"/>
      <c r="B232" s="469" t="s">
        <v>350</v>
      </c>
      <c r="C232" s="469"/>
      <c r="D232" s="456" t="s">
        <v>550</v>
      </c>
      <c r="E232" s="462" t="s">
        <v>295</v>
      </c>
      <c r="F232" s="460" t="s">
        <v>528</v>
      </c>
      <c r="G232" s="26"/>
      <c r="H232" s="707"/>
      <c r="I232" s="233"/>
      <c r="J232" s="256"/>
      <c r="K232" s="256"/>
      <c r="L232" s="256"/>
      <c r="M232" s="256"/>
      <c r="N232" s="256"/>
      <c r="O232" s="256"/>
    </row>
    <row r="233" spans="1:15" ht="33" thickTop="1" thickBot="1">
      <c r="A233" s="444"/>
      <c r="B233" s="469" t="s">
        <v>352</v>
      </c>
      <c r="C233" s="469"/>
      <c r="D233" s="452" t="s">
        <v>551</v>
      </c>
      <c r="E233" s="507" t="s">
        <v>282</v>
      </c>
      <c r="F233" s="507" t="s">
        <v>283</v>
      </c>
      <c r="G233" s="728" t="s">
        <v>103</v>
      </c>
      <c r="H233" s="814" t="s">
        <v>104</v>
      </c>
      <c r="I233" s="233"/>
      <c r="J233" s="256"/>
      <c r="K233" s="256"/>
      <c r="L233" s="256"/>
      <c r="M233" s="256"/>
      <c r="N233" s="256"/>
      <c r="O233" s="256"/>
    </row>
    <row r="234" spans="1:15" ht="27" thickTop="1" thickBot="1">
      <c r="A234" s="444"/>
      <c r="B234" s="469"/>
      <c r="C234" s="469" t="s">
        <v>117</v>
      </c>
      <c r="D234" s="456" t="s">
        <v>552</v>
      </c>
      <c r="E234" s="462" t="s">
        <v>295</v>
      </c>
      <c r="F234" s="460" t="s">
        <v>304</v>
      </c>
      <c r="G234" s="26"/>
      <c r="H234" s="707"/>
      <c r="I234" s="233"/>
      <c r="J234" s="256"/>
      <c r="K234" s="256"/>
      <c r="L234" s="256"/>
      <c r="M234" s="256"/>
      <c r="N234" s="256"/>
      <c r="O234" s="256"/>
    </row>
    <row r="235" spans="1:15" ht="25.5">
      <c r="A235" s="444"/>
      <c r="B235" s="469"/>
      <c r="C235" s="469" t="s">
        <v>119</v>
      </c>
      <c r="D235" s="456" t="s">
        <v>553</v>
      </c>
      <c r="E235" s="462" t="s">
        <v>295</v>
      </c>
      <c r="F235" s="460" t="s">
        <v>304</v>
      </c>
      <c r="G235" s="26"/>
      <c r="H235" s="707"/>
      <c r="I235" s="233"/>
      <c r="J235" s="256"/>
      <c r="K235" s="256"/>
      <c r="L235" s="256"/>
      <c r="M235" s="256"/>
      <c r="N235" s="256"/>
      <c r="O235" s="256"/>
    </row>
    <row r="236" spans="1:15" ht="25.5">
      <c r="A236" s="444"/>
      <c r="B236" s="469"/>
      <c r="C236" s="469" t="s">
        <v>121</v>
      </c>
      <c r="D236" s="456" t="s">
        <v>554</v>
      </c>
      <c r="E236" s="462" t="s">
        <v>295</v>
      </c>
      <c r="F236" s="460" t="s">
        <v>304</v>
      </c>
      <c r="G236" s="26"/>
      <c r="H236" s="707"/>
      <c r="I236" s="233"/>
      <c r="J236" s="256"/>
      <c r="K236" s="256"/>
      <c r="L236" s="256"/>
      <c r="M236" s="256"/>
      <c r="N236" s="256"/>
      <c r="O236" s="256"/>
    </row>
    <row r="237" spans="1:15" ht="25.5">
      <c r="A237" s="444"/>
      <c r="B237" s="469"/>
      <c r="C237" s="469" t="s">
        <v>134</v>
      </c>
      <c r="D237" s="456" t="s">
        <v>555</v>
      </c>
      <c r="E237" s="462" t="s">
        <v>295</v>
      </c>
      <c r="F237" s="460" t="s">
        <v>304</v>
      </c>
      <c r="G237" s="26"/>
      <c r="H237" s="707"/>
      <c r="I237" s="233"/>
      <c r="J237" s="256"/>
      <c r="K237" s="256"/>
      <c r="L237" s="256"/>
      <c r="M237" s="256"/>
      <c r="N237" s="256"/>
      <c r="O237" s="256"/>
    </row>
    <row r="238" spans="1:15" ht="25.5">
      <c r="A238" s="444"/>
      <c r="B238" s="469"/>
      <c r="C238" s="469" t="s">
        <v>138</v>
      </c>
      <c r="D238" s="538" t="s">
        <v>556</v>
      </c>
      <c r="E238" s="462" t="s">
        <v>295</v>
      </c>
      <c r="F238" s="460" t="s">
        <v>304</v>
      </c>
      <c r="G238" s="26"/>
      <c r="H238" s="707"/>
      <c r="I238" s="233"/>
      <c r="J238" s="256"/>
      <c r="K238" s="256"/>
      <c r="L238" s="256"/>
      <c r="M238" s="256"/>
      <c r="N238" s="256"/>
      <c r="O238" s="256"/>
    </row>
    <row r="239" spans="1:15" ht="25.5">
      <c r="A239" s="444"/>
      <c r="B239" s="469"/>
      <c r="C239" s="469" t="s">
        <v>150</v>
      </c>
      <c r="D239" s="456" t="s">
        <v>557</v>
      </c>
      <c r="E239" s="462" t="s">
        <v>295</v>
      </c>
      <c r="F239" s="460" t="s">
        <v>304</v>
      </c>
      <c r="G239" s="26"/>
      <c r="H239" s="707"/>
      <c r="I239" s="233"/>
      <c r="J239" s="256"/>
      <c r="K239" s="256"/>
      <c r="L239" s="256"/>
      <c r="M239" s="256"/>
      <c r="N239" s="256"/>
      <c r="O239" s="256"/>
    </row>
    <row r="240" spans="1:15" ht="25.5">
      <c r="A240" s="444"/>
      <c r="B240" s="469"/>
      <c r="C240" s="469" t="s">
        <v>152</v>
      </c>
      <c r="D240" s="456" t="s">
        <v>558</v>
      </c>
      <c r="E240" s="462" t="s">
        <v>295</v>
      </c>
      <c r="F240" s="460" t="s">
        <v>304</v>
      </c>
      <c r="G240" s="26"/>
      <c r="H240" s="707"/>
      <c r="I240" s="233"/>
      <c r="J240" s="256"/>
      <c r="K240" s="256"/>
      <c r="L240" s="256"/>
      <c r="M240" s="256"/>
      <c r="N240" s="256"/>
      <c r="O240" s="256"/>
    </row>
    <row r="241" spans="1:15" ht="25.5">
      <c r="A241" s="444"/>
      <c r="B241" s="469"/>
      <c r="C241" s="469" t="s">
        <v>154</v>
      </c>
      <c r="D241" s="456" t="s">
        <v>559</v>
      </c>
      <c r="E241" s="462" t="s">
        <v>295</v>
      </c>
      <c r="F241" s="460" t="s">
        <v>304</v>
      </c>
      <c r="G241" s="26"/>
      <c r="H241" s="707"/>
      <c r="I241" s="233"/>
      <c r="J241" s="256"/>
      <c r="K241" s="256"/>
      <c r="L241" s="256"/>
      <c r="M241" s="256"/>
      <c r="N241" s="256"/>
      <c r="O241" s="256"/>
    </row>
    <row r="242" spans="1:15" ht="25.5">
      <c r="A242" s="444"/>
      <c r="B242" s="469"/>
      <c r="C242" s="469" t="s">
        <v>156</v>
      </c>
      <c r="D242" s="456" t="s">
        <v>560</v>
      </c>
      <c r="E242" s="462" t="s">
        <v>295</v>
      </c>
      <c r="F242" s="460" t="s">
        <v>304</v>
      </c>
      <c r="G242" s="26"/>
      <c r="H242" s="707"/>
      <c r="I242" s="233"/>
      <c r="J242" s="256"/>
      <c r="K242" s="256"/>
      <c r="L242" s="256"/>
      <c r="M242" s="256"/>
      <c r="N242" s="256"/>
      <c r="O242" s="256"/>
    </row>
    <row r="243" spans="1:15" ht="25.5">
      <c r="A243" s="444"/>
      <c r="B243" s="469"/>
      <c r="C243" s="469" t="s">
        <v>158</v>
      </c>
      <c r="D243" s="456" t="s">
        <v>561</v>
      </c>
      <c r="E243" s="462" t="s">
        <v>295</v>
      </c>
      <c r="F243" s="460" t="s">
        <v>304</v>
      </c>
      <c r="G243" s="26"/>
      <c r="H243" s="707"/>
      <c r="I243" s="233"/>
      <c r="J243" s="256"/>
      <c r="K243" s="256"/>
      <c r="L243" s="256"/>
      <c r="M243" s="256"/>
      <c r="N243" s="256"/>
      <c r="O243" s="256"/>
    </row>
    <row r="244" spans="1:15" ht="25.5">
      <c r="A244" s="444"/>
      <c r="B244" s="469"/>
      <c r="C244" s="469" t="s">
        <v>160</v>
      </c>
      <c r="D244" s="456" t="s">
        <v>562</v>
      </c>
      <c r="E244" s="462" t="s">
        <v>295</v>
      </c>
      <c r="F244" s="460" t="s">
        <v>304</v>
      </c>
      <c r="G244" s="26"/>
      <c r="H244" s="707"/>
      <c r="I244" s="233"/>
      <c r="J244" s="256"/>
      <c r="K244" s="256"/>
      <c r="L244" s="256"/>
      <c r="M244" s="256"/>
      <c r="N244" s="256"/>
      <c r="O244" s="256"/>
    </row>
    <row r="245" spans="1:15" ht="27" thickTop="1" thickBot="1">
      <c r="A245" s="444"/>
      <c r="B245" s="469"/>
      <c r="C245" s="469" t="s">
        <v>162</v>
      </c>
      <c r="D245" s="456" t="s">
        <v>563</v>
      </c>
      <c r="E245" s="462" t="s">
        <v>295</v>
      </c>
      <c r="F245" s="460" t="s">
        <v>304</v>
      </c>
      <c r="G245" s="26"/>
      <c r="H245" s="707"/>
      <c r="I245" s="233"/>
      <c r="J245" s="256"/>
      <c r="K245" s="256"/>
      <c r="L245" s="256"/>
      <c r="M245" s="256"/>
      <c r="N245" s="256"/>
      <c r="O245" s="256"/>
    </row>
    <row r="246" spans="1:15" ht="27" thickTop="1" thickBot="1">
      <c r="A246" s="444"/>
      <c r="B246" s="469" t="s">
        <v>354</v>
      </c>
      <c r="C246" s="469"/>
      <c r="D246" s="472" t="s">
        <v>564</v>
      </c>
      <c r="E246" s="462" t="s">
        <v>348</v>
      </c>
      <c r="F246" s="460" t="s">
        <v>348</v>
      </c>
      <c r="G246" s="26"/>
      <c r="H246" s="707"/>
      <c r="I246" s="233"/>
      <c r="J246" s="256"/>
      <c r="K246" s="256"/>
      <c r="L246" s="256"/>
      <c r="M246" s="256"/>
      <c r="N246" s="256"/>
      <c r="O246" s="256"/>
    </row>
    <row r="247" spans="1:15" ht="33" thickTop="1" thickBot="1">
      <c r="A247" s="444"/>
      <c r="B247" s="469"/>
      <c r="C247" s="469"/>
      <c r="D247" s="873" t="s">
        <v>565</v>
      </c>
      <c r="E247" s="507" t="s">
        <v>282</v>
      </c>
      <c r="F247" s="507" t="s">
        <v>283</v>
      </c>
      <c r="G247" s="728" t="s">
        <v>103</v>
      </c>
      <c r="H247" s="814" t="s">
        <v>104</v>
      </c>
      <c r="I247" s="233"/>
      <c r="J247" s="256"/>
      <c r="K247" s="256"/>
      <c r="L247" s="256"/>
      <c r="M247" s="256"/>
      <c r="N247" s="256"/>
      <c r="O247" s="256"/>
    </row>
    <row r="248" spans="1:15" ht="27" thickTop="1" thickBot="1">
      <c r="A248" s="444"/>
      <c r="B248" s="469" t="s">
        <v>407</v>
      </c>
      <c r="C248" s="469"/>
      <c r="D248" s="476" t="s">
        <v>566</v>
      </c>
      <c r="E248" s="462" t="s">
        <v>295</v>
      </c>
      <c r="F248" s="460" t="s">
        <v>304</v>
      </c>
      <c r="G248" s="26"/>
      <c r="H248" s="707"/>
      <c r="I248" s="233"/>
      <c r="J248" s="256"/>
      <c r="K248" s="256"/>
      <c r="L248" s="256"/>
      <c r="M248" s="256"/>
      <c r="N248" s="256"/>
      <c r="O248" s="256"/>
    </row>
    <row r="249" spans="1:15" ht="38.25">
      <c r="A249" s="444"/>
      <c r="B249" s="469"/>
      <c r="C249" s="469" t="s">
        <v>117</v>
      </c>
      <c r="D249" s="476" t="s">
        <v>567</v>
      </c>
      <c r="E249" s="462" t="s">
        <v>295</v>
      </c>
      <c r="F249" s="460" t="s">
        <v>528</v>
      </c>
      <c r="G249" s="26"/>
      <c r="H249" s="707"/>
      <c r="I249" s="233"/>
      <c r="J249" s="256"/>
      <c r="K249" s="256"/>
      <c r="L249" s="256"/>
      <c r="M249" s="256"/>
      <c r="N249" s="256"/>
      <c r="O249" s="256"/>
    </row>
    <row r="250" spans="1:15" ht="38.25">
      <c r="A250" s="444"/>
      <c r="B250" s="469"/>
      <c r="C250" s="469" t="s">
        <v>119</v>
      </c>
      <c r="D250" s="476" t="s">
        <v>568</v>
      </c>
      <c r="E250" s="462" t="s">
        <v>295</v>
      </c>
      <c r="F250" s="460" t="s">
        <v>528</v>
      </c>
      <c r="G250" s="26"/>
      <c r="H250" s="707"/>
      <c r="I250" s="233"/>
      <c r="J250" s="256"/>
      <c r="K250" s="256"/>
      <c r="L250" s="256"/>
      <c r="M250" s="256"/>
      <c r="N250" s="256"/>
      <c r="O250" s="256"/>
    </row>
    <row r="251" spans="1:15" ht="38.25">
      <c r="A251" s="444"/>
      <c r="B251" s="469"/>
      <c r="C251" s="469" t="s">
        <v>121</v>
      </c>
      <c r="D251" s="476" t="s">
        <v>569</v>
      </c>
      <c r="E251" s="462" t="s">
        <v>295</v>
      </c>
      <c r="F251" s="460" t="s">
        <v>528</v>
      </c>
      <c r="G251" s="26"/>
      <c r="H251" s="707"/>
      <c r="I251" s="233"/>
      <c r="J251" s="256"/>
      <c r="K251" s="256"/>
      <c r="L251" s="256"/>
      <c r="M251" s="256"/>
      <c r="N251" s="256"/>
      <c r="O251" s="256"/>
    </row>
    <row r="252" spans="1:15" ht="38.25">
      <c r="A252" s="444"/>
      <c r="B252" s="469"/>
      <c r="C252" s="469" t="s">
        <v>134</v>
      </c>
      <c r="D252" s="476" t="s">
        <v>570</v>
      </c>
      <c r="E252" s="462" t="s">
        <v>295</v>
      </c>
      <c r="F252" s="460" t="s">
        <v>528</v>
      </c>
      <c r="G252" s="26"/>
      <c r="H252" s="707"/>
      <c r="I252" s="233"/>
      <c r="J252" s="256"/>
      <c r="K252" s="256"/>
      <c r="L252" s="256"/>
      <c r="M252" s="256"/>
      <c r="N252" s="256"/>
      <c r="O252" s="256"/>
    </row>
    <row r="253" spans="1:15" ht="38.25">
      <c r="A253" s="444"/>
      <c r="B253" s="469"/>
      <c r="C253" s="469" t="s">
        <v>138</v>
      </c>
      <c r="D253" s="476" t="s">
        <v>571</v>
      </c>
      <c r="E253" s="462" t="s">
        <v>295</v>
      </c>
      <c r="F253" s="460" t="s">
        <v>528</v>
      </c>
      <c r="G253" s="26"/>
      <c r="H253" s="707"/>
      <c r="I253" s="233"/>
      <c r="J253" s="256"/>
      <c r="K253" s="256"/>
      <c r="L253" s="256"/>
      <c r="M253" s="256"/>
      <c r="N253" s="256"/>
      <c r="O253" s="256"/>
    </row>
    <row r="254" spans="1:15" ht="38.25">
      <c r="A254" s="444"/>
      <c r="B254" s="469"/>
      <c r="C254" s="469" t="s">
        <v>150</v>
      </c>
      <c r="D254" s="476" t="s">
        <v>572</v>
      </c>
      <c r="E254" s="462" t="s">
        <v>295</v>
      </c>
      <c r="F254" s="460" t="s">
        <v>528</v>
      </c>
      <c r="G254" s="26"/>
      <c r="H254" s="707"/>
      <c r="I254" s="233"/>
      <c r="J254" s="256"/>
      <c r="K254" s="256"/>
      <c r="L254" s="256"/>
      <c r="M254" s="256"/>
      <c r="N254" s="256"/>
      <c r="O254" s="256"/>
    </row>
    <row r="255" spans="1:15" ht="38.25">
      <c r="A255" s="444"/>
      <c r="B255" s="469"/>
      <c r="C255" s="469" t="s">
        <v>152</v>
      </c>
      <c r="D255" s="476" t="s">
        <v>573</v>
      </c>
      <c r="E255" s="462" t="s">
        <v>295</v>
      </c>
      <c r="F255" s="460" t="s">
        <v>528</v>
      </c>
      <c r="G255" s="26"/>
      <c r="H255" s="707"/>
      <c r="I255" s="233"/>
      <c r="J255" s="256"/>
      <c r="K255" s="256"/>
      <c r="L255" s="256"/>
      <c r="M255" s="256"/>
      <c r="N255" s="256"/>
      <c r="O255" s="256"/>
    </row>
    <row r="256" spans="1:15" ht="38.25">
      <c r="A256" s="444"/>
      <c r="B256" s="469"/>
      <c r="C256" s="469" t="s">
        <v>154</v>
      </c>
      <c r="D256" s="476" t="s">
        <v>574</v>
      </c>
      <c r="E256" s="462" t="s">
        <v>295</v>
      </c>
      <c r="F256" s="460" t="s">
        <v>528</v>
      </c>
      <c r="G256" s="26"/>
      <c r="H256" s="707"/>
      <c r="I256" s="233"/>
      <c r="J256" s="256"/>
      <c r="K256" s="256"/>
      <c r="L256" s="256"/>
      <c r="M256" s="256"/>
      <c r="N256" s="256"/>
      <c r="O256" s="256"/>
    </row>
    <row r="257" spans="1:15" ht="38.25">
      <c r="A257" s="444"/>
      <c r="B257" s="469"/>
      <c r="C257" s="469" t="s">
        <v>156</v>
      </c>
      <c r="D257" s="476" t="s">
        <v>575</v>
      </c>
      <c r="E257" s="462" t="s">
        <v>295</v>
      </c>
      <c r="F257" s="460" t="s">
        <v>528</v>
      </c>
      <c r="G257" s="26"/>
      <c r="H257" s="707"/>
      <c r="I257" s="233"/>
      <c r="J257" s="256"/>
      <c r="K257" s="256"/>
      <c r="L257" s="256"/>
      <c r="M257" s="256"/>
      <c r="N257" s="256"/>
      <c r="O257" s="256"/>
    </row>
    <row r="258" spans="1:15" ht="38.25">
      <c r="A258" s="444"/>
      <c r="B258" s="469"/>
      <c r="C258" s="469" t="s">
        <v>158</v>
      </c>
      <c r="D258" s="476" t="s">
        <v>576</v>
      </c>
      <c r="E258" s="462" t="s">
        <v>295</v>
      </c>
      <c r="F258" s="460" t="s">
        <v>528</v>
      </c>
      <c r="G258" s="26"/>
      <c r="H258" s="707"/>
      <c r="I258" s="233"/>
      <c r="J258" s="256"/>
      <c r="K258" s="256"/>
      <c r="L258" s="256"/>
      <c r="M258" s="256"/>
      <c r="N258" s="256"/>
      <c r="O258" s="256"/>
    </row>
    <row r="259" spans="1:15" ht="38.25">
      <c r="A259" s="444"/>
      <c r="B259" s="469"/>
      <c r="C259" s="469" t="s">
        <v>160</v>
      </c>
      <c r="D259" s="476" t="s">
        <v>577</v>
      </c>
      <c r="E259" s="462" t="s">
        <v>295</v>
      </c>
      <c r="F259" s="460" t="s">
        <v>528</v>
      </c>
      <c r="G259" s="26"/>
      <c r="H259" s="707"/>
      <c r="I259" s="233"/>
      <c r="J259" s="256"/>
      <c r="K259" s="256"/>
      <c r="L259" s="256"/>
      <c r="M259" s="256"/>
      <c r="N259" s="256"/>
      <c r="O259" s="256"/>
    </row>
    <row r="260" spans="1:15" ht="25.5">
      <c r="A260" s="444"/>
      <c r="B260" s="469"/>
      <c r="C260" s="469" t="s">
        <v>162</v>
      </c>
      <c r="D260" s="476" t="s">
        <v>578</v>
      </c>
      <c r="E260" s="462" t="s">
        <v>295</v>
      </c>
      <c r="F260" s="460" t="s">
        <v>304</v>
      </c>
      <c r="G260" s="26"/>
      <c r="H260" s="707"/>
      <c r="I260" s="233"/>
      <c r="J260" s="256"/>
      <c r="K260" s="256"/>
      <c r="L260" s="256"/>
      <c r="M260" s="256"/>
      <c r="N260" s="256"/>
      <c r="O260" s="256"/>
    </row>
    <row r="261" spans="1:15" ht="27" thickTop="1" thickBot="1">
      <c r="A261" s="444"/>
      <c r="B261" s="469"/>
      <c r="C261" s="469" t="s">
        <v>194</v>
      </c>
      <c r="D261" s="476" t="s">
        <v>579</v>
      </c>
      <c r="E261" s="462" t="s">
        <v>295</v>
      </c>
      <c r="F261" s="460" t="s">
        <v>304</v>
      </c>
      <c r="G261" s="26"/>
      <c r="H261" s="707"/>
      <c r="I261" s="233"/>
      <c r="J261" s="256"/>
      <c r="K261" s="256"/>
      <c r="L261" s="256"/>
      <c r="M261" s="256"/>
      <c r="N261" s="256"/>
      <c r="O261" s="256"/>
    </row>
    <row r="262" spans="1:15" ht="33" thickTop="1" thickBot="1">
      <c r="A262" s="444"/>
      <c r="B262" s="469"/>
      <c r="C262" s="469"/>
      <c r="D262" s="873" t="s">
        <v>580</v>
      </c>
      <c r="E262" s="507" t="s">
        <v>282</v>
      </c>
      <c r="F262" s="507" t="s">
        <v>283</v>
      </c>
      <c r="G262" s="728" t="s">
        <v>103</v>
      </c>
      <c r="H262" s="814" t="s">
        <v>104</v>
      </c>
      <c r="I262" s="233"/>
      <c r="J262" s="256"/>
      <c r="K262" s="256"/>
      <c r="L262" s="256"/>
      <c r="M262" s="256"/>
      <c r="N262" s="256"/>
      <c r="O262" s="256"/>
    </row>
    <row r="263" spans="1:15" ht="39.75" thickTop="1" thickBot="1">
      <c r="A263" s="444"/>
      <c r="B263" s="469" t="s">
        <v>409</v>
      </c>
      <c r="C263" s="469"/>
      <c r="D263" s="472" t="s">
        <v>581</v>
      </c>
      <c r="E263" s="462" t="s">
        <v>295</v>
      </c>
      <c r="F263" s="460" t="s">
        <v>296</v>
      </c>
      <c r="G263" s="26"/>
      <c r="H263" s="707"/>
      <c r="I263" s="233"/>
      <c r="J263" s="256"/>
      <c r="K263" s="256"/>
      <c r="L263" s="256"/>
      <c r="M263" s="256"/>
      <c r="N263" s="256"/>
      <c r="O263" s="256"/>
    </row>
    <row r="264" spans="1:15" ht="25.5">
      <c r="A264" s="444"/>
      <c r="B264" s="469" t="s">
        <v>411</v>
      </c>
      <c r="C264" s="469"/>
      <c r="D264" s="456" t="s">
        <v>582</v>
      </c>
      <c r="E264" s="462" t="s">
        <v>287</v>
      </c>
      <c r="F264" s="460" t="s">
        <v>287</v>
      </c>
      <c r="G264" s="26"/>
      <c r="H264" s="707"/>
      <c r="I264" s="233"/>
      <c r="J264" s="256"/>
      <c r="K264" s="256"/>
      <c r="L264" s="256"/>
      <c r="M264" s="256"/>
      <c r="N264" s="256"/>
      <c r="O264" s="256"/>
    </row>
    <row r="265" spans="1:15" ht="38.25">
      <c r="A265" s="444"/>
      <c r="B265" s="469" t="s">
        <v>413</v>
      </c>
      <c r="C265" s="469"/>
      <c r="D265" s="456" t="s">
        <v>583</v>
      </c>
      <c r="E265" s="462" t="s">
        <v>295</v>
      </c>
      <c r="F265" s="460" t="s">
        <v>304</v>
      </c>
      <c r="G265" s="26"/>
      <c r="H265" s="707"/>
      <c r="I265" s="443"/>
      <c r="J265" s="256"/>
      <c r="K265" s="256"/>
      <c r="L265" s="256"/>
      <c r="M265" s="256"/>
      <c r="N265" s="256"/>
      <c r="O265" s="256"/>
    </row>
    <row r="266" spans="1:15" ht="25.5">
      <c r="A266" s="444"/>
      <c r="B266" s="469" t="s">
        <v>415</v>
      </c>
      <c r="C266" s="469"/>
      <c r="D266" s="456" t="s">
        <v>584</v>
      </c>
      <c r="E266" s="462" t="s">
        <v>287</v>
      </c>
      <c r="F266" s="460" t="s">
        <v>287</v>
      </c>
      <c r="G266" s="26"/>
      <c r="H266" s="707"/>
      <c r="I266" s="233"/>
      <c r="J266" s="256"/>
      <c r="K266" s="256"/>
      <c r="L266" s="256"/>
      <c r="M266" s="256"/>
      <c r="N266" s="256"/>
      <c r="O266" s="256"/>
    </row>
    <row r="267" spans="1:15" ht="38.25">
      <c r="A267" s="444"/>
      <c r="B267" s="469" t="s">
        <v>417</v>
      </c>
      <c r="C267" s="469"/>
      <c r="D267" s="456" t="s">
        <v>585</v>
      </c>
      <c r="E267" s="462" t="s">
        <v>295</v>
      </c>
      <c r="F267" s="460" t="s">
        <v>371</v>
      </c>
      <c r="G267" s="26"/>
      <c r="H267" s="707"/>
      <c r="I267" s="233"/>
      <c r="J267" s="256"/>
      <c r="K267" s="256"/>
      <c r="L267" s="256"/>
      <c r="M267" s="256"/>
      <c r="N267" s="256"/>
      <c r="O267" s="256"/>
    </row>
    <row r="268" spans="1:15" ht="51">
      <c r="A268" s="444"/>
      <c r="B268" s="469" t="s">
        <v>421</v>
      </c>
      <c r="C268" s="469"/>
      <c r="D268" s="456" t="s">
        <v>586</v>
      </c>
      <c r="E268" s="462" t="s">
        <v>295</v>
      </c>
      <c r="F268" s="460" t="s">
        <v>371</v>
      </c>
      <c r="G268" s="26"/>
      <c r="H268" s="707"/>
      <c r="I268" s="233"/>
      <c r="J268" s="256"/>
      <c r="K268" s="256"/>
      <c r="L268" s="256"/>
      <c r="M268" s="256"/>
      <c r="N268" s="256"/>
      <c r="O268" s="256"/>
    </row>
    <row r="269" spans="1:15" ht="25.5">
      <c r="A269" s="444"/>
      <c r="B269" s="469" t="s">
        <v>423</v>
      </c>
      <c r="C269" s="469"/>
      <c r="D269" s="456" t="s">
        <v>587</v>
      </c>
      <c r="E269" s="462" t="s">
        <v>287</v>
      </c>
      <c r="F269" s="460" t="s">
        <v>287</v>
      </c>
      <c r="G269" s="26"/>
      <c r="H269" s="707"/>
      <c r="I269" s="233"/>
      <c r="J269" s="256"/>
      <c r="K269" s="256"/>
      <c r="L269" s="256"/>
      <c r="M269" s="256"/>
      <c r="N269" s="256"/>
      <c r="O269" s="256"/>
    </row>
    <row r="270" spans="1:15" ht="27" thickTop="1" thickBot="1">
      <c r="A270" s="444"/>
      <c r="B270" s="469" t="s">
        <v>425</v>
      </c>
      <c r="C270" s="469"/>
      <c r="D270" s="456" t="s">
        <v>588</v>
      </c>
      <c r="E270" s="462" t="s">
        <v>295</v>
      </c>
      <c r="F270" s="460" t="s">
        <v>304</v>
      </c>
      <c r="G270" s="26"/>
      <c r="H270" s="707"/>
      <c r="I270" s="233"/>
      <c r="J270" s="256"/>
      <c r="K270" s="256"/>
      <c r="L270" s="256"/>
      <c r="M270" s="256"/>
      <c r="N270" s="256"/>
      <c r="O270" s="256"/>
    </row>
    <row r="271" spans="1:15" ht="33" thickTop="1" thickBot="1">
      <c r="A271" s="444"/>
      <c r="B271" s="469"/>
      <c r="C271" s="469"/>
      <c r="D271" s="873" t="s">
        <v>589</v>
      </c>
      <c r="E271" s="507" t="s">
        <v>282</v>
      </c>
      <c r="F271" s="507" t="s">
        <v>283</v>
      </c>
      <c r="G271" s="728" t="s">
        <v>103</v>
      </c>
      <c r="H271" s="814" t="s">
        <v>104</v>
      </c>
      <c r="I271" s="385"/>
      <c r="N271" s="256"/>
      <c r="O271" s="256"/>
    </row>
    <row r="272" spans="1:15" ht="39.75" thickTop="1" thickBot="1">
      <c r="A272" s="444"/>
      <c r="B272" s="469" t="s">
        <v>427</v>
      </c>
      <c r="C272" s="469"/>
      <c r="D272" s="472" t="s">
        <v>590</v>
      </c>
      <c r="E272" s="462" t="s">
        <v>295</v>
      </c>
      <c r="F272" s="460" t="s">
        <v>304</v>
      </c>
      <c r="G272" s="26"/>
      <c r="H272" s="707"/>
      <c r="I272" s="233"/>
      <c r="J272" s="256"/>
      <c r="K272" s="256"/>
      <c r="L272" s="256"/>
      <c r="M272" s="256"/>
      <c r="N272" s="256"/>
      <c r="O272" s="256"/>
    </row>
    <row r="273" spans="1:42" ht="51">
      <c r="A273" s="444"/>
      <c r="B273" s="469" t="s">
        <v>429</v>
      </c>
      <c r="C273" s="469"/>
      <c r="D273" s="472" t="s">
        <v>591</v>
      </c>
      <c r="E273" s="462" t="s">
        <v>295</v>
      </c>
      <c r="F273" s="460" t="s">
        <v>304</v>
      </c>
      <c r="G273" s="26"/>
      <c r="H273" s="707"/>
      <c r="I273" s="233"/>
      <c r="J273" s="256"/>
      <c r="K273" s="256"/>
      <c r="L273" s="256"/>
      <c r="M273" s="256"/>
      <c r="N273" s="256"/>
      <c r="O273" s="256"/>
    </row>
    <row r="274" spans="1:42" ht="25.5">
      <c r="A274" s="444"/>
      <c r="B274" s="469" t="s">
        <v>431</v>
      </c>
      <c r="C274" s="469"/>
      <c r="D274" s="472" t="s">
        <v>564</v>
      </c>
      <c r="E274" s="462" t="s">
        <v>287</v>
      </c>
      <c r="F274" s="460" t="s">
        <v>287</v>
      </c>
      <c r="G274" s="26"/>
      <c r="H274" s="707"/>
      <c r="I274" s="233"/>
      <c r="J274" s="256"/>
      <c r="K274" s="256"/>
      <c r="L274" s="256"/>
      <c r="M274" s="256"/>
      <c r="N274" s="256"/>
      <c r="O274" s="256"/>
    </row>
    <row r="275" spans="1:42" ht="38.25">
      <c r="A275" s="444"/>
      <c r="B275" s="469" t="s">
        <v>433</v>
      </c>
      <c r="C275" s="469"/>
      <c r="D275" s="438" t="s">
        <v>592</v>
      </c>
      <c r="E275" s="462" t="s">
        <v>295</v>
      </c>
      <c r="F275" s="460" t="s">
        <v>304</v>
      </c>
      <c r="G275" s="26"/>
      <c r="H275" s="707"/>
      <c r="I275" s="233"/>
      <c r="J275" s="256"/>
      <c r="K275" s="256"/>
      <c r="L275" s="256"/>
      <c r="M275" s="256"/>
      <c r="N275" s="256"/>
      <c r="O275" s="256"/>
    </row>
    <row r="276" spans="1:42" ht="15.75">
      <c r="A276" s="475"/>
      <c r="B276" s="469"/>
      <c r="C276" s="469"/>
      <c r="D276" s="264"/>
      <c r="E276" s="78"/>
      <c r="F276" s="78"/>
      <c r="G276" s="80"/>
      <c r="H276" s="80"/>
      <c r="I276" s="265"/>
    </row>
    <row r="277" spans="1:42" ht="31.5">
      <c r="A277" s="444" t="s">
        <v>593</v>
      </c>
      <c r="B277" s="469" t="s">
        <v>277</v>
      </c>
      <c r="C277" s="469"/>
      <c r="D277" s="873" t="s">
        <v>594</v>
      </c>
      <c r="E277" s="873"/>
      <c r="F277" s="873"/>
      <c r="G277" s="873"/>
      <c r="H277" s="508"/>
      <c r="I277" s="233"/>
      <c r="J277" s="256"/>
      <c r="K277" s="256"/>
      <c r="L277" s="256"/>
      <c r="M277" s="256"/>
      <c r="N277" s="256"/>
      <c r="O277" s="256"/>
    </row>
    <row r="278" spans="1:42" ht="15.75">
      <c r="A278" s="444"/>
      <c r="B278" s="469"/>
      <c r="C278" s="469"/>
      <c r="D278" s="513"/>
      <c r="E278" s="514"/>
      <c r="F278" s="514"/>
      <c r="G278" s="514"/>
      <c r="H278" s="515"/>
      <c r="I278" s="233"/>
      <c r="J278" s="256"/>
      <c r="K278" s="256"/>
      <c r="L278" s="256"/>
      <c r="M278" s="256"/>
      <c r="N278" s="256"/>
      <c r="O278" s="256"/>
    </row>
    <row r="279" spans="1:42" ht="31.5">
      <c r="A279" s="444"/>
      <c r="B279" s="469"/>
      <c r="C279" s="469"/>
      <c r="D279" s="873" t="s">
        <v>595</v>
      </c>
      <c r="E279" s="507" t="s">
        <v>282</v>
      </c>
      <c r="F279" s="507" t="s">
        <v>283</v>
      </c>
      <c r="G279" s="507" t="s">
        <v>103</v>
      </c>
      <c r="H279" s="508" t="s">
        <v>104</v>
      </c>
      <c r="I279" s="233"/>
      <c r="J279" s="256"/>
      <c r="K279" s="256"/>
      <c r="L279" s="256"/>
      <c r="M279" s="256"/>
      <c r="N279" s="256"/>
      <c r="O279" s="256"/>
    </row>
    <row r="280" spans="1:42" ht="27" thickTop="1" thickBot="1">
      <c r="A280" s="444"/>
      <c r="B280" s="469" t="s">
        <v>284</v>
      </c>
      <c r="C280" s="469"/>
      <c r="D280" s="456" t="s">
        <v>596</v>
      </c>
      <c r="E280" s="455" t="s">
        <v>287</v>
      </c>
      <c r="F280" s="464" t="s">
        <v>287</v>
      </c>
      <c r="G280" s="26"/>
      <c r="H280" s="26"/>
      <c r="I280" s="233"/>
      <c r="J280" s="256"/>
      <c r="K280" s="256"/>
      <c r="L280" s="256"/>
      <c r="M280" s="256"/>
      <c r="N280" s="256"/>
      <c r="O280" s="256"/>
    </row>
    <row r="281" spans="1:42" ht="27" thickTop="1" thickBot="1">
      <c r="A281" s="444"/>
      <c r="B281" s="469" t="s">
        <v>290</v>
      </c>
      <c r="C281" s="469"/>
      <c r="D281" s="456" t="s">
        <v>597</v>
      </c>
      <c r="E281" s="455" t="s">
        <v>287</v>
      </c>
      <c r="F281" s="464" t="s">
        <v>287</v>
      </c>
      <c r="G281" s="26"/>
      <c r="H281" s="26"/>
      <c r="I281" s="801"/>
      <c r="J281" s="256"/>
      <c r="K281" s="256"/>
      <c r="L281" s="256"/>
      <c r="M281" s="256"/>
      <c r="N281" s="256"/>
      <c r="O281" s="256"/>
    </row>
    <row r="282" spans="1:42" ht="17.25" thickTop="1" thickBot="1">
      <c r="A282" s="444"/>
      <c r="B282" s="469" t="s">
        <v>298</v>
      </c>
      <c r="C282" s="469"/>
      <c r="D282" s="452" t="s">
        <v>598</v>
      </c>
      <c r="E282" s="269"/>
      <c r="F282" s="269"/>
      <c r="G282" s="708"/>
      <c r="H282" s="817"/>
      <c r="I282" s="386"/>
      <c r="J282" s="516"/>
      <c r="K282" s="516"/>
      <c r="L282" s="516"/>
      <c r="M282" s="516"/>
      <c r="N282" s="516"/>
      <c r="O282" s="516"/>
      <c r="P282" s="516"/>
      <c r="Q282" s="516"/>
      <c r="R282" s="516"/>
      <c r="S282" s="516"/>
      <c r="T282" s="516"/>
      <c r="U282" s="516"/>
      <c r="V282" s="516"/>
      <c r="W282" s="516"/>
      <c r="X282" s="516"/>
      <c r="Y282" s="516"/>
      <c r="Z282" s="516"/>
      <c r="AA282" s="516"/>
      <c r="AB282" s="516"/>
      <c r="AC282" s="516"/>
      <c r="AD282" s="516"/>
      <c r="AE282" s="516"/>
      <c r="AF282" s="516"/>
      <c r="AG282" s="516"/>
      <c r="AH282" s="516"/>
      <c r="AI282" s="516"/>
      <c r="AJ282" s="516"/>
      <c r="AK282" s="516"/>
      <c r="AL282" s="516"/>
      <c r="AM282" s="516"/>
      <c r="AN282" s="516"/>
      <c r="AO282" s="516"/>
      <c r="AP282" s="516"/>
    </row>
    <row r="283" spans="1:42" ht="17.25" thickTop="1" thickBot="1">
      <c r="A283" s="444"/>
      <c r="B283" s="469"/>
      <c r="C283" s="469" t="s">
        <v>117</v>
      </c>
      <c r="D283" s="456" t="s">
        <v>599</v>
      </c>
      <c r="E283" s="455" t="s">
        <v>287</v>
      </c>
      <c r="F283" s="464" t="s">
        <v>287</v>
      </c>
      <c r="G283" s="707"/>
      <c r="H283" s="707"/>
      <c r="I283" s="386"/>
      <c r="J283" s="516"/>
      <c r="K283" s="516"/>
      <c r="L283" s="516"/>
      <c r="M283" s="516"/>
      <c r="N283" s="516"/>
      <c r="O283" s="516"/>
      <c r="P283" s="516"/>
      <c r="Q283" s="516"/>
      <c r="R283" s="516"/>
      <c r="S283" s="516"/>
      <c r="T283" s="516"/>
      <c r="U283" s="516"/>
      <c r="V283" s="516"/>
      <c r="W283" s="516"/>
      <c r="X283" s="516"/>
      <c r="Y283" s="516"/>
      <c r="Z283" s="516"/>
      <c r="AA283" s="516"/>
      <c r="AB283" s="516"/>
      <c r="AC283" s="516"/>
      <c r="AD283" s="516"/>
      <c r="AE283" s="516"/>
      <c r="AF283" s="516"/>
      <c r="AG283" s="516"/>
      <c r="AH283" s="516"/>
      <c r="AI283" s="516"/>
      <c r="AJ283" s="516"/>
      <c r="AK283" s="516"/>
      <c r="AL283" s="516"/>
      <c r="AM283" s="516"/>
      <c r="AN283" s="516"/>
      <c r="AO283" s="516"/>
      <c r="AP283" s="516"/>
    </row>
    <row r="284" spans="1:42" ht="17.25" thickTop="1" thickBot="1">
      <c r="A284" s="444"/>
      <c r="B284" s="469"/>
      <c r="C284" s="469" t="s">
        <v>119</v>
      </c>
      <c r="D284" s="456" t="s">
        <v>600</v>
      </c>
      <c r="E284" s="455" t="s">
        <v>287</v>
      </c>
      <c r="F284" s="464" t="s">
        <v>287</v>
      </c>
      <c r="G284" s="707"/>
      <c r="H284" s="707"/>
      <c r="I284" s="386"/>
      <c r="J284" s="516"/>
      <c r="K284" s="516"/>
      <c r="L284" s="516"/>
      <c r="M284" s="516"/>
      <c r="N284" s="516"/>
      <c r="O284" s="516"/>
      <c r="P284" s="516"/>
      <c r="Q284" s="516"/>
      <c r="R284" s="516"/>
      <c r="S284" s="516"/>
      <c r="T284" s="516"/>
      <c r="U284" s="516"/>
      <c r="V284" s="516"/>
      <c r="W284" s="516"/>
      <c r="X284" s="516"/>
      <c r="Y284" s="516"/>
      <c r="Z284" s="516"/>
      <c r="AA284" s="516"/>
      <c r="AB284" s="516"/>
      <c r="AC284" s="516"/>
      <c r="AD284" s="516"/>
      <c r="AE284" s="516"/>
      <c r="AF284" s="516"/>
      <c r="AG284" s="516"/>
      <c r="AH284" s="516"/>
      <c r="AI284" s="516"/>
      <c r="AJ284" s="516"/>
      <c r="AK284" s="516"/>
      <c r="AL284" s="516"/>
      <c r="AM284" s="516"/>
      <c r="AN284" s="516"/>
      <c r="AO284" s="516"/>
      <c r="AP284" s="516"/>
    </row>
    <row r="285" spans="1:42" ht="39.75" thickTop="1" thickBot="1">
      <c r="A285" s="444"/>
      <c r="B285" s="469"/>
      <c r="C285" s="469" t="s">
        <v>121</v>
      </c>
      <c r="D285" s="456" t="s">
        <v>601</v>
      </c>
      <c r="E285" s="455" t="s">
        <v>287</v>
      </c>
      <c r="F285" s="464" t="s">
        <v>437</v>
      </c>
      <c r="G285" s="707"/>
      <c r="H285" s="707"/>
      <c r="I285" s="386"/>
      <c r="J285" s="516"/>
      <c r="K285" s="516"/>
      <c r="L285" s="516"/>
      <c r="M285" s="516"/>
      <c r="N285" s="516"/>
      <c r="O285" s="516"/>
      <c r="P285" s="516"/>
      <c r="Q285" s="516"/>
      <c r="R285" s="516"/>
      <c r="S285" s="516"/>
      <c r="T285" s="516"/>
      <c r="U285" s="516"/>
      <c r="V285" s="516"/>
      <c r="W285" s="516"/>
      <c r="X285" s="516"/>
      <c r="Y285" s="516"/>
      <c r="Z285" s="516"/>
      <c r="AA285" s="516"/>
      <c r="AB285" s="516"/>
      <c r="AC285" s="516"/>
      <c r="AD285" s="516"/>
      <c r="AE285" s="516"/>
      <c r="AF285" s="516"/>
      <c r="AG285" s="516"/>
      <c r="AH285" s="516"/>
      <c r="AI285" s="516"/>
      <c r="AJ285" s="516"/>
      <c r="AK285" s="516"/>
      <c r="AL285" s="516"/>
      <c r="AM285" s="516"/>
      <c r="AN285" s="516"/>
      <c r="AO285" s="516"/>
      <c r="AP285" s="516"/>
    </row>
    <row r="286" spans="1:42" ht="33" thickTop="1" thickBot="1">
      <c r="A286" s="444"/>
      <c r="B286" s="469" t="s">
        <v>300</v>
      </c>
      <c r="C286" s="469"/>
      <c r="D286" s="873" t="s">
        <v>602</v>
      </c>
      <c r="E286" s="269"/>
      <c r="F286" s="269"/>
      <c r="G286" s="708"/>
      <c r="H286" s="817"/>
      <c r="I286" s="443"/>
      <c r="J286" s="256"/>
      <c r="K286" s="256"/>
      <c r="L286" s="256"/>
      <c r="M286" s="256"/>
      <c r="N286" s="256"/>
      <c r="O286" s="256"/>
    </row>
    <row r="287" spans="1:42" ht="15.75">
      <c r="A287" s="444"/>
      <c r="B287" s="469"/>
      <c r="C287" s="469" t="s">
        <v>117</v>
      </c>
      <c r="D287" s="456" t="s">
        <v>603</v>
      </c>
      <c r="E287" s="455" t="s">
        <v>287</v>
      </c>
      <c r="F287" s="464" t="s">
        <v>287</v>
      </c>
      <c r="G287" s="26"/>
      <c r="H287" s="26"/>
      <c r="I287" s="233"/>
      <c r="J287" s="256"/>
      <c r="K287" s="256"/>
      <c r="L287" s="256"/>
      <c r="M287" s="256"/>
      <c r="N287" s="256"/>
      <c r="O287" s="256"/>
    </row>
    <row r="288" spans="1:42" ht="15.75">
      <c r="A288" s="444"/>
      <c r="B288" s="469"/>
      <c r="C288" s="469" t="s">
        <v>119</v>
      </c>
      <c r="D288" s="456" t="s">
        <v>604</v>
      </c>
      <c r="E288" s="455" t="s">
        <v>287</v>
      </c>
      <c r="F288" s="464" t="s">
        <v>287</v>
      </c>
      <c r="G288" s="26"/>
      <c r="H288" s="26"/>
      <c r="I288" s="233"/>
      <c r="J288" s="256"/>
      <c r="K288" s="256"/>
      <c r="L288" s="256"/>
      <c r="M288" s="256"/>
      <c r="N288" s="256"/>
      <c r="O288" s="256"/>
    </row>
    <row r="289" spans="1:15" ht="15.75">
      <c r="A289" s="444"/>
      <c r="B289" s="469"/>
      <c r="C289" s="469" t="s">
        <v>121</v>
      </c>
      <c r="D289" s="456" t="s">
        <v>605</v>
      </c>
      <c r="E289" s="455" t="s">
        <v>287</v>
      </c>
      <c r="F289" s="464" t="s">
        <v>287</v>
      </c>
      <c r="G289" s="26"/>
      <c r="H289" s="26"/>
      <c r="I289" s="233"/>
      <c r="J289" s="256"/>
      <c r="K289" s="256"/>
      <c r="L289" s="256"/>
      <c r="M289" s="256"/>
      <c r="N289" s="256"/>
      <c r="O289" s="256"/>
    </row>
    <row r="290" spans="1:15" ht="15.75">
      <c r="A290" s="444"/>
      <c r="B290" s="469"/>
      <c r="C290" s="469" t="s">
        <v>134</v>
      </c>
      <c r="D290" s="456" t="s">
        <v>606</v>
      </c>
      <c r="E290" s="455" t="s">
        <v>287</v>
      </c>
      <c r="F290" s="464" t="s">
        <v>287</v>
      </c>
      <c r="G290" s="26"/>
      <c r="H290" s="26"/>
      <c r="I290" s="233"/>
      <c r="J290" s="256"/>
      <c r="K290" s="256"/>
      <c r="L290" s="256"/>
      <c r="M290" s="256"/>
      <c r="N290" s="256"/>
      <c r="O290" s="256"/>
    </row>
    <row r="291" spans="1:15" ht="15.75">
      <c r="A291" s="444"/>
      <c r="B291" s="469"/>
      <c r="C291" s="469" t="s">
        <v>138</v>
      </c>
      <c r="D291" s="456" t="s">
        <v>607</v>
      </c>
      <c r="E291" s="455" t="s">
        <v>287</v>
      </c>
      <c r="F291" s="464" t="s">
        <v>287</v>
      </c>
      <c r="G291" s="26"/>
      <c r="H291" s="26"/>
      <c r="I291" s="233"/>
      <c r="J291" s="256"/>
      <c r="K291" s="256"/>
      <c r="L291" s="256"/>
      <c r="M291" s="256"/>
      <c r="N291" s="256"/>
      <c r="O291" s="256"/>
    </row>
    <row r="292" spans="1:15" ht="15.75">
      <c r="A292" s="444"/>
      <c r="B292" s="469" t="s">
        <v>302</v>
      </c>
      <c r="C292" s="469"/>
      <c r="D292" s="452" t="s">
        <v>608</v>
      </c>
      <c r="E292" s="269"/>
      <c r="F292" s="269"/>
      <c r="G292" s="708"/>
      <c r="H292" s="817"/>
      <c r="I292" s="233"/>
      <c r="J292" s="256"/>
      <c r="K292" s="256"/>
      <c r="L292" s="256"/>
      <c r="M292" s="256"/>
      <c r="N292" s="256"/>
      <c r="O292" s="256"/>
    </row>
    <row r="293" spans="1:15" ht="25.5">
      <c r="A293" s="444"/>
      <c r="B293" s="469"/>
      <c r="C293" s="469" t="s">
        <v>117</v>
      </c>
      <c r="D293" s="456" t="s">
        <v>605</v>
      </c>
      <c r="E293" s="461" t="s">
        <v>295</v>
      </c>
      <c r="F293" s="460" t="s">
        <v>304</v>
      </c>
      <c r="G293" s="26"/>
      <c r="H293" s="707"/>
      <c r="I293" s="233"/>
      <c r="J293" s="256"/>
      <c r="K293" s="256"/>
      <c r="L293" s="256"/>
      <c r="M293" s="256"/>
      <c r="N293" s="256"/>
      <c r="O293" s="256"/>
    </row>
    <row r="294" spans="1:15" ht="25.5">
      <c r="A294" s="444"/>
      <c r="B294" s="469"/>
      <c r="C294" s="469" t="s">
        <v>119</v>
      </c>
      <c r="D294" s="456" t="s">
        <v>609</v>
      </c>
      <c r="E294" s="461" t="s">
        <v>295</v>
      </c>
      <c r="F294" s="460" t="s">
        <v>304</v>
      </c>
      <c r="G294" s="26"/>
      <c r="H294" s="707"/>
      <c r="I294" s="233"/>
      <c r="J294" s="256"/>
      <c r="K294" s="256"/>
      <c r="L294" s="256"/>
      <c r="M294" s="256"/>
      <c r="N294" s="256"/>
      <c r="O294" s="256"/>
    </row>
    <row r="295" spans="1:15" ht="25.5">
      <c r="A295" s="444"/>
      <c r="B295" s="469"/>
      <c r="C295" s="469" t="s">
        <v>121</v>
      </c>
      <c r="D295" s="456" t="s">
        <v>610</v>
      </c>
      <c r="E295" s="461" t="s">
        <v>295</v>
      </c>
      <c r="F295" s="460" t="s">
        <v>304</v>
      </c>
      <c r="G295" s="26"/>
      <c r="H295" s="707"/>
      <c r="I295" s="233"/>
      <c r="J295" s="256"/>
      <c r="K295" s="256"/>
      <c r="L295" s="256"/>
      <c r="M295" s="256"/>
      <c r="N295" s="256"/>
      <c r="O295" s="256"/>
    </row>
    <row r="296" spans="1:15" ht="25.5">
      <c r="A296" s="444"/>
      <c r="B296" s="469"/>
      <c r="C296" s="469" t="s">
        <v>134</v>
      </c>
      <c r="D296" s="456" t="s">
        <v>611</v>
      </c>
      <c r="E296" s="461" t="s">
        <v>295</v>
      </c>
      <c r="F296" s="460" t="s">
        <v>304</v>
      </c>
      <c r="G296" s="26"/>
      <c r="H296" s="707"/>
      <c r="I296" s="801"/>
      <c r="J296" s="256"/>
      <c r="K296" s="256"/>
      <c r="L296" s="256"/>
      <c r="M296" s="256"/>
      <c r="N296" s="256"/>
      <c r="O296" s="256"/>
    </row>
    <row r="297" spans="1:15" ht="25.5">
      <c r="A297" s="444"/>
      <c r="B297" s="469"/>
      <c r="C297" s="469" t="s">
        <v>138</v>
      </c>
      <c r="D297" s="456" t="s">
        <v>612</v>
      </c>
      <c r="E297" s="461" t="s">
        <v>295</v>
      </c>
      <c r="F297" s="460" t="s">
        <v>304</v>
      </c>
      <c r="G297" s="26"/>
      <c r="H297" s="707"/>
      <c r="I297" s="801"/>
      <c r="J297" s="256"/>
      <c r="K297" s="256"/>
      <c r="L297" s="256"/>
      <c r="M297" s="256"/>
      <c r="N297" s="256"/>
      <c r="O297" s="256"/>
    </row>
    <row r="298" spans="1:15" ht="25.5">
      <c r="A298" s="444"/>
      <c r="B298" s="469"/>
      <c r="C298" s="469" t="s">
        <v>150</v>
      </c>
      <c r="D298" s="456" t="s">
        <v>613</v>
      </c>
      <c r="E298" s="461" t="s">
        <v>295</v>
      </c>
      <c r="F298" s="460" t="s">
        <v>304</v>
      </c>
      <c r="G298" s="26"/>
      <c r="H298" s="707"/>
      <c r="I298" s="233"/>
      <c r="J298" s="256"/>
      <c r="K298" s="256"/>
      <c r="L298" s="256"/>
      <c r="M298" s="256"/>
      <c r="N298" s="256"/>
      <c r="O298" s="256"/>
    </row>
    <row r="299" spans="1:15" ht="25.5">
      <c r="A299" s="444"/>
      <c r="B299" s="469"/>
      <c r="C299" s="469" t="s">
        <v>152</v>
      </c>
      <c r="D299" s="456" t="s">
        <v>614</v>
      </c>
      <c r="E299" s="461" t="s">
        <v>295</v>
      </c>
      <c r="F299" s="460" t="s">
        <v>304</v>
      </c>
      <c r="G299" s="26"/>
      <c r="H299" s="707"/>
      <c r="I299" s="233"/>
      <c r="J299" s="256"/>
      <c r="K299" s="256"/>
      <c r="L299" s="256"/>
      <c r="M299" s="256"/>
      <c r="N299" s="256"/>
      <c r="O299" s="256"/>
    </row>
    <row r="300" spans="1:15" ht="25.5">
      <c r="A300" s="444"/>
      <c r="B300" s="469"/>
      <c r="C300" s="469" t="s">
        <v>154</v>
      </c>
      <c r="D300" s="456" t="s">
        <v>615</v>
      </c>
      <c r="E300" s="461" t="s">
        <v>295</v>
      </c>
      <c r="F300" s="460" t="s">
        <v>304</v>
      </c>
      <c r="G300" s="26"/>
      <c r="H300" s="707"/>
      <c r="I300" s="233"/>
      <c r="J300" s="256"/>
      <c r="K300" s="256"/>
      <c r="L300" s="256"/>
      <c r="M300" s="256"/>
      <c r="N300" s="256"/>
      <c r="O300" s="256"/>
    </row>
    <row r="301" spans="1:15" ht="15.75">
      <c r="A301" s="444"/>
      <c r="B301" s="469"/>
      <c r="C301" s="469" t="s">
        <v>156</v>
      </c>
      <c r="D301" s="456" t="s">
        <v>616</v>
      </c>
      <c r="E301" s="455" t="s">
        <v>287</v>
      </c>
      <c r="F301" s="464" t="s">
        <v>287</v>
      </c>
      <c r="G301" s="26"/>
      <c r="H301" s="707"/>
      <c r="I301" s="233"/>
      <c r="J301" s="256"/>
      <c r="K301" s="256"/>
      <c r="L301" s="256"/>
      <c r="M301" s="256"/>
      <c r="N301" s="256"/>
      <c r="O301" s="256"/>
    </row>
    <row r="302" spans="1:15" ht="25.5">
      <c r="A302" s="444"/>
      <c r="B302" s="469" t="s">
        <v>307</v>
      </c>
      <c r="C302" s="469"/>
      <c r="D302" s="452" t="s">
        <v>617</v>
      </c>
      <c r="E302" s="269"/>
      <c r="F302" s="269"/>
      <c r="G302" s="708"/>
      <c r="H302" s="817"/>
      <c r="I302" s="233"/>
      <c r="J302" s="256"/>
      <c r="K302" s="256"/>
      <c r="L302" s="256"/>
      <c r="M302" s="256"/>
      <c r="N302" s="256"/>
      <c r="O302" s="256"/>
    </row>
    <row r="303" spans="1:15" ht="38.25">
      <c r="A303" s="444"/>
      <c r="B303" s="469"/>
      <c r="C303" s="469" t="s">
        <v>117</v>
      </c>
      <c r="D303" s="456" t="s">
        <v>618</v>
      </c>
      <c r="E303" s="461" t="s">
        <v>295</v>
      </c>
      <c r="F303" s="454" t="s">
        <v>619</v>
      </c>
      <c r="G303" s="26"/>
      <c r="H303" s="707"/>
      <c r="I303" s="233"/>
      <c r="J303" s="256"/>
      <c r="K303" s="256"/>
      <c r="L303" s="256"/>
      <c r="M303" s="256"/>
      <c r="N303" s="256"/>
      <c r="O303" s="256"/>
    </row>
    <row r="304" spans="1:15" ht="38.25">
      <c r="A304" s="444"/>
      <c r="B304" s="469"/>
      <c r="C304" s="469" t="s">
        <v>119</v>
      </c>
      <c r="D304" s="456" t="s">
        <v>620</v>
      </c>
      <c r="E304" s="461" t="s">
        <v>295</v>
      </c>
      <c r="F304" s="454" t="s">
        <v>619</v>
      </c>
      <c r="G304" s="26"/>
      <c r="H304" s="707"/>
      <c r="I304" s="233"/>
      <c r="J304" s="256"/>
      <c r="K304" s="256"/>
      <c r="L304" s="256"/>
      <c r="M304" s="256"/>
      <c r="N304" s="256"/>
      <c r="O304" s="256"/>
    </row>
    <row r="305" spans="1:15" ht="38.25">
      <c r="A305" s="444"/>
      <c r="B305" s="469"/>
      <c r="C305" s="469" t="s">
        <v>121</v>
      </c>
      <c r="D305" s="456" t="s">
        <v>621</v>
      </c>
      <c r="E305" s="461" t="s">
        <v>295</v>
      </c>
      <c r="F305" s="454" t="s">
        <v>619</v>
      </c>
      <c r="G305" s="26"/>
      <c r="H305" s="707"/>
      <c r="I305" s="233"/>
      <c r="J305" s="256"/>
      <c r="K305" s="256"/>
      <c r="L305" s="256"/>
      <c r="M305" s="256"/>
      <c r="N305" s="256"/>
      <c r="O305" s="256"/>
    </row>
    <row r="306" spans="1:15" ht="38.25">
      <c r="A306" s="444"/>
      <c r="B306" s="469"/>
      <c r="C306" s="469" t="s">
        <v>134</v>
      </c>
      <c r="D306" s="456" t="s">
        <v>622</v>
      </c>
      <c r="E306" s="461" t="s">
        <v>295</v>
      </c>
      <c r="F306" s="454" t="s">
        <v>619</v>
      </c>
      <c r="G306" s="26"/>
      <c r="H306" s="707"/>
      <c r="I306" s="233"/>
      <c r="J306" s="256"/>
      <c r="K306" s="256"/>
      <c r="L306" s="256"/>
      <c r="M306" s="256"/>
      <c r="N306" s="256"/>
      <c r="O306" s="256"/>
    </row>
    <row r="307" spans="1:15" ht="38.25">
      <c r="A307" s="444"/>
      <c r="B307" s="469"/>
      <c r="C307" s="469" t="s">
        <v>138</v>
      </c>
      <c r="D307" s="456" t="s">
        <v>623</v>
      </c>
      <c r="E307" s="461" t="s">
        <v>295</v>
      </c>
      <c r="F307" s="454" t="s">
        <v>619</v>
      </c>
      <c r="G307" s="26"/>
      <c r="H307" s="707"/>
      <c r="I307" s="233"/>
      <c r="J307" s="256"/>
      <c r="K307" s="256"/>
      <c r="L307" s="256"/>
      <c r="M307" s="256"/>
      <c r="N307" s="256"/>
      <c r="O307" s="256"/>
    </row>
    <row r="308" spans="1:15" ht="15.75">
      <c r="A308" s="444"/>
      <c r="B308" s="469"/>
      <c r="C308" s="469" t="s">
        <v>150</v>
      </c>
      <c r="D308" s="456" t="s">
        <v>624</v>
      </c>
      <c r="E308" s="455" t="s">
        <v>287</v>
      </c>
      <c r="F308" s="464" t="s">
        <v>287</v>
      </c>
      <c r="G308" s="26"/>
      <c r="H308" s="707"/>
      <c r="I308" s="233"/>
      <c r="J308" s="256"/>
      <c r="K308" s="256"/>
      <c r="L308" s="256"/>
      <c r="M308" s="256"/>
      <c r="N308" s="256"/>
      <c r="O308" s="256"/>
    </row>
    <row r="309" spans="1:15" ht="25.5">
      <c r="A309" s="444"/>
      <c r="B309" s="469" t="s">
        <v>309</v>
      </c>
      <c r="C309" s="469" t="s">
        <v>277</v>
      </c>
      <c r="D309" s="456" t="s">
        <v>625</v>
      </c>
      <c r="E309" s="455" t="s">
        <v>287</v>
      </c>
      <c r="F309" s="464" t="s">
        <v>287</v>
      </c>
      <c r="G309" s="26"/>
      <c r="H309" s="707"/>
      <c r="I309" s="256"/>
      <c r="J309" s="256"/>
      <c r="K309" s="256"/>
      <c r="L309" s="256"/>
      <c r="M309" s="256"/>
      <c r="N309" s="256"/>
      <c r="O309" s="256"/>
    </row>
    <row r="310" spans="1:15" ht="63.75">
      <c r="A310" s="444"/>
      <c r="B310" s="469" t="s">
        <v>311</v>
      </c>
      <c r="C310" s="469"/>
      <c r="D310" s="456" t="s">
        <v>626</v>
      </c>
      <c r="E310" s="455" t="s">
        <v>287</v>
      </c>
      <c r="F310" s="464" t="s">
        <v>287</v>
      </c>
      <c r="G310" s="26"/>
      <c r="H310" s="707"/>
      <c r="I310" s="256"/>
      <c r="J310" s="256"/>
      <c r="K310" s="256"/>
      <c r="L310" s="256"/>
      <c r="M310" s="256"/>
      <c r="N310" s="256"/>
      <c r="O310" s="256"/>
    </row>
    <row r="311" spans="1:15" ht="25.5">
      <c r="A311" s="444"/>
      <c r="B311" s="469" t="s">
        <v>313</v>
      </c>
      <c r="C311" s="469"/>
      <c r="D311" s="456" t="s">
        <v>627</v>
      </c>
      <c r="E311" s="455" t="s">
        <v>287</v>
      </c>
      <c r="F311" s="464" t="s">
        <v>287</v>
      </c>
      <c r="G311" s="26"/>
      <c r="H311" s="707"/>
      <c r="I311" s="256"/>
      <c r="J311" s="256"/>
      <c r="K311" s="256"/>
      <c r="L311" s="256"/>
      <c r="M311" s="256"/>
      <c r="N311" s="256"/>
      <c r="O311" s="256"/>
    </row>
    <row r="312" spans="1:15" ht="25.5">
      <c r="A312" s="444"/>
      <c r="B312" s="469" t="s">
        <v>316</v>
      </c>
      <c r="C312" s="469"/>
      <c r="D312" s="439" t="s">
        <v>628</v>
      </c>
      <c r="E312" s="270"/>
      <c r="F312" s="270"/>
      <c r="G312" s="742"/>
      <c r="H312" s="811"/>
      <c r="I312" s="256"/>
      <c r="J312" s="256"/>
      <c r="K312" s="256"/>
      <c r="L312" s="256"/>
      <c r="M312" s="256"/>
      <c r="N312" s="256"/>
      <c r="O312" s="256"/>
    </row>
    <row r="313" spans="1:15" ht="25.5">
      <c r="A313" s="444"/>
      <c r="B313" s="469"/>
      <c r="C313" s="469" t="s">
        <v>117</v>
      </c>
      <c r="D313" s="470" t="s">
        <v>629</v>
      </c>
      <c r="E313" s="461" t="s">
        <v>295</v>
      </c>
      <c r="F313" s="460" t="s">
        <v>304</v>
      </c>
      <c r="G313" s="26"/>
      <c r="H313" s="707"/>
      <c r="I313" s="256"/>
      <c r="J313" s="256"/>
      <c r="K313" s="256"/>
      <c r="L313" s="256"/>
      <c r="M313" s="256"/>
      <c r="N313" s="256"/>
      <c r="O313" s="256"/>
    </row>
    <row r="314" spans="1:15" ht="25.5">
      <c r="A314" s="444"/>
      <c r="B314" s="469"/>
      <c r="C314" s="469" t="s">
        <v>119</v>
      </c>
      <c r="D314" s="470" t="s">
        <v>630</v>
      </c>
      <c r="E314" s="461" t="s">
        <v>295</v>
      </c>
      <c r="F314" s="460" t="s">
        <v>304</v>
      </c>
      <c r="G314" s="26"/>
      <c r="H314" s="707"/>
      <c r="I314" s="256"/>
      <c r="J314" s="256"/>
      <c r="K314" s="256"/>
      <c r="L314" s="256"/>
      <c r="M314" s="256"/>
      <c r="N314" s="256"/>
      <c r="O314" s="256"/>
    </row>
    <row r="315" spans="1:15" ht="25.5">
      <c r="A315" s="444"/>
      <c r="B315" s="469"/>
      <c r="C315" s="469" t="s">
        <v>121</v>
      </c>
      <c r="D315" s="470" t="s">
        <v>631</v>
      </c>
      <c r="E315" s="461" t="s">
        <v>295</v>
      </c>
      <c r="F315" s="460" t="s">
        <v>304</v>
      </c>
      <c r="G315" s="26"/>
      <c r="H315" s="707"/>
      <c r="I315" s="256"/>
      <c r="J315" s="256"/>
      <c r="K315" s="256"/>
      <c r="L315" s="256"/>
      <c r="M315" s="256"/>
      <c r="N315" s="256"/>
      <c r="O315" s="256"/>
    </row>
    <row r="316" spans="1:15" ht="25.5">
      <c r="A316" s="444"/>
      <c r="B316" s="469"/>
      <c r="C316" s="469" t="s">
        <v>134</v>
      </c>
      <c r="D316" s="470" t="s">
        <v>632</v>
      </c>
      <c r="E316" s="461" t="s">
        <v>295</v>
      </c>
      <c r="F316" s="460" t="s">
        <v>304</v>
      </c>
      <c r="G316" s="26"/>
      <c r="H316" s="707"/>
      <c r="I316" s="256"/>
      <c r="J316" s="256"/>
      <c r="K316" s="256"/>
      <c r="L316" s="256"/>
      <c r="M316" s="256"/>
      <c r="N316" s="256"/>
      <c r="O316" s="256"/>
    </row>
    <row r="317" spans="1:15" ht="27" thickTop="1" thickBot="1">
      <c r="A317" s="444"/>
      <c r="B317" s="469" t="s">
        <v>318</v>
      </c>
      <c r="C317" s="469"/>
      <c r="D317" s="470" t="s">
        <v>633</v>
      </c>
      <c r="E317" s="462" t="s">
        <v>287</v>
      </c>
      <c r="F317" s="460" t="s">
        <v>287</v>
      </c>
      <c r="G317" s="26"/>
      <c r="H317" s="707"/>
      <c r="I317" s="256"/>
      <c r="J317" s="256"/>
      <c r="K317" s="256"/>
      <c r="L317" s="256"/>
      <c r="M317" s="256"/>
      <c r="N317" s="256"/>
      <c r="O317" s="256"/>
    </row>
    <row r="318" spans="1:15" ht="33" thickTop="1" thickBot="1">
      <c r="A318" s="444"/>
      <c r="B318" s="469"/>
      <c r="C318" s="469"/>
      <c r="D318" s="873" t="s">
        <v>634</v>
      </c>
      <c r="E318" s="507" t="s">
        <v>282</v>
      </c>
      <c r="F318" s="507" t="s">
        <v>283</v>
      </c>
      <c r="G318" s="728" t="s">
        <v>103</v>
      </c>
      <c r="H318" s="814" t="s">
        <v>104</v>
      </c>
      <c r="I318" s="443"/>
      <c r="J318" s="256"/>
      <c r="K318" s="256"/>
      <c r="L318" s="256"/>
      <c r="M318" s="256"/>
      <c r="N318" s="256"/>
      <c r="O318" s="256"/>
    </row>
    <row r="319" spans="1:15" ht="27" thickTop="1" thickBot="1">
      <c r="A319" s="444"/>
      <c r="B319" s="469" t="s">
        <v>320</v>
      </c>
      <c r="C319" s="469"/>
      <c r="D319" s="456" t="s">
        <v>635</v>
      </c>
      <c r="E319" s="462" t="s">
        <v>287</v>
      </c>
      <c r="F319" s="460" t="s">
        <v>287</v>
      </c>
      <c r="G319" s="26"/>
      <c r="H319" s="707"/>
      <c r="I319" s="539"/>
    </row>
    <row r="320" spans="1:15" ht="25.5">
      <c r="A320" s="444"/>
      <c r="B320" s="469" t="s">
        <v>323</v>
      </c>
      <c r="C320" s="469"/>
      <c r="D320" s="456" t="s">
        <v>636</v>
      </c>
      <c r="E320" s="462" t="s">
        <v>287</v>
      </c>
      <c r="F320" s="460" t="s">
        <v>287</v>
      </c>
      <c r="G320" s="26"/>
      <c r="H320" s="707"/>
      <c r="I320" s="539"/>
    </row>
    <row r="321" spans="1:9" ht="25.5">
      <c r="A321" s="444"/>
      <c r="B321" s="469" t="s">
        <v>326</v>
      </c>
      <c r="C321" s="469"/>
      <c r="D321" s="452" t="s">
        <v>637</v>
      </c>
      <c r="E321" s="270"/>
      <c r="F321" s="270"/>
      <c r="G321" s="742"/>
      <c r="H321" s="811"/>
      <c r="I321" s="539"/>
    </row>
    <row r="322" spans="1:9" ht="25.5">
      <c r="A322" s="444"/>
      <c r="B322" s="469"/>
      <c r="C322" s="469" t="s">
        <v>117</v>
      </c>
      <c r="D322" s="456" t="s">
        <v>638</v>
      </c>
      <c r="E322" s="461" t="s">
        <v>295</v>
      </c>
      <c r="F322" s="460" t="s">
        <v>304</v>
      </c>
      <c r="G322" s="26"/>
      <c r="H322" s="707"/>
      <c r="I322" s="539"/>
    </row>
    <row r="323" spans="1:9" ht="25.5">
      <c r="A323" s="444"/>
      <c r="B323" s="469"/>
      <c r="C323" s="469" t="s">
        <v>119</v>
      </c>
      <c r="D323" s="456" t="s">
        <v>639</v>
      </c>
      <c r="E323" s="461" t="s">
        <v>295</v>
      </c>
      <c r="F323" s="460" t="s">
        <v>304</v>
      </c>
      <c r="G323" s="26"/>
      <c r="H323" s="707"/>
      <c r="I323" s="539"/>
    </row>
    <row r="324" spans="1:9" ht="25.5">
      <c r="A324" s="444"/>
      <c r="B324" s="469"/>
      <c r="C324" s="469" t="s">
        <v>121</v>
      </c>
      <c r="D324" s="456" t="s">
        <v>640</v>
      </c>
      <c r="E324" s="461" t="s">
        <v>295</v>
      </c>
      <c r="F324" s="460" t="s">
        <v>304</v>
      </c>
      <c r="G324" s="26"/>
      <c r="H324" s="707"/>
      <c r="I324" s="539"/>
    </row>
    <row r="325" spans="1:9" ht="25.5">
      <c r="A325" s="444"/>
      <c r="B325" s="469"/>
      <c r="C325" s="469" t="s">
        <v>134</v>
      </c>
      <c r="D325" s="456" t="s">
        <v>641</v>
      </c>
      <c r="E325" s="461" t="s">
        <v>295</v>
      </c>
      <c r="F325" s="460" t="s">
        <v>304</v>
      </c>
      <c r="G325" s="26"/>
      <c r="H325" s="707"/>
      <c r="I325" s="539"/>
    </row>
    <row r="326" spans="1:9" ht="25.5">
      <c r="A326" s="444"/>
      <c r="B326" s="469"/>
      <c r="C326" s="469" t="s">
        <v>138</v>
      </c>
      <c r="D326" s="456" t="s">
        <v>642</v>
      </c>
      <c r="E326" s="461" t="s">
        <v>295</v>
      </c>
      <c r="F326" s="460" t="s">
        <v>304</v>
      </c>
      <c r="G326" s="26"/>
      <c r="H326" s="707"/>
      <c r="I326" s="539"/>
    </row>
    <row r="327" spans="1:9" ht="25.5">
      <c r="A327" s="444"/>
      <c r="B327" s="469"/>
      <c r="C327" s="469" t="s">
        <v>150</v>
      </c>
      <c r="D327" s="456" t="s">
        <v>643</v>
      </c>
      <c r="E327" s="461" t="s">
        <v>295</v>
      </c>
      <c r="F327" s="460" t="s">
        <v>304</v>
      </c>
      <c r="G327" s="26"/>
      <c r="H327" s="707"/>
      <c r="I327" s="539"/>
    </row>
    <row r="328" spans="1:9" ht="25.5">
      <c r="A328" s="444"/>
      <c r="B328" s="469"/>
      <c r="C328" s="469" t="s">
        <v>152</v>
      </c>
      <c r="D328" s="456" t="s">
        <v>644</v>
      </c>
      <c r="E328" s="461" t="s">
        <v>295</v>
      </c>
      <c r="F328" s="460" t="s">
        <v>304</v>
      </c>
      <c r="G328" s="26"/>
      <c r="H328" s="707"/>
      <c r="I328" s="539"/>
    </row>
    <row r="329" spans="1:9" ht="25.5">
      <c r="A329" s="444"/>
      <c r="B329" s="469"/>
      <c r="C329" s="469" t="s">
        <v>154</v>
      </c>
      <c r="D329" s="456" t="s">
        <v>645</v>
      </c>
      <c r="E329" s="461" t="s">
        <v>295</v>
      </c>
      <c r="F329" s="460" t="s">
        <v>304</v>
      </c>
      <c r="G329" s="26"/>
      <c r="H329" s="707"/>
      <c r="I329" s="539"/>
    </row>
    <row r="330" spans="1:9" ht="15.75">
      <c r="A330" s="444"/>
      <c r="B330" s="469"/>
      <c r="C330" s="469" t="s">
        <v>156</v>
      </c>
      <c r="D330" s="456" t="s">
        <v>646</v>
      </c>
      <c r="E330" s="462" t="s">
        <v>287</v>
      </c>
      <c r="F330" s="460" t="s">
        <v>287</v>
      </c>
      <c r="G330" s="26"/>
      <c r="H330" s="707"/>
      <c r="I330" s="539"/>
    </row>
    <row r="331" spans="1:9" ht="15.75">
      <c r="A331" s="444"/>
      <c r="B331" s="469" t="s">
        <v>339</v>
      </c>
      <c r="C331" s="469"/>
      <c r="D331" s="452" t="s">
        <v>647</v>
      </c>
      <c r="E331" s="270"/>
      <c r="F331" s="270"/>
      <c r="G331" s="742"/>
      <c r="H331" s="811"/>
      <c r="I331" s="539"/>
    </row>
    <row r="332" spans="1:9" ht="25.5">
      <c r="A332" s="444"/>
      <c r="B332" s="469"/>
      <c r="C332" s="469" t="s">
        <v>117</v>
      </c>
      <c r="D332" s="456" t="s">
        <v>648</v>
      </c>
      <c r="E332" s="461" t="s">
        <v>295</v>
      </c>
      <c r="F332" s="460" t="s">
        <v>304</v>
      </c>
      <c r="G332" s="26"/>
      <c r="H332" s="707"/>
      <c r="I332" s="539"/>
    </row>
    <row r="333" spans="1:9" ht="25.5">
      <c r="A333" s="444"/>
      <c r="B333" s="469"/>
      <c r="C333" s="469" t="s">
        <v>119</v>
      </c>
      <c r="D333" s="456" t="s">
        <v>380</v>
      </c>
      <c r="E333" s="461" t="s">
        <v>295</v>
      </c>
      <c r="F333" s="460" t="s">
        <v>304</v>
      </c>
      <c r="G333" s="26"/>
      <c r="H333" s="707"/>
      <c r="I333" s="539"/>
    </row>
    <row r="334" spans="1:9" ht="25.5">
      <c r="A334" s="444"/>
      <c r="B334" s="469"/>
      <c r="C334" s="469" t="s">
        <v>121</v>
      </c>
      <c r="D334" s="456" t="s">
        <v>649</v>
      </c>
      <c r="E334" s="461" t="s">
        <v>295</v>
      </c>
      <c r="F334" s="460" t="s">
        <v>304</v>
      </c>
      <c r="G334" s="26"/>
      <c r="H334" s="707"/>
      <c r="I334" s="539"/>
    </row>
    <row r="335" spans="1:9" ht="25.5">
      <c r="A335" s="444"/>
      <c r="B335" s="469"/>
      <c r="C335" s="469" t="s">
        <v>134</v>
      </c>
      <c r="D335" s="456" t="s">
        <v>650</v>
      </c>
      <c r="E335" s="461" t="s">
        <v>295</v>
      </c>
      <c r="F335" s="460" t="s">
        <v>304</v>
      </c>
      <c r="G335" s="26"/>
      <c r="H335" s="707"/>
      <c r="I335" s="539"/>
    </row>
    <row r="336" spans="1:9" ht="25.5">
      <c r="A336" s="444"/>
      <c r="B336" s="469"/>
      <c r="C336" s="469" t="s">
        <v>138</v>
      </c>
      <c r="D336" s="456" t="s">
        <v>651</v>
      </c>
      <c r="E336" s="461" t="s">
        <v>295</v>
      </c>
      <c r="F336" s="460" t="s">
        <v>304</v>
      </c>
      <c r="G336" s="26"/>
      <c r="H336" s="707"/>
      <c r="I336" s="539"/>
    </row>
    <row r="337" spans="1:15" ht="25.5">
      <c r="A337" s="444"/>
      <c r="B337" s="469"/>
      <c r="C337" s="469" t="s">
        <v>150</v>
      </c>
      <c r="D337" s="456" t="s">
        <v>652</v>
      </c>
      <c r="E337" s="461" t="s">
        <v>295</v>
      </c>
      <c r="F337" s="460" t="s">
        <v>304</v>
      </c>
      <c r="G337" s="26"/>
      <c r="H337" s="707"/>
      <c r="I337" s="539"/>
    </row>
    <row r="338" spans="1:15" ht="25.5">
      <c r="A338" s="444"/>
      <c r="B338" s="469"/>
      <c r="C338" s="469" t="s">
        <v>152</v>
      </c>
      <c r="D338" s="456" t="s">
        <v>653</v>
      </c>
      <c r="E338" s="461" t="s">
        <v>295</v>
      </c>
      <c r="F338" s="460" t="s">
        <v>304</v>
      </c>
      <c r="G338" s="26"/>
      <c r="H338" s="707"/>
      <c r="I338" s="539"/>
    </row>
    <row r="339" spans="1:15" ht="25.5">
      <c r="A339" s="444"/>
      <c r="B339" s="469"/>
      <c r="C339" s="469" t="s">
        <v>154</v>
      </c>
      <c r="D339" s="456" t="s">
        <v>654</v>
      </c>
      <c r="E339" s="461" t="s">
        <v>295</v>
      </c>
      <c r="F339" s="460" t="s">
        <v>304</v>
      </c>
      <c r="G339" s="26"/>
      <c r="H339" s="707"/>
      <c r="I339" s="539"/>
    </row>
    <row r="340" spans="1:15" ht="15.75">
      <c r="A340" s="444"/>
      <c r="B340" s="469"/>
      <c r="C340" s="469" t="s">
        <v>156</v>
      </c>
      <c r="D340" s="456" t="s">
        <v>646</v>
      </c>
      <c r="E340" s="462" t="s">
        <v>287</v>
      </c>
      <c r="F340" s="460" t="s">
        <v>287</v>
      </c>
      <c r="G340" s="26"/>
      <c r="H340" s="707"/>
      <c r="I340" s="539"/>
    </row>
    <row r="341" spans="1:15" ht="25.5">
      <c r="A341" s="444"/>
      <c r="B341" s="469" t="s">
        <v>346</v>
      </c>
      <c r="C341" s="469"/>
      <c r="D341" s="456" t="s">
        <v>655</v>
      </c>
      <c r="E341" s="462" t="s">
        <v>656</v>
      </c>
      <c r="F341" s="460" t="s">
        <v>656</v>
      </c>
      <c r="G341" s="26"/>
      <c r="H341" s="707"/>
      <c r="I341" s="539"/>
    </row>
    <row r="342" spans="1:15" ht="25.5">
      <c r="A342" s="444"/>
      <c r="B342" s="469" t="s">
        <v>350</v>
      </c>
      <c r="C342" s="469"/>
      <c r="D342" s="456" t="s">
        <v>657</v>
      </c>
      <c r="E342" s="462" t="s">
        <v>656</v>
      </c>
      <c r="F342" s="460" t="s">
        <v>656</v>
      </c>
      <c r="G342" s="26"/>
      <c r="H342" s="707"/>
      <c r="I342" s="539"/>
    </row>
    <row r="343" spans="1:15" ht="15.75">
      <c r="A343" s="444"/>
      <c r="B343" s="469" t="s">
        <v>352</v>
      </c>
      <c r="C343" s="469"/>
      <c r="D343" s="456" t="s">
        <v>658</v>
      </c>
      <c r="E343" s="462" t="s">
        <v>656</v>
      </c>
      <c r="F343" s="460" t="s">
        <v>656</v>
      </c>
      <c r="G343" s="26"/>
      <c r="H343" s="707"/>
      <c r="I343" s="539"/>
    </row>
    <row r="344" spans="1:15" ht="38.25">
      <c r="A344" s="444"/>
      <c r="B344" s="469" t="s">
        <v>354</v>
      </c>
      <c r="C344" s="469"/>
      <c r="D344" s="452" t="s">
        <v>659</v>
      </c>
      <c r="E344" s="269"/>
      <c r="F344" s="269"/>
      <c r="G344" s="708"/>
      <c r="H344" s="817"/>
      <c r="I344" s="256"/>
      <c r="J344" s="256"/>
      <c r="K344" s="256"/>
      <c r="L344" s="256"/>
      <c r="M344" s="256"/>
      <c r="N344" s="256"/>
      <c r="O344" s="256"/>
    </row>
    <row r="345" spans="1:15" ht="38.25">
      <c r="A345" s="444"/>
      <c r="B345" s="469"/>
      <c r="C345" s="469" t="s">
        <v>117</v>
      </c>
      <c r="D345" s="456" t="s">
        <v>660</v>
      </c>
      <c r="E345" s="461" t="s">
        <v>295</v>
      </c>
      <c r="F345" s="454" t="s">
        <v>364</v>
      </c>
      <c r="G345" s="26"/>
      <c r="H345" s="707"/>
      <c r="I345" s="256"/>
      <c r="J345" s="256"/>
      <c r="K345" s="256"/>
      <c r="L345" s="256"/>
      <c r="M345" s="256"/>
      <c r="N345" s="256"/>
      <c r="O345" s="256"/>
    </row>
    <row r="346" spans="1:15" ht="38.25">
      <c r="A346" s="444"/>
      <c r="B346" s="469"/>
      <c r="C346" s="469" t="s">
        <v>119</v>
      </c>
      <c r="D346" s="456" t="s">
        <v>661</v>
      </c>
      <c r="E346" s="461" t="s">
        <v>295</v>
      </c>
      <c r="F346" s="454" t="s">
        <v>364</v>
      </c>
      <c r="G346" s="26"/>
      <c r="H346" s="707"/>
      <c r="I346" s="256"/>
      <c r="J346" s="256"/>
      <c r="K346" s="256"/>
      <c r="L346" s="256"/>
      <c r="M346" s="256"/>
      <c r="N346" s="256"/>
      <c r="O346" s="256"/>
    </row>
    <row r="347" spans="1:15" ht="38.25">
      <c r="A347" s="444"/>
      <c r="B347" s="469"/>
      <c r="C347" s="469" t="s">
        <v>121</v>
      </c>
      <c r="D347" s="456" t="s">
        <v>662</v>
      </c>
      <c r="E347" s="461" t="s">
        <v>295</v>
      </c>
      <c r="F347" s="454" t="s">
        <v>364</v>
      </c>
      <c r="G347" s="26"/>
      <c r="H347" s="707"/>
      <c r="I347" s="256"/>
      <c r="J347" s="256"/>
      <c r="K347" s="256"/>
      <c r="L347" s="256"/>
      <c r="M347" s="256"/>
      <c r="N347" s="256"/>
      <c r="O347" s="256"/>
    </row>
    <row r="348" spans="1:15" ht="38.25">
      <c r="A348" s="444"/>
      <c r="B348" s="469"/>
      <c r="C348" s="469" t="s">
        <v>134</v>
      </c>
      <c r="D348" s="456" t="s">
        <v>663</v>
      </c>
      <c r="E348" s="461" t="s">
        <v>295</v>
      </c>
      <c r="F348" s="454" t="s">
        <v>364</v>
      </c>
      <c r="G348" s="26"/>
      <c r="H348" s="707"/>
      <c r="I348" s="256"/>
      <c r="J348" s="256"/>
      <c r="K348" s="256"/>
      <c r="L348" s="256"/>
      <c r="M348" s="256"/>
      <c r="N348" s="256"/>
      <c r="O348" s="256"/>
    </row>
    <row r="349" spans="1:15" ht="38.25">
      <c r="A349" s="444"/>
      <c r="B349" s="469"/>
      <c r="C349" s="469" t="s">
        <v>138</v>
      </c>
      <c r="D349" s="456" t="s">
        <v>664</v>
      </c>
      <c r="E349" s="461" t="s">
        <v>295</v>
      </c>
      <c r="F349" s="454" t="s">
        <v>364</v>
      </c>
      <c r="G349" s="26"/>
      <c r="H349" s="707"/>
      <c r="I349" s="256"/>
      <c r="J349" s="256"/>
      <c r="K349" s="256"/>
      <c r="L349" s="256"/>
      <c r="M349" s="256"/>
      <c r="N349" s="256"/>
      <c r="O349" s="256"/>
    </row>
    <row r="350" spans="1:15" ht="38.25">
      <c r="A350" s="444"/>
      <c r="B350" s="469"/>
      <c r="C350" s="469" t="s">
        <v>150</v>
      </c>
      <c r="D350" s="456" t="s">
        <v>665</v>
      </c>
      <c r="E350" s="461" t="s">
        <v>295</v>
      </c>
      <c r="F350" s="454" t="s">
        <v>364</v>
      </c>
      <c r="G350" s="26"/>
      <c r="H350" s="707"/>
      <c r="I350" s="443"/>
      <c r="J350" s="256"/>
      <c r="K350" s="256"/>
      <c r="L350" s="256"/>
      <c r="M350" s="256"/>
      <c r="N350" s="256"/>
      <c r="O350" s="256"/>
    </row>
    <row r="351" spans="1:15" ht="38.25">
      <c r="A351" s="444"/>
      <c r="B351" s="469"/>
      <c r="C351" s="469" t="s">
        <v>152</v>
      </c>
      <c r="D351" s="456" t="s">
        <v>666</v>
      </c>
      <c r="E351" s="461" t="s">
        <v>295</v>
      </c>
      <c r="F351" s="454" t="s">
        <v>364</v>
      </c>
      <c r="G351" s="26"/>
      <c r="H351" s="707"/>
      <c r="I351" s="256"/>
      <c r="J351" s="256"/>
      <c r="K351" s="256"/>
      <c r="L351" s="256"/>
      <c r="M351" s="256"/>
      <c r="N351" s="256"/>
      <c r="O351" s="256"/>
    </row>
    <row r="352" spans="1:15" ht="38.25">
      <c r="A352" s="444"/>
      <c r="B352" s="469"/>
      <c r="C352" s="469" t="s">
        <v>154</v>
      </c>
      <c r="D352" s="456" t="s">
        <v>667</v>
      </c>
      <c r="E352" s="461" t="s">
        <v>295</v>
      </c>
      <c r="F352" s="454" t="s">
        <v>364</v>
      </c>
      <c r="G352" s="26"/>
      <c r="H352" s="707"/>
      <c r="I352" s="256"/>
      <c r="J352" s="256"/>
      <c r="K352" s="256"/>
      <c r="L352" s="256"/>
      <c r="M352" s="256"/>
      <c r="N352" s="256"/>
      <c r="O352" s="256"/>
    </row>
    <row r="353" spans="1:15" ht="38.25">
      <c r="A353" s="444"/>
      <c r="B353" s="469"/>
      <c r="C353" s="469" t="s">
        <v>156</v>
      </c>
      <c r="D353" s="456" t="s">
        <v>668</v>
      </c>
      <c r="E353" s="461" t="s">
        <v>295</v>
      </c>
      <c r="F353" s="454" t="s">
        <v>364</v>
      </c>
      <c r="G353" s="26"/>
      <c r="H353" s="707"/>
      <c r="I353" s="256"/>
      <c r="J353" s="256"/>
      <c r="K353" s="256"/>
      <c r="L353" s="256"/>
      <c r="M353" s="256"/>
      <c r="N353" s="256"/>
      <c r="O353" s="256"/>
    </row>
    <row r="354" spans="1:15" ht="38.25">
      <c r="A354" s="444"/>
      <c r="B354" s="469"/>
      <c r="C354" s="469" t="s">
        <v>158</v>
      </c>
      <c r="D354" s="456" t="s">
        <v>669</v>
      </c>
      <c r="E354" s="461" t="s">
        <v>295</v>
      </c>
      <c r="F354" s="454" t="s">
        <v>364</v>
      </c>
      <c r="G354" s="26"/>
      <c r="H354" s="707"/>
      <c r="I354" s="256"/>
      <c r="J354" s="256"/>
      <c r="K354" s="256"/>
      <c r="L354" s="256"/>
      <c r="M354" s="256"/>
      <c r="N354" s="256"/>
      <c r="O354" s="256"/>
    </row>
    <row r="355" spans="1:15" ht="38.25">
      <c r="A355" s="444"/>
      <c r="B355" s="469"/>
      <c r="C355" s="469" t="s">
        <v>160</v>
      </c>
      <c r="D355" s="456" t="s">
        <v>670</v>
      </c>
      <c r="E355" s="461" t="s">
        <v>295</v>
      </c>
      <c r="F355" s="454" t="s">
        <v>364</v>
      </c>
      <c r="G355" s="26"/>
      <c r="H355" s="707"/>
      <c r="I355" s="256"/>
      <c r="J355" s="256"/>
      <c r="K355" s="256"/>
      <c r="L355" s="256"/>
      <c r="M355" s="256"/>
      <c r="N355" s="256"/>
      <c r="O355" s="256"/>
    </row>
    <row r="356" spans="1:15" ht="38.25">
      <c r="A356" s="444"/>
      <c r="B356" s="469"/>
      <c r="C356" s="469" t="s">
        <v>162</v>
      </c>
      <c r="D356" s="456" t="s">
        <v>671</v>
      </c>
      <c r="E356" s="461" t="s">
        <v>295</v>
      </c>
      <c r="F356" s="454" t="s">
        <v>364</v>
      </c>
      <c r="G356" s="26"/>
      <c r="H356" s="707"/>
      <c r="I356" s="256"/>
      <c r="J356" s="256"/>
      <c r="K356" s="256"/>
      <c r="L356" s="256"/>
      <c r="M356" s="256"/>
      <c r="N356" s="256"/>
      <c r="O356" s="256"/>
    </row>
    <row r="357" spans="1:15" ht="38.25">
      <c r="A357" s="444"/>
      <c r="B357" s="469"/>
      <c r="C357" s="469" t="s">
        <v>194</v>
      </c>
      <c r="D357" s="456" t="s">
        <v>672</v>
      </c>
      <c r="E357" s="461" t="s">
        <v>295</v>
      </c>
      <c r="F357" s="454" t="s">
        <v>364</v>
      </c>
      <c r="G357" s="26"/>
      <c r="H357" s="707"/>
      <c r="I357" s="256"/>
      <c r="J357" s="256"/>
      <c r="K357" s="256"/>
      <c r="L357" s="256"/>
      <c r="M357" s="256"/>
      <c r="N357" s="256"/>
      <c r="O357" s="256"/>
    </row>
    <row r="358" spans="1:15" ht="38.25">
      <c r="A358" s="444"/>
      <c r="B358" s="469"/>
      <c r="C358" s="469" t="s">
        <v>196</v>
      </c>
      <c r="D358" s="456" t="s">
        <v>673</v>
      </c>
      <c r="E358" s="461" t="s">
        <v>295</v>
      </c>
      <c r="F358" s="454" t="s">
        <v>364</v>
      </c>
      <c r="G358" s="26"/>
      <c r="H358" s="707"/>
      <c r="I358" s="256"/>
      <c r="J358" s="256"/>
      <c r="K358" s="256"/>
      <c r="L358" s="256"/>
      <c r="M358" s="256"/>
      <c r="N358" s="256"/>
      <c r="O358" s="256"/>
    </row>
    <row r="359" spans="1:15" ht="38.25">
      <c r="A359" s="444"/>
      <c r="B359" s="469"/>
      <c r="C359" s="469" t="s">
        <v>198</v>
      </c>
      <c r="D359" s="456" t="s">
        <v>674</v>
      </c>
      <c r="E359" s="461" t="s">
        <v>295</v>
      </c>
      <c r="F359" s="454" t="s">
        <v>364</v>
      </c>
      <c r="G359" s="26"/>
      <c r="H359" s="707"/>
      <c r="I359" s="256"/>
      <c r="J359" s="256"/>
      <c r="K359" s="256"/>
      <c r="L359" s="256"/>
      <c r="M359" s="256"/>
      <c r="N359" s="256"/>
      <c r="O359" s="256"/>
    </row>
    <row r="360" spans="1:15" ht="38.25">
      <c r="A360" s="444"/>
      <c r="B360" s="469"/>
      <c r="C360" s="469" t="s">
        <v>200</v>
      </c>
      <c r="D360" s="456" t="s">
        <v>675</v>
      </c>
      <c r="E360" s="461" t="s">
        <v>295</v>
      </c>
      <c r="F360" s="454" t="s">
        <v>364</v>
      </c>
      <c r="G360" s="26"/>
      <c r="H360" s="707"/>
      <c r="I360" s="256"/>
      <c r="J360" s="256"/>
      <c r="K360" s="256"/>
      <c r="L360" s="256"/>
      <c r="M360" s="256"/>
      <c r="N360" s="256"/>
      <c r="O360" s="256"/>
    </row>
    <row r="361" spans="1:15" ht="38.25">
      <c r="A361" s="444"/>
      <c r="B361" s="469"/>
      <c r="C361" s="469" t="s">
        <v>203</v>
      </c>
      <c r="D361" s="456" t="s">
        <v>676</v>
      </c>
      <c r="E361" s="461" t="s">
        <v>295</v>
      </c>
      <c r="F361" s="454" t="s">
        <v>364</v>
      </c>
      <c r="G361" s="26"/>
      <c r="H361" s="707"/>
      <c r="I361" s="256"/>
      <c r="J361" s="256"/>
      <c r="K361" s="256"/>
      <c r="L361" s="256"/>
      <c r="M361" s="256"/>
      <c r="N361" s="256"/>
      <c r="O361" s="256"/>
    </row>
    <row r="362" spans="1:15" ht="38.25">
      <c r="A362" s="444"/>
      <c r="B362" s="469"/>
      <c r="C362" s="469" t="s">
        <v>205</v>
      </c>
      <c r="D362" s="456" t="s">
        <v>677</v>
      </c>
      <c r="E362" s="461" t="s">
        <v>295</v>
      </c>
      <c r="F362" s="454" t="s">
        <v>364</v>
      </c>
      <c r="G362" s="26"/>
      <c r="H362" s="707"/>
      <c r="I362" s="256"/>
      <c r="J362" s="256"/>
      <c r="K362" s="256"/>
      <c r="L362" s="256"/>
      <c r="M362" s="256"/>
      <c r="N362" s="256"/>
      <c r="O362" s="256"/>
    </row>
    <row r="363" spans="1:15" ht="38.25">
      <c r="A363" s="444"/>
      <c r="B363" s="469"/>
      <c r="C363" s="469" t="s">
        <v>207</v>
      </c>
      <c r="D363" s="456" t="s">
        <v>678</v>
      </c>
      <c r="E363" s="461" t="s">
        <v>295</v>
      </c>
      <c r="F363" s="454" t="s">
        <v>364</v>
      </c>
      <c r="G363" s="26"/>
      <c r="H363" s="707"/>
      <c r="I363" s="256"/>
      <c r="J363" s="256"/>
      <c r="K363" s="256"/>
      <c r="L363" s="256"/>
      <c r="M363" s="256"/>
      <c r="N363" s="256"/>
      <c r="O363" s="256"/>
    </row>
    <row r="364" spans="1:15" ht="38.25">
      <c r="A364" s="444"/>
      <c r="B364" s="469"/>
      <c r="C364" s="469" t="s">
        <v>209</v>
      </c>
      <c r="D364" s="456" t="s">
        <v>679</v>
      </c>
      <c r="E364" s="461" t="s">
        <v>295</v>
      </c>
      <c r="F364" s="454" t="s">
        <v>364</v>
      </c>
      <c r="G364" s="26"/>
      <c r="H364" s="707"/>
      <c r="I364" s="256"/>
      <c r="J364" s="256"/>
      <c r="K364" s="256"/>
      <c r="L364" s="256"/>
      <c r="M364" s="256"/>
      <c r="N364" s="256"/>
      <c r="O364" s="256"/>
    </row>
    <row r="365" spans="1:15" ht="39.75" thickTop="1" thickBot="1">
      <c r="A365" s="444"/>
      <c r="B365" s="469"/>
      <c r="C365" s="469" t="s">
        <v>212</v>
      </c>
      <c r="D365" s="456" t="s">
        <v>680</v>
      </c>
      <c r="E365" s="461" t="s">
        <v>295</v>
      </c>
      <c r="F365" s="454" t="s">
        <v>364</v>
      </c>
      <c r="G365" s="26"/>
      <c r="H365" s="707"/>
      <c r="I365" s="256"/>
      <c r="J365" s="256"/>
      <c r="K365" s="256"/>
      <c r="L365" s="256"/>
      <c r="M365" s="256"/>
      <c r="N365" s="256"/>
      <c r="O365" s="256"/>
    </row>
    <row r="366" spans="1:15" ht="33" thickTop="1" thickBot="1">
      <c r="A366" s="444"/>
      <c r="B366" s="469"/>
      <c r="C366" s="469"/>
      <c r="D366" s="873" t="s">
        <v>380</v>
      </c>
      <c r="E366" s="507" t="s">
        <v>282</v>
      </c>
      <c r="F366" s="507" t="s">
        <v>283</v>
      </c>
      <c r="G366" s="728" t="s">
        <v>103</v>
      </c>
      <c r="H366" s="814" t="s">
        <v>104</v>
      </c>
      <c r="I366" s="256"/>
      <c r="J366" s="256"/>
      <c r="K366" s="256"/>
      <c r="L366" s="256"/>
      <c r="M366" s="256"/>
      <c r="N366" s="256"/>
      <c r="O366" s="256"/>
    </row>
    <row r="367" spans="1:15" ht="27" thickTop="1" thickBot="1">
      <c r="A367" s="444"/>
      <c r="B367" s="469" t="s">
        <v>407</v>
      </c>
      <c r="C367" s="469"/>
      <c r="D367" s="456" t="s">
        <v>681</v>
      </c>
      <c r="E367" s="461" t="s">
        <v>295</v>
      </c>
      <c r="F367" s="460" t="s">
        <v>304</v>
      </c>
      <c r="G367" s="26"/>
      <c r="H367" s="707"/>
      <c r="I367" s="357"/>
      <c r="J367" s="256"/>
      <c r="K367" s="256"/>
      <c r="L367" s="256"/>
      <c r="M367" s="256"/>
      <c r="N367" s="256"/>
      <c r="O367" s="256"/>
    </row>
    <row r="368" spans="1:15" ht="25.5">
      <c r="A368" s="444"/>
      <c r="B368" s="469" t="s">
        <v>409</v>
      </c>
      <c r="C368" s="469"/>
      <c r="D368" s="456" t="s">
        <v>682</v>
      </c>
      <c r="E368" s="455" t="s">
        <v>287</v>
      </c>
      <c r="F368" s="464" t="s">
        <v>287</v>
      </c>
      <c r="G368" s="26"/>
      <c r="H368" s="707"/>
      <c r="I368" s="357"/>
      <c r="J368" s="256"/>
      <c r="K368" s="256"/>
      <c r="L368" s="256"/>
      <c r="M368" s="256"/>
      <c r="N368" s="256"/>
      <c r="O368" s="256"/>
    </row>
    <row r="369" spans="1:15" ht="51">
      <c r="A369" s="444"/>
      <c r="B369" s="469" t="s">
        <v>411</v>
      </c>
      <c r="C369" s="469"/>
      <c r="D369" s="456" t="s">
        <v>683</v>
      </c>
      <c r="E369" s="455" t="s">
        <v>287</v>
      </c>
      <c r="F369" s="464" t="s">
        <v>287</v>
      </c>
      <c r="G369" s="26"/>
      <c r="H369" s="707"/>
      <c r="I369" s="256"/>
      <c r="J369" s="256"/>
      <c r="K369" s="256"/>
      <c r="L369" s="256"/>
      <c r="M369" s="256"/>
      <c r="N369" s="256"/>
      <c r="O369" s="256"/>
    </row>
    <row r="370" spans="1:15" ht="25.5">
      <c r="A370" s="444"/>
      <c r="B370" s="469" t="s">
        <v>413</v>
      </c>
      <c r="C370" s="469"/>
      <c r="D370" s="452" t="s">
        <v>684</v>
      </c>
      <c r="E370" s="269"/>
      <c r="F370" s="269"/>
      <c r="G370" s="708"/>
      <c r="H370" s="817"/>
      <c r="I370" s="256"/>
      <c r="J370" s="256"/>
      <c r="K370" s="256"/>
      <c r="L370" s="256"/>
      <c r="M370" s="256"/>
      <c r="N370" s="256"/>
      <c r="O370" s="256"/>
    </row>
    <row r="371" spans="1:15" ht="38.25">
      <c r="A371" s="444"/>
      <c r="B371" s="469"/>
      <c r="C371" s="469" t="s">
        <v>117</v>
      </c>
      <c r="D371" s="456" t="s">
        <v>685</v>
      </c>
      <c r="E371" s="461" t="s">
        <v>295</v>
      </c>
      <c r="F371" s="454" t="s">
        <v>686</v>
      </c>
      <c r="G371" s="26"/>
      <c r="H371" s="707"/>
      <c r="I371" s="256"/>
      <c r="J371" s="256"/>
      <c r="K371" s="256"/>
      <c r="L371" s="256"/>
      <c r="M371" s="256"/>
      <c r="N371" s="256"/>
      <c r="O371" s="256"/>
    </row>
    <row r="372" spans="1:15" ht="38.25">
      <c r="A372" s="444"/>
      <c r="B372" s="469"/>
      <c r="C372" s="469" t="s">
        <v>119</v>
      </c>
      <c r="D372" s="456" t="s">
        <v>687</v>
      </c>
      <c r="E372" s="461" t="s">
        <v>295</v>
      </c>
      <c r="F372" s="454" t="s">
        <v>686</v>
      </c>
      <c r="G372" s="26"/>
      <c r="H372" s="707"/>
      <c r="I372" s="256"/>
      <c r="J372" s="256"/>
      <c r="K372" s="256"/>
      <c r="L372" s="256"/>
      <c r="M372" s="256"/>
      <c r="N372" s="256"/>
      <c r="O372" s="256"/>
    </row>
    <row r="373" spans="1:15" ht="38.25">
      <c r="A373" s="444"/>
      <c r="B373" s="469"/>
      <c r="C373" s="469" t="s">
        <v>121</v>
      </c>
      <c r="D373" s="456" t="s">
        <v>688</v>
      </c>
      <c r="E373" s="461" t="s">
        <v>295</v>
      </c>
      <c r="F373" s="454" t="s">
        <v>686</v>
      </c>
      <c r="G373" s="26"/>
      <c r="H373" s="707"/>
      <c r="I373" s="256"/>
      <c r="J373" s="256"/>
      <c r="K373" s="256"/>
      <c r="L373" s="256"/>
      <c r="M373" s="256"/>
      <c r="N373" s="256"/>
      <c r="O373" s="256"/>
    </row>
    <row r="374" spans="1:15" ht="38.25">
      <c r="A374" s="444"/>
      <c r="B374" s="469"/>
      <c r="C374" s="469" t="s">
        <v>134</v>
      </c>
      <c r="D374" s="456" t="s">
        <v>689</v>
      </c>
      <c r="E374" s="461" t="s">
        <v>295</v>
      </c>
      <c r="F374" s="454" t="s">
        <v>686</v>
      </c>
      <c r="G374" s="26"/>
      <c r="H374" s="707"/>
      <c r="I374" s="256"/>
      <c r="J374" s="256"/>
      <c r="K374" s="256"/>
      <c r="L374" s="256"/>
      <c r="M374" s="256"/>
      <c r="N374" s="256"/>
      <c r="O374" s="256"/>
    </row>
    <row r="375" spans="1:15" ht="38.25">
      <c r="A375" s="444"/>
      <c r="B375" s="469"/>
      <c r="C375" s="469" t="s">
        <v>138</v>
      </c>
      <c r="D375" s="456" t="s">
        <v>690</v>
      </c>
      <c r="E375" s="461" t="s">
        <v>295</v>
      </c>
      <c r="F375" s="454" t="s">
        <v>686</v>
      </c>
      <c r="G375" s="26"/>
      <c r="H375" s="707"/>
      <c r="I375" s="256"/>
      <c r="J375" s="256"/>
      <c r="K375" s="256"/>
      <c r="L375" s="256"/>
      <c r="M375" s="256"/>
      <c r="N375" s="256"/>
      <c r="O375" s="256"/>
    </row>
    <row r="376" spans="1:15" ht="38.25">
      <c r="A376" s="444"/>
      <c r="B376" s="469"/>
      <c r="C376" s="469" t="s">
        <v>150</v>
      </c>
      <c r="D376" s="456" t="s">
        <v>691</v>
      </c>
      <c r="E376" s="461" t="s">
        <v>295</v>
      </c>
      <c r="F376" s="454" t="s">
        <v>686</v>
      </c>
      <c r="G376" s="26"/>
      <c r="H376" s="707"/>
      <c r="I376" s="256"/>
      <c r="J376" s="256"/>
      <c r="K376" s="256"/>
      <c r="L376" s="256"/>
      <c r="M376" s="256"/>
      <c r="N376" s="256"/>
      <c r="O376" s="256"/>
    </row>
    <row r="377" spans="1:15" ht="38.25">
      <c r="A377" s="444"/>
      <c r="B377" s="469"/>
      <c r="C377" s="469" t="s">
        <v>152</v>
      </c>
      <c r="D377" s="456" t="s">
        <v>147</v>
      </c>
      <c r="E377" s="461" t="s">
        <v>295</v>
      </c>
      <c r="F377" s="454" t="s">
        <v>686</v>
      </c>
      <c r="G377" s="26"/>
      <c r="H377" s="707"/>
      <c r="I377" s="256"/>
      <c r="J377" s="256"/>
      <c r="K377" s="256"/>
      <c r="L377" s="256"/>
      <c r="M377" s="256"/>
      <c r="N377" s="256"/>
      <c r="O377" s="256"/>
    </row>
    <row r="378" spans="1:15" ht="38.25">
      <c r="A378" s="444"/>
      <c r="B378" s="469"/>
      <c r="C378" s="469" t="s">
        <v>154</v>
      </c>
      <c r="D378" s="456" t="s">
        <v>692</v>
      </c>
      <c r="E378" s="461" t="s">
        <v>295</v>
      </c>
      <c r="F378" s="454" t="s">
        <v>686</v>
      </c>
      <c r="G378" s="26"/>
      <c r="H378" s="707"/>
      <c r="I378" s="256"/>
      <c r="J378" s="256"/>
      <c r="K378" s="256"/>
      <c r="L378" s="256"/>
      <c r="M378" s="256"/>
      <c r="N378" s="256"/>
      <c r="O378" s="256"/>
    </row>
    <row r="379" spans="1:15" ht="38.25">
      <c r="A379" s="444"/>
      <c r="B379" s="469"/>
      <c r="C379" s="469" t="s">
        <v>156</v>
      </c>
      <c r="D379" s="456" t="s">
        <v>693</v>
      </c>
      <c r="E379" s="461" t="s">
        <v>295</v>
      </c>
      <c r="F379" s="454" t="s">
        <v>686</v>
      </c>
      <c r="G379" s="26"/>
      <c r="H379" s="707"/>
      <c r="I379" s="256"/>
      <c r="J379" s="256"/>
      <c r="K379" s="256"/>
      <c r="L379" s="256"/>
      <c r="M379" s="256"/>
      <c r="N379" s="256"/>
      <c r="O379" s="256"/>
    </row>
    <row r="380" spans="1:15" ht="38.25">
      <c r="A380" s="444"/>
      <c r="B380" s="469"/>
      <c r="C380" s="469" t="s">
        <v>158</v>
      </c>
      <c r="D380" s="456" t="s">
        <v>694</v>
      </c>
      <c r="E380" s="461" t="s">
        <v>295</v>
      </c>
      <c r="F380" s="454" t="s">
        <v>686</v>
      </c>
      <c r="G380" s="26"/>
      <c r="H380" s="707"/>
      <c r="I380" s="256"/>
      <c r="J380" s="256"/>
      <c r="K380" s="256"/>
      <c r="L380" s="256"/>
      <c r="M380" s="256"/>
      <c r="N380" s="256"/>
      <c r="O380" s="256"/>
    </row>
    <row r="381" spans="1:15" ht="38.25">
      <c r="A381" s="444"/>
      <c r="B381" s="469"/>
      <c r="C381" s="469" t="s">
        <v>160</v>
      </c>
      <c r="D381" s="456" t="s">
        <v>148</v>
      </c>
      <c r="E381" s="461" t="s">
        <v>295</v>
      </c>
      <c r="F381" s="454" t="s">
        <v>686</v>
      </c>
      <c r="G381" s="26"/>
      <c r="H381" s="707"/>
      <c r="I381" s="256"/>
      <c r="J381" s="256"/>
      <c r="K381" s="256"/>
      <c r="L381" s="256"/>
      <c r="M381" s="256"/>
      <c r="N381" s="256"/>
      <c r="O381" s="256"/>
    </row>
    <row r="382" spans="1:15" ht="38.25">
      <c r="A382" s="444"/>
      <c r="B382" s="469"/>
      <c r="C382" s="469" t="s">
        <v>162</v>
      </c>
      <c r="D382" s="456" t="s">
        <v>149</v>
      </c>
      <c r="E382" s="461" t="s">
        <v>295</v>
      </c>
      <c r="F382" s="454" t="s">
        <v>686</v>
      </c>
      <c r="G382" s="26"/>
      <c r="H382" s="707"/>
      <c r="I382" s="233"/>
      <c r="J382" s="256"/>
      <c r="K382" s="256"/>
      <c r="L382" s="256"/>
      <c r="M382" s="256"/>
      <c r="N382" s="256"/>
      <c r="O382" s="256"/>
    </row>
    <row r="383" spans="1:15" ht="38.25">
      <c r="A383" s="444"/>
      <c r="B383" s="469"/>
      <c r="C383" s="469" t="s">
        <v>194</v>
      </c>
      <c r="D383" s="456" t="s">
        <v>695</v>
      </c>
      <c r="E383" s="461" t="s">
        <v>295</v>
      </c>
      <c r="F383" s="454" t="s">
        <v>686</v>
      </c>
      <c r="G383" s="26"/>
      <c r="H383" s="707"/>
      <c r="I383" s="233"/>
      <c r="J383" s="256"/>
      <c r="K383" s="256"/>
      <c r="L383" s="256"/>
      <c r="M383" s="256"/>
      <c r="N383" s="256"/>
      <c r="O383" s="256"/>
    </row>
    <row r="384" spans="1:15" ht="38.25">
      <c r="A384" s="444"/>
      <c r="B384" s="469"/>
      <c r="C384" s="469" t="s">
        <v>196</v>
      </c>
      <c r="D384" s="456" t="s">
        <v>696</v>
      </c>
      <c r="E384" s="461" t="s">
        <v>295</v>
      </c>
      <c r="F384" s="454" t="s">
        <v>686</v>
      </c>
      <c r="G384" s="26"/>
      <c r="H384" s="707"/>
      <c r="I384" s="233"/>
      <c r="J384" s="256"/>
      <c r="K384" s="256"/>
      <c r="L384" s="256"/>
      <c r="M384" s="256"/>
      <c r="N384" s="256"/>
      <c r="O384" s="256"/>
    </row>
    <row r="385" spans="1:15" ht="38.25">
      <c r="A385" s="444"/>
      <c r="B385" s="469"/>
      <c r="C385" s="469" t="s">
        <v>198</v>
      </c>
      <c r="D385" s="456" t="s">
        <v>697</v>
      </c>
      <c r="E385" s="461" t="s">
        <v>295</v>
      </c>
      <c r="F385" s="454" t="s">
        <v>686</v>
      </c>
      <c r="G385" s="26"/>
      <c r="H385" s="707"/>
      <c r="I385" s="233"/>
      <c r="J385" s="256"/>
      <c r="K385" s="256"/>
      <c r="L385" s="256"/>
      <c r="M385" s="256"/>
      <c r="N385" s="256"/>
      <c r="O385" s="256"/>
    </row>
    <row r="386" spans="1:15" ht="38.25">
      <c r="A386" s="444"/>
      <c r="B386" s="469"/>
      <c r="C386" s="469" t="s">
        <v>200</v>
      </c>
      <c r="D386" s="456" t="s">
        <v>698</v>
      </c>
      <c r="E386" s="461" t="s">
        <v>295</v>
      </c>
      <c r="F386" s="454" t="s">
        <v>686</v>
      </c>
      <c r="G386" s="26"/>
      <c r="H386" s="707"/>
      <c r="I386" s="233"/>
      <c r="J386" s="256"/>
      <c r="K386" s="256"/>
      <c r="L386" s="256"/>
      <c r="M386" s="256"/>
      <c r="N386" s="256"/>
      <c r="O386" s="256"/>
    </row>
    <row r="387" spans="1:15" ht="38.25">
      <c r="A387" s="444"/>
      <c r="B387" s="469"/>
      <c r="C387" s="469" t="s">
        <v>203</v>
      </c>
      <c r="D387" s="456" t="s">
        <v>699</v>
      </c>
      <c r="E387" s="461" t="s">
        <v>295</v>
      </c>
      <c r="F387" s="454" t="s">
        <v>686</v>
      </c>
      <c r="G387" s="26"/>
      <c r="H387" s="707"/>
      <c r="I387" s="233"/>
      <c r="J387" s="256"/>
      <c r="K387" s="256"/>
      <c r="L387" s="256"/>
      <c r="M387" s="256"/>
      <c r="N387" s="256"/>
      <c r="O387" s="256"/>
    </row>
    <row r="388" spans="1:15" ht="38.25">
      <c r="A388" s="444"/>
      <c r="B388" s="469"/>
      <c r="C388" s="469" t="s">
        <v>205</v>
      </c>
      <c r="D388" s="456" t="s">
        <v>700</v>
      </c>
      <c r="E388" s="461" t="s">
        <v>295</v>
      </c>
      <c r="F388" s="454" t="s">
        <v>686</v>
      </c>
      <c r="G388" s="26"/>
      <c r="H388" s="707"/>
      <c r="I388" s="233"/>
      <c r="J388" s="256"/>
      <c r="K388" s="256"/>
      <c r="L388" s="256"/>
      <c r="M388" s="256"/>
      <c r="N388" s="256"/>
      <c r="O388" s="256"/>
    </row>
    <row r="389" spans="1:15" ht="38.25">
      <c r="A389" s="444"/>
      <c r="B389" s="469"/>
      <c r="C389" s="469" t="s">
        <v>207</v>
      </c>
      <c r="D389" s="456" t="s">
        <v>701</v>
      </c>
      <c r="E389" s="461" t="s">
        <v>295</v>
      </c>
      <c r="F389" s="454" t="s">
        <v>686</v>
      </c>
      <c r="G389" s="26"/>
      <c r="H389" s="707"/>
      <c r="I389" s="233"/>
      <c r="J389" s="256"/>
      <c r="K389" s="256"/>
      <c r="L389" s="256"/>
      <c r="M389" s="256"/>
      <c r="N389" s="256"/>
      <c r="O389" s="256"/>
    </row>
    <row r="390" spans="1:15" ht="38.25">
      <c r="A390" s="444"/>
      <c r="B390" s="469"/>
      <c r="C390" s="469" t="s">
        <v>209</v>
      </c>
      <c r="D390" s="456" t="s">
        <v>667</v>
      </c>
      <c r="E390" s="461" t="s">
        <v>295</v>
      </c>
      <c r="F390" s="454" t="s">
        <v>686</v>
      </c>
      <c r="G390" s="26"/>
      <c r="H390" s="707"/>
      <c r="I390" s="233"/>
      <c r="J390" s="256"/>
      <c r="K390" s="256"/>
      <c r="L390" s="256"/>
      <c r="M390" s="256"/>
      <c r="N390" s="256"/>
      <c r="O390" s="256"/>
    </row>
    <row r="391" spans="1:15" ht="25.5">
      <c r="A391" s="444"/>
      <c r="B391" s="469" t="s">
        <v>415</v>
      </c>
      <c r="C391" s="469"/>
      <c r="D391" s="456" t="s">
        <v>702</v>
      </c>
      <c r="E391" s="455" t="s">
        <v>287</v>
      </c>
      <c r="F391" s="464" t="s">
        <v>287</v>
      </c>
      <c r="G391" s="26"/>
      <c r="H391" s="707"/>
      <c r="I391" s="233"/>
      <c r="J391" s="256"/>
      <c r="K391" s="256"/>
      <c r="L391" s="256"/>
      <c r="M391" s="256"/>
      <c r="N391" s="256"/>
      <c r="O391" s="256"/>
    </row>
    <row r="392" spans="1:15" ht="25.5">
      <c r="A392" s="444"/>
      <c r="B392" s="469" t="s">
        <v>417</v>
      </c>
      <c r="C392" s="469"/>
      <c r="D392" s="456" t="s">
        <v>703</v>
      </c>
      <c r="E392" s="455" t="s">
        <v>295</v>
      </c>
      <c r="F392" s="464" t="s">
        <v>704</v>
      </c>
      <c r="G392" s="26"/>
      <c r="H392" s="707"/>
      <c r="I392" s="233"/>
      <c r="J392" s="256"/>
      <c r="K392" s="256"/>
      <c r="L392" s="256"/>
      <c r="M392" s="256"/>
      <c r="N392" s="256"/>
      <c r="O392" s="256"/>
    </row>
    <row r="393" spans="1:15" ht="38.25">
      <c r="A393" s="444"/>
      <c r="B393" s="469" t="s">
        <v>421</v>
      </c>
      <c r="C393" s="469"/>
      <c r="D393" s="456" t="s">
        <v>705</v>
      </c>
      <c r="E393" s="455" t="s">
        <v>287</v>
      </c>
      <c r="F393" s="464" t="s">
        <v>287</v>
      </c>
      <c r="G393" s="26"/>
      <c r="H393" s="707"/>
      <c r="I393" s="233"/>
      <c r="J393" s="256"/>
      <c r="K393" s="256"/>
      <c r="L393" s="256"/>
      <c r="M393" s="256"/>
      <c r="N393" s="256"/>
      <c r="O393" s="256"/>
    </row>
    <row r="394" spans="1:15" ht="25.5">
      <c r="A394" s="444"/>
      <c r="B394" s="469" t="s">
        <v>423</v>
      </c>
      <c r="C394" s="469"/>
      <c r="D394" s="452" t="s">
        <v>706</v>
      </c>
      <c r="E394" s="269"/>
      <c r="F394" s="269"/>
      <c r="G394" s="708"/>
      <c r="H394" s="817"/>
      <c r="I394" s="233"/>
      <c r="J394" s="256"/>
      <c r="K394" s="256"/>
      <c r="L394" s="256"/>
      <c r="M394" s="256"/>
      <c r="N394" s="256"/>
      <c r="O394" s="256"/>
    </row>
    <row r="395" spans="1:15" ht="15.75">
      <c r="A395" s="444"/>
      <c r="B395" s="469"/>
      <c r="C395" s="469" t="s">
        <v>117</v>
      </c>
      <c r="D395" s="456" t="s">
        <v>707</v>
      </c>
      <c r="E395" s="455" t="s">
        <v>656</v>
      </c>
      <c r="F395" s="464" t="s">
        <v>656</v>
      </c>
      <c r="G395" s="26"/>
      <c r="H395" s="707"/>
      <c r="I395" s="233"/>
      <c r="J395" s="256"/>
      <c r="K395" s="256"/>
      <c r="L395" s="256"/>
      <c r="M395" s="256"/>
      <c r="N395" s="256"/>
      <c r="O395" s="256"/>
    </row>
    <row r="396" spans="1:15" ht="15.75">
      <c r="A396" s="444"/>
      <c r="B396" s="469"/>
      <c r="C396" s="469" t="s">
        <v>119</v>
      </c>
      <c r="D396" s="456" t="s">
        <v>708</v>
      </c>
      <c r="E396" s="455" t="s">
        <v>656</v>
      </c>
      <c r="F396" s="464" t="s">
        <v>656</v>
      </c>
      <c r="G396" s="26"/>
      <c r="H396" s="707"/>
      <c r="I396" s="233"/>
      <c r="J396" s="256"/>
      <c r="K396" s="256"/>
      <c r="L396" s="256"/>
      <c r="M396" s="256"/>
      <c r="N396" s="256"/>
      <c r="O396" s="256"/>
    </row>
    <row r="397" spans="1:15" ht="15.75">
      <c r="A397" s="444"/>
      <c r="B397" s="469"/>
      <c r="C397" s="469" t="s">
        <v>121</v>
      </c>
      <c r="D397" s="456" t="s">
        <v>709</v>
      </c>
      <c r="E397" s="455" t="s">
        <v>656</v>
      </c>
      <c r="F397" s="464" t="s">
        <v>656</v>
      </c>
      <c r="G397" s="26"/>
      <c r="H397" s="707"/>
      <c r="I397" s="233"/>
      <c r="J397" s="256"/>
      <c r="K397" s="256"/>
      <c r="L397" s="256"/>
      <c r="M397" s="256"/>
      <c r="N397" s="256"/>
      <c r="O397" s="256"/>
    </row>
    <row r="398" spans="1:15" ht="15.75">
      <c r="A398" s="444"/>
      <c r="B398" s="469"/>
      <c r="C398" s="469" t="s">
        <v>134</v>
      </c>
      <c r="D398" s="456" t="s">
        <v>710</v>
      </c>
      <c r="E398" s="455" t="s">
        <v>656</v>
      </c>
      <c r="F398" s="464" t="s">
        <v>656</v>
      </c>
      <c r="G398" s="26"/>
      <c r="H398" s="707"/>
      <c r="I398" s="233"/>
      <c r="J398" s="256"/>
      <c r="K398" s="256"/>
      <c r="L398" s="256"/>
      <c r="M398" s="256"/>
      <c r="N398" s="256"/>
      <c r="O398" s="256"/>
    </row>
    <row r="399" spans="1:15" ht="15.75">
      <c r="A399" s="444"/>
      <c r="B399" s="469"/>
      <c r="C399" s="469" t="s">
        <v>138</v>
      </c>
      <c r="D399" s="456" t="s">
        <v>711</v>
      </c>
      <c r="E399" s="455" t="s">
        <v>656</v>
      </c>
      <c r="F399" s="464" t="s">
        <v>656</v>
      </c>
      <c r="G399" s="26"/>
      <c r="H399" s="707"/>
      <c r="I399" s="233"/>
      <c r="J399" s="256"/>
      <c r="K399" s="256"/>
      <c r="L399" s="256"/>
      <c r="M399" s="256"/>
      <c r="N399" s="256"/>
      <c r="O399" s="256"/>
    </row>
    <row r="400" spans="1:15" ht="15.75">
      <c r="A400" s="444"/>
      <c r="B400" s="469"/>
      <c r="C400" s="469" t="s">
        <v>150</v>
      </c>
      <c r="D400" s="456" t="s">
        <v>710</v>
      </c>
      <c r="E400" s="455" t="s">
        <v>656</v>
      </c>
      <c r="F400" s="464" t="s">
        <v>656</v>
      </c>
      <c r="G400" s="26"/>
      <c r="H400" s="707"/>
      <c r="I400" s="233"/>
      <c r="J400" s="256"/>
      <c r="K400" s="256"/>
      <c r="L400" s="256"/>
      <c r="M400" s="256"/>
      <c r="N400" s="256"/>
      <c r="O400" s="256"/>
    </row>
    <row r="401" spans="1:15" ht="15.75">
      <c r="A401" s="444"/>
      <c r="B401" s="469"/>
      <c r="C401" s="469" t="s">
        <v>152</v>
      </c>
      <c r="D401" s="456" t="s">
        <v>712</v>
      </c>
      <c r="E401" s="455" t="s">
        <v>656</v>
      </c>
      <c r="F401" s="464" t="s">
        <v>656</v>
      </c>
      <c r="G401" s="26"/>
      <c r="H401" s="707"/>
      <c r="I401" s="233"/>
      <c r="J401" s="256"/>
      <c r="K401" s="256"/>
      <c r="L401" s="256"/>
      <c r="M401" s="256"/>
      <c r="N401" s="256"/>
      <c r="O401" s="256"/>
    </row>
    <row r="402" spans="1:15" ht="15.75">
      <c r="A402" s="444"/>
      <c r="B402" s="469"/>
      <c r="C402" s="469" t="s">
        <v>154</v>
      </c>
      <c r="D402" s="456" t="s">
        <v>713</v>
      </c>
      <c r="E402" s="455" t="s">
        <v>656</v>
      </c>
      <c r="F402" s="464" t="s">
        <v>656</v>
      </c>
      <c r="G402" s="26"/>
      <c r="H402" s="707"/>
      <c r="I402" s="233"/>
      <c r="J402" s="256"/>
      <c r="K402" s="256"/>
      <c r="L402" s="256"/>
      <c r="M402" s="256"/>
      <c r="N402" s="256"/>
      <c r="O402" s="256"/>
    </row>
    <row r="403" spans="1:15" ht="15.75">
      <c r="A403" s="444"/>
      <c r="B403" s="469"/>
      <c r="C403" s="469" t="s">
        <v>156</v>
      </c>
      <c r="D403" s="456" t="s">
        <v>714</v>
      </c>
      <c r="E403" s="455" t="s">
        <v>656</v>
      </c>
      <c r="F403" s="464" t="s">
        <v>656</v>
      </c>
      <c r="G403" s="26"/>
      <c r="H403" s="707"/>
      <c r="I403" s="233"/>
      <c r="J403" s="256"/>
      <c r="K403" s="256"/>
      <c r="L403" s="256"/>
      <c r="M403" s="256"/>
      <c r="N403" s="256"/>
      <c r="O403" s="256"/>
    </row>
    <row r="404" spans="1:15" ht="38.25">
      <c r="A404" s="444"/>
      <c r="B404" s="469" t="s">
        <v>425</v>
      </c>
      <c r="C404" s="469"/>
      <c r="D404" s="456" t="s">
        <v>715</v>
      </c>
      <c r="E404" s="455" t="s">
        <v>287</v>
      </c>
      <c r="F404" s="464" t="s">
        <v>287</v>
      </c>
      <c r="G404" s="26"/>
      <c r="H404" s="707"/>
      <c r="I404" s="233"/>
      <c r="J404" s="256"/>
      <c r="K404" s="256"/>
      <c r="L404" s="256"/>
      <c r="M404" s="256"/>
      <c r="N404" s="256"/>
      <c r="O404" s="256"/>
    </row>
    <row r="405" spans="1:15" ht="15.75">
      <c r="A405" s="444"/>
      <c r="B405" s="469" t="s">
        <v>427</v>
      </c>
      <c r="C405" s="469"/>
      <c r="D405" s="456" t="s">
        <v>716</v>
      </c>
      <c r="E405" s="455" t="s">
        <v>287</v>
      </c>
      <c r="F405" s="464" t="s">
        <v>287</v>
      </c>
      <c r="G405" s="26"/>
      <c r="H405" s="707"/>
      <c r="I405" s="233"/>
      <c r="J405" s="256"/>
      <c r="K405" s="256"/>
      <c r="L405" s="256"/>
      <c r="M405" s="256"/>
      <c r="N405" s="256"/>
      <c r="O405" s="256"/>
    </row>
    <row r="406" spans="1:15" ht="25.5">
      <c r="A406" s="444"/>
      <c r="B406" s="469" t="s">
        <v>429</v>
      </c>
      <c r="C406" s="469"/>
      <c r="D406" s="456" t="s">
        <v>717</v>
      </c>
      <c r="E406" s="455" t="s">
        <v>287</v>
      </c>
      <c r="F406" s="464" t="s">
        <v>287</v>
      </c>
      <c r="G406" s="26"/>
      <c r="H406" s="707"/>
      <c r="I406" s="233"/>
      <c r="J406" s="256"/>
      <c r="K406" s="256"/>
      <c r="L406" s="256"/>
      <c r="M406" s="256"/>
      <c r="N406" s="256"/>
      <c r="O406" s="256"/>
    </row>
    <row r="407" spans="1:15" ht="38.25">
      <c r="A407" s="444"/>
      <c r="B407" s="469" t="s">
        <v>431</v>
      </c>
      <c r="C407" s="469"/>
      <c r="D407" s="456" t="s">
        <v>718</v>
      </c>
      <c r="E407" s="455" t="s">
        <v>287</v>
      </c>
      <c r="F407" s="464" t="s">
        <v>287</v>
      </c>
      <c r="G407" s="26"/>
      <c r="H407" s="707"/>
      <c r="I407" s="233"/>
      <c r="J407" s="256"/>
      <c r="K407" s="256"/>
      <c r="L407" s="256"/>
      <c r="M407" s="256"/>
      <c r="N407" s="256"/>
      <c r="O407" s="256"/>
    </row>
    <row r="408" spans="1:15" ht="38.25">
      <c r="A408" s="444"/>
      <c r="B408" s="469" t="s">
        <v>433</v>
      </c>
      <c r="C408" s="469"/>
      <c r="D408" s="456" t="s">
        <v>719</v>
      </c>
      <c r="E408" s="461" t="s">
        <v>295</v>
      </c>
      <c r="F408" s="460" t="s">
        <v>304</v>
      </c>
      <c r="G408" s="26"/>
      <c r="H408" s="707"/>
      <c r="I408" s="233"/>
      <c r="J408" s="256"/>
      <c r="K408" s="256"/>
      <c r="L408" s="256"/>
      <c r="M408" s="256"/>
      <c r="N408" s="256"/>
      <c r="O408" s="256"/>
    </row>
    <row r="409" spans="1:15" ht="25.5">
      <c r="A409" s="444"/>
      <c r="B409" s="469" t="s">
        <v>435</v>
      </c>
      <c r="C409" s="469"/>
      <c r="D409" s="456" t="s">
        <v>720</v>
      </c>
      <c r="E409" s="461" t="s">
        <v>295</v>
      </c>
      <c r="F409" s="460" t="s">
        <v>304</v>
      </c>
      <c r="G409" s="26"/>
      <c r="H409" s="707"/>
      <c r="I409" s="233"/>
      <c r="J409" s="256"/>
      <c r="K409" s="256"/>
      <c r="L409" s="256"/>
      <c r="M409" s="256"/>
      <c r="N409" s="256"/>
      <c r="O409" s="256"/>
    </row>
    <row r="410" spans="1:15" ht="33" thickTop="1" thickBot="1">
      <c r="A410" s="444"/>
      <c r="B410" s="469"/>
      <c r="C410" s="469"/>
      <c r="D410" s="517" t="s">
        <v>721</v>
      </c>
      <c r="E410" s="518" t="s">
        <v>282</v>
      </c>
      <c r="F410" s="507" t="s">
        <v>283</v>
      </c>
      <c r="G410" s="731" t="s">
        <v>103</v>
      </c>
      <c r="H410" s="518" t="s">
        <v>104</v>
      </c>
      <c r="I410" s="233"/>
      <c r="J410" s="256"/>
      <c r="K410" s="256"/>
      <c r="L410" s="256"/>
      <c r="M410" s="256"/>
      <c r="N410" s="256"/>
      <c r="O410" s="256"/>
    </row>
    <row r="411" spans="1:15" ht="27" thickTop="1" thickBot="1">
      <c r="A411" s="444"/>
      <c r="B411" s="469" t="s">
        <v>439</v>
      </c>
      <c r="C411" s="469"/>
      <c r="D411" s="820" t="s">
        <v>722</v>
      </c>
      <c r="E411" s="462" t="s">
        <v>295</v>
      </c>
      <c r="F411" s="460" t="s">
        <v>723</v>
      </c>
      <c r="G411" s="26"/>
      <c r="H411" s="707"/>
      <c r="I411" s="861"/>
      <c r="J411" s="858"/>
      <c r="K411" s="256"/>
      <c r="L411" s="256"/>
      <c r="M411" s="256"/>
      <c r="N411" s="256"/>
      <c r="O411" s="256"/>
    </row>
    <row r="412" spans="1:15" ht="52.5" thickTop="1" thickBot="1">
      <c r="A412" s="444"/>
      <c r="B412" s="469" t="s">
        <v>450</v>
      </c>
      <c r="C412" s="469"/>
      <c r="D412" s="820" t="s">
        <v>724</v>
      </c>
      <c r="E412" s="462" t="s">
        <v>295</v>
      </c>
      <c r="F412" s="460" t="s">
        <v>296</v>
      </c>
      <c r="G412" s="26"/>
      <c r="H412" s="707"/>
      <c r="I412" s="802"/>
      <c r="J412" s="256"/>
      <c r="K412" s="256"/>
      <c r="L412" s="256"/>
      <c r="M412" s="256"/>
      <c r="N412" s="256"/>
      <c r="O412" s="256"/>
    </row>
    <row r="413" spans="1:15" ht="27" thickTop="1" thickBot="1">
      <c r="A413" s="444"/>
      <c r="B413" s="469" t="s">
        <v>462</v>
      </c>
      <c r="C413" s="469"/>
      <c r="D413" s="820" t="s">
        <v>725</v>
      </c>
      <c r="E413" s="462" t="s">
        <v>295</v>
      </c>
      <c r="F413" s="460" t="s">
        <v>304</v>
      </c>
      <c r="G413" s="26"/>
      <c r="H413" s="707"/>
      <c r="I413" s="233"/>
      <c r="J413" s="256"/>
      <c r="K413" s="256"/>
      <c r="L413" s="256"/>
      <c r="M413" s="256"/>
      <c r="N413" s="256"/>
      <c r="O413" s="256"/>
    </row>
    <row r="414" spans="1:15" ht="25.5">
      <c r="A414" s="444"/>
      <c r="B414" s="469" t="s">
        <v>479</v>
      </c>
      <c r="C414" s="469"/>
      <c r="D414" s="820" t="s">
        <v>726</v>
      </c>
      <c r="E414" s="462" t="s">
        <v>295</v>
      </c>
      <c r="F414" s="460" t="s">
        <v>304</v>
      </c>
      <c r="G414" s="26"/>
      <c r="H414" s="707"/>
      <c r="I414" s="233"/>
      <c r="J414" s="256"/>
      <c r="K414" s="256"/>
      <c r="L414" s="256"/>
      <c r="M414" s="256"/>
      <c r="N414" s="256"/>
      <c r="O414" s="256"/>
    </row>
    <row r="415" spans="1:15" ht="51">
      <c r="A415" s="444"/>
      <c r="B415" s="469" t="s">
        <v>481</v>
      </c>
      <c r="C415" s="469"/>
      <c r="D415" s="820" t="s">
        <v>727</v>
      </c>
      <c r="E415" s="462" t="s">
        <v>295</v>
      </c>
      <c r="F415" s="460" t="s">
        <v>296</v>
      </c>
      <c r="G415" s="26"/>
      <c r="H415" s="707"/>
      <c r="I415" s="233"/>
      <c r="J415" s="256"/>
      <c r="K415" s="256"/>
      <c r="L415" s="256"/>
      <c r="M415" s="256"/>
      <c r="N415" s="256"/>
      <c r="O415" s="256"/>
    </row>
    <row r="416" spans="1:15" ht="38.25">
      <c r="A416" s="444"/>
      <c r="B416" s="469" t="s">
        <v>728</v>
      </c>
      <c r="C416" s="469"/>
      <c r="D416" s="820" t="s">
        <v>729</v>
      </c>
      <c r="E416" s="462" t="s">
        <v>295</v>
      </c>
      <c r="F416" s="460" t="s">
        <v>296</v>
      </c>
      <c r="G416" s="26"/>
      <c r="H416" s="707"/>
      <c r="I416" s="233"/>
      <c r="J416" s="256"/>
      <c r="K416" s="256"/>
      <c r="L416" s="256"/>
      <c r="M416" s="256"/>
      <c r="N416" s="256"/>
      <c r="O416" s="256"/>
    </row>
    <row r="417" spans="1:15" ht="39.75" thickTop="1" thickBot="1">
      <c r="A417" s="444"/>
      <c r="B417" s="469" t="s">
        <v>730</v>
      </c>
      <c r="C417" s="469"/>
      <c r="D417" s="820" t="s">
        <v>731</v>
      </c>
      <c r="E417" s="269"/>
      <c r="F417" s="269"/>
      <c r="G417" s="708"/>
      <c r="H417" s="817"/>
      <c r="I417" s="233"/>
      <c r="J417" s="256"/>
      <c r="K417" s="256"/>
      <c r="L417" s="256"/>
      <c r="M417" s="256"/>
      <c r="N417" s="256"/>
      <c r="O417" s="256"/>
    </row>
    <row r="418" spans="1:15" ht="39.75" thickTop="1" thickBot="1">
      <c r="A418" s="444"/>
      <c r="B418" s="469"/>
      <c r="C418" s="469" t="s">
        <v>117</v>
      </c>
      <c r="D418" s="820" t="s">
        <v>732</v>
      </c>
      <c r="E418" s="462" t="s">
        <v>295</v>
      </c>
      <c r="F418" s="460" t="s">
        <v>296</v>
      </c>
      <c r="G418" s="26"/>
      <c r="H418" s="707"/>
      <c r="I418" s="233"/>
      <c r="J418" s="256"/>
      <c r="K418" s="256"/>
      <c r="L418" s="256"/>
      <c r="M418" s="256"/>
      <c r="N418" s="256"/>
      <c r="O418" s="256"/>
    </row>
    <row r="419" spans="1:15" ht="39.75" thickTop="1" thickBot="1">
      <c r="A419" s="444"/>
      <c r="B419" s="469"/>
      <c r="C419" s="469" t="s">
        <v>119</v>
      </c>
      <c r="D419" s="820" t="s">
        <v>733</v>
      </c>
      <c r="E419" s="462" t="s">
        <v>295</v>
      </c>
      <c r="F419" s="460" t="s">
        <v>296</v>
      </c>
      <c r="G419" s="26"/>
      <c r="H419" s="707"/>
      <c r="I419" s="233"/>
      <c r="J419" s="256"/>
      <c r="K419" s="256"/>
      <c r="L419" s="256"/>
      <c r="M419" s="256"/>
      <c r="N419" s="256"/>
      <c r="O419" s="256"/>
    </row>
    <row r="420" spans="1:15" ht="39.75" thickTop="1" thickBot="1">
      <c r="A420" s="444"/>
      <c r="B420" s="469"/>
      <c r="C420" s="469" t="s">
        <v>121</v>
      </c>
      <c r="D420" s="820" t="s">
        <v>734</v>
      </c>
      <c r="E420" s="462" t="s">
        <v>295</v>
      </c>
      <c r="F420" s="460" t="s">
        <v>296</v>
      </c>
      <c r="G420" s="26"/>
      <c r="H420" s="707"/>
      <c r="I420" s="233"/>
      <c r="J420" s="256"/>
      <c r="K420" s="256"/>
      <c r="L420" s="256"/>
      <c r="M420" s="256"/>
      <c r="N420" s="256"/>
      <c r="O420" s="256"/>
    </row>
    <row r="421" spans="1:15" ht="39.75" thickTop="1" thickBot="1">
      <c r="A421" s="444"/>
      <c r="B421" s="469" t="s">
        <v>735</v>
      </c>
      <c r="C421" s="469"/>
      <c r="D421" s="820" t="s">
        <v>736</v>
      </c>
      <c r="E421" s="462" t="s">
        <v>295</v>
      </c>
      <c r="F421" s="460" t="s">
        <v>296</v>
      </c>
      <c r="G421" s="26"/>
      <c r="H421" s="707"/>
      <c r="I421" s="233"/>
      <c r="J421" s="256"/>
      <c r="K421" s="256"/>
      <c r="L421" s="256"/>
      <c r="M421" s="256"/>
      <c r="N421" s="256"/>
      <c r="O421" s="256"/>
    </row>
    <row r="422" spans="1:15" ht="38.25">
      <c r="A422" s="444"/>
      <c r="B422" s="469" t="s">
        <v>737</v>
      </c>
      <c r="C422" s="469"/>
      <c r="D422" s="820" t="s">
        <v>738</v>
      </c>
      <c r="E422" s="462" t="s">
        <v>295</v>
      </c>
      <c r="F422" s="460" t="s">
        <v>739</v>
      </c>
      <c r="G422" s="26"/>
      <c r="H422" s="707"/>
      <c r="I422" s="233"/>
      <c r="J422" s="256"/>
      <c r="K422" s="256"/>
      <c r="L422" s="256"/>
      <c r="M422" s="256"/>
      <c r="N422" s="256"/>
      <c r="O422" s="256"/>
    </row>
    <row r="423" spans="1:15" ht="38.25">
      <c r="A423" s="444"/>
      <c r="B423" s="469" t="s">
        <v>740</v>
      </c>
      <c r="C423" s="469"/>
      <c r="D423" s="820" t="s">
        <v>741</v>
      </c>
      <c r="E423" s="462" t="s">
        <v>295</v>
      </c>
      <c r="F423" s="460" t="s">
        <v>296</v>
      </c>
      <c r="G423" s="26"/>
      <c r="H423" s="707"/>
      <c r="I423" s="233"/>
      <c r="J423" s="256"/>
      <c r="K423" s="256"/>
      <c r="L423" s="256"/>
      <c r="M423" s="256"/>
      <c r="N423" s="256"/>
      <c r="O423" s="256"/>
    </row>
    <row r="424" spans="1:15" ht="38.25">
      <c r="A424" s="444"/>
      <c r="B424" s="469" t="s">
        <v>742</v>
      </c>
      <c r="C424" s="469"/>
      <c r="D424" s="820" t="s">
        <v>743</v>
      </c>
      <c r="E424" s="462" t="s">
        <v>295</v>
      </c>
      <c r="F424" s="460" t="s">
        <v>296</v>
      </c>
      <c r="G424" s="26"/>
      <c r="H424" s="707"/>
      <c r="I424" s="233"/>
      <c r="J424" s="256"/>
      <c r="K424" s="256"/>
      <c r="L424" s="256"/>
      <c r="M424" s="256"/>
      <c r="N424" s="256"/>
      <c r="O424" s="256"/>
    </row>
    <row r="425" spans="1:15" ht="38.25">
      <c r="A425" s="444"/>
      <c r="B425" s="469" t="s">
        <v>744</v>
      </c>
      <c r="C425" s="469"/>
      <c r="D425" s="820" t="s">
        <v>745</v>
      </c>
      <c r="E425" s="462" t="s">
        <v>295</v>
      </c>
      <c r="F425" s="460" t="s">
        <v>296</v>
      </c>
      <c r="G425" s="26"/>
      <c r="H425" s="707"/>
      <c r="I425" s="233"/>
      <c r="J425" s="256"/>
      <c r="K425" s="256"/>
      <c r="L425" s="256"/>
      <c r="M425" s="256"/>
      <c r="N425" s="256"/>
      <c r="O425" s="256"/>
    </row>
    <row r="426" spans="1:15" ht="52.5" thickTop="1" thickBot="1">
      <c r="A426" s="444"/>
      <c r="B426" s="469" t="s">
        <v>746</v>
      </c>
      <c r="C426" s="469"/>
      <c r="D426" s="820" t="s">
        <v>747</v>
      </c>
      <c r="E426" s="462" t="s">
        <v>295</v>
      </c>
      <c r="F426" s="460" t="s">
        <v>304</v>
      </c>
      <c r="G426" s="26"/>
      <c r="H426" s="707"/>
      <c r="I426" s="233"/>
      <c r="J426" s="256"/>
      <c r="K426" s="256"/>
      <c r="L426" s="256"/>
      <c r="M426" s="256"/>
      <c r="N426" s="256"/>
      <c r="O426" s="256"/>
    </row>
    <row r="427" spans="1:15" ht="17.25" thickTop="1" thickBot="1">
      <c r="A427" s="444"/>
      <c r="B427" s="469" t="s">
        <v>748</v>
      </c>
      <c r="C427" s="469"/>
      <c r="D427" s="820" t="s">
        <v>749</v>
      </c>
      <c r="E427" s="462" t="s">
        <v>287</v>
      </c>
      <c r="F427" s="460" t="s">
        <v>287</v>
      </c>
      <c r="G427" s="26"/>
      <c r="H427" s="707"/>
      <c r="I427" s="801"/>
      <c r="J427" s="256"/>
      <c r="K427" s="256"/>
      <c r="L427" s="256"/>
      <c r="M427" s="256"/>
      <c r="N427" s="256"/>
      <c r="O427" s="256"/>
    </row>
    <row r="428" spans="1:15" ht="27" thickTop="1" thickBot="1">
      <c r="A428" s="444"/>
      <c r="B428" s="469" t="s">
        <v>750</v>
      </c>
      <c r="C428" s="469"/>
      <c r="D428" s="820" t="s">
        <v>751</v>
      </c>
      <c r="E428" s="462" t="s">
        <v>287</v>
      </c>
      <c r="F428" s="460" t="s">
        <v>287</v>
      </c>
      <c r="G428" s="26"/>
      <c r="H428" s="707"/>
      <c r="I428" s="233"/>
      <c r="J428" s="256"/>
      <c r="K428" s="256"/>
      <c r="L428" s="256"/>
      <c r="M428" s="256"/>
      <c r="N428" s="256"/>
      <c r="O428" s="256"/>
    </row>
    <row r="429" spans="1:15" ht="38.25">
      <c r="A429" s="444"/>
      <c r="B429" s="469" t="s">
        <v>752</v>
      </c>
      <c r="C429" s="469"/>
      <c r="D429" s="820" t="s">
        <v>753</v>
      </c>
      <c r="E429" s="462" t="s">
        <v>287</v>
      </c>
      <c r="F429" s="460" t="s">
        <v>287</v>
      </c>
      <c r="G429" s="26"/>
      <c r="H429" s="707"/>
      <c r="I429" s="233"/>
      <c r="J429" s="256"/>
      <c r="K429" s="256"/>
      <c r="L429" s="256"/>
      <c r="M429" s="256"/>
      <c r="N429" s="256"/>
      <c r="O429" s="256"/>
    </row>
    <row r="430" spans="1:15" ht="25.5">
      <c r="A430" s="444"/>
      <c r="B430" s="469" t="s">
        <v>754</v>
      </c>
      <c r="C430" s="469"/>
      <c r="D430" s="820" t="s">
        <v>755</v>
      </c>
      <c r="E430" s="462" t="s">
        <v>287</v>
      </c>
      <c r="F430" s="460" t="s">
        <v>287</v>
      </c>
      <c r="G430" s="26"/>
      <c r="H430" s="707"/>
      <c r="I430" s="233"/>
      <c r="J430" s="256"/>
      <c r="K430" s="256"/>
      <c r="L430" s="256"/>
      <c r="M430" s="256"/>
      <c r="N430" s="256"/>
      <c r="O430" s="256"/>
    </row>
    <row r="431" spans="1:15" ht="15.75">
      <c r="A431" s="444"/>
      <c r="B431" s="469" t="s">
        <v>756</v>
      </c>
      <c r="C431" s="469"/>
      <c r="D431" s="820" t="s">
        <v>757</v>
      </c>
      <c r="E431" s="462" t="s">
        <v>287</v>
      </c>
      <c r="F431" s="460" t="s">
        <v>287</v>
      </c>
      <c r="G431" s="26"/>
      <c r="H431" s="707"/>
      <c r="I431" s="233"/>
      <c r="J431" s="256"/>
      <c r="K431" s="256"/>
      <c r="L431" s="256"/>
      <c r="M431" s="256"/>
      <c r="N431" s="256"/>
      <c r="O431" s="256"/>
    </row>
    <row r="432" spans="1:15" ht="25.5">
      <c r="A432" s="444"/>
      <c r="B432" s="469" t="s">
        <v>758</v>
      </c>
      <c r="C432" s="469"/>
      <c r="D432" s="820" t="s">
        <v>759</v>
      </c>
      <c r="E432" s="462" t="s">
        <v>287</v>
      </c>
      <c r="F432" s="460" t="s">
        <v>287</v>
      </c>
      <c r="G432" s="26"/>
      <c r="H432" s="707"/>
      <c r="I432" s="233"/>
      <c r="J432" s="256"/>
      <c r="K432" s="256"/>
      <c r="L432" s="256"/>
      <c r="M432" s="256"/>
      <c r="N432" s="256"/>
      <c r="O432" s="256"/>
    </row>
    <row r="433" spans="1:15" ht="25.5">
      <c r="A433" s="444"/>
      <c r="B433" s="469" t="s">
        <v>760</v>
      </c>
      <c r="C433" s="469"/>
      <c r="D433" s="820" t="s">
        <v>761</v>
      </c>
      <c r="E433" s="462" t="s">
        <v>287</v>
      </c>
      <c r="F433" s="460" t="s">
        <v>287</v>
      </c>
      <c r="G433" s="26"/>
      <c r="H433" s="707"/>
      <c r="I433" s="233"/>
      <c r="J433" s="256"/>
      <c r="K433" s="256"/>
      <c r="L433" s="256"/>
      <c r="M433" s="256"/>
      <c r="N433" s="256"/>
      <c r="O433" s="256"/>
    </row>
    <row r="434" spans="1:15" ht="38.25">
      <c r="A434" s="444"/>
      <c r="B434" s="469" t="s">
        <v>762</v>
      </c>
      <c r="C434" s="469"/>
      <c r="D434" s="820" t="s">
        <v>763</v>
      </c>
      <c r="E434" s="462" t="s">
        <v>287</v>
      </c>
      <c r="F434" s="460" t="s">
        <v>287</v>
      </c>
      <c r="G434" s="26"/>
      <c r="H434" s="707"/>
      <c r="I434" s="233"/>
      <c r="J434" s="256"/>
      <c r="K434" s="256"/>
      <c r="L434" s="256"/>
      <c r="M434" s="256"/>
      <c r="N434" s="256"/>
      <c r="O434" s="256"/>
    </row>
    <row r="435" spans="1:15" ht="38.25">
      <c r="A435" s="444"/>
      <c r="B435" s="469" t="s">
        <v>764</v>
      </c>
      <c r="C435" s="469"/>
      <c r="D435" s="820" t="s">
        <v>765</v>
      </c>
      <c r="E435" s="462" t="s">
        <v>287</v>
      </c>
      <c r="F435" s="460" t="s">
        <v>287</v>
      </c>
      <c r="G435" s="26"/>
      <c r="H435" s="707"/>
      <c r="I435" s="233"/>
      <c r="J435" s="256"/>
      <c r="K435" s="256"/>
      <c r="L435" s="256"/>
      <c r="M435" s="256"/>
      <c r="N435" s="256"/>
      <c r="O435" s="256"/>
    </row>
    <row r="436" spans="1:15" ht="27" thickTop="1" thickBot="1">
      <c r="A436" s="444"/>
      <c r="B436" s="469" t="s">
        <v>766</v>
      </c>
      <c r="C436" s="469"/>
      <c r="D436" s="820" t="s">
        <v>767</v>
      </c>
      <c r="E436" s="462" t="s">
        <v>287</v>
      </c>
      <c r="F436" s="460" t="s">
        <v>287</v>
      </c>
      <c r="G436" s="26"/>
      <c r="H436" s="707"/>
      <c r="I436" s="233"/>
      <c r="J436" s="256"/>
      <c r="K436" s="256"/>
      <c r="L436" s="256"/>
      <c r="M436" s="256"/>
      <c r="N436" s="256"/>
      <c r="O436" s="256"/>
    </row>
    <row r="437" spans="1:15" ht="52.5" thickTop="1" thickBot="1">
      <c r="A437" s="444"/>
      <c r="B437" s="469" t="s">
        <v>768</v>
      </c>
      <c r="C437" s="469"/>
      <c r="D437" s="820" t="s">
        <v>769</v>
      </c>
      <c r="E437" s="462" t="s">
        <v>287</v>
      </c>
      <c r="F437" s="460" t="s">
        <v>287</v>
      </c>
      <c r="G437" s="26"/>
      <c r="H437" s="707"/>
      <c r="I437" s="233"/>
      <c r="J437" s="256"/>
      <c r="K437" s="256"/>
      <c r="L437" s="256"/>
      <c r="M437" s="256"/>
      <c r="N437" s="256"/>
      <c r="O437" s="256"/>
    </row>
    <row r="438" spans="1:15" ht="27" thickTop="1" thickBot="1">
      <c r="A438" s="444"/>
      <c r="B438" s="469" t="s">
        <v>770</v>
      </c>
      <c r="D438" s="820" t="s">
        <v>597</v>
      </c>
      <c r="E438" s="462" t="s">
        <v>287</v>
      </c>
      <c r="F438" s="460" t="s">
        <v>287</v>
      </c>
      <c r="G438" s="26"/>
      <c r="H438" s="707"/>
      <c r="I438" s="801"/>
      <c r="J438" s="256"/>
      <c r="K438" s="256"/>
      <c r="L438" s="256"/>
      <c r="M438" s="256"/>
      <c r="N438" s="256"/>
      <c r="O438" s="256"/>
    </row>
    <row r="439" spans="1:15" ht="39.75" thickTop="1" thickBot="1">
      <c r="A439" s="444"/>
      <c r="B439" s="469" t="s">
        <v>771</v>
      </c>
      <c r="C439" s="469"/>
      <c r="D439" s="477" t="s">
        <v>772</v>
      </c>
      <c r="E439" s="266"/>
      <c r="F439" s="266"/>
      <c r="G439" s="772"/>
      <c r="H439" s="816"/>
      <c r="I439" s="233"/>
      <c r="J439" s="256"/>
      <c r="K439" s="256"/>
      <c r="L439" s="256"/>
      <c r="M439" s="256"/>
      <c r="N439" s="256"/>
      <c r="O439" s="256"/>
    </row>
    <row r="440" spans="1:15" ht="15.75">
      <c r="A440" s="444"/>
      <c r="B440" s="469"/>
      <c r="C440" s="469" t="s">
        <v>117</v>
      </c>
      <c r="D440" s="820" t="s">
        <v>773</v>
      </c>
      <c r="E440" s="462" t="s">
        <v>774</v>
      </c>
      <c r="F440" s="460" t="s">
        <v>774</v>
      </c>
      <c r="G440" s="26"/>
      <c r="H440" s="707"/>
      <c r="I440" s="233"/>
      <c r="J440" s="256"/>
      <c r="K440" s="256"/>
      <c r="L440" s="256"/>
      <c r="M440" s="256"/>
      <c r="N440" s="256"/>
      <c r="O440" s="256"/>
    </row>
    <row r="441" spans="1:15" ht="15.75">
      <c r="A441" s="444"/>
      <c r="B441" s="469"/>
      <c r="C441" s="469" t="s">
        <v>119</v>
      </c>
      <c r="D441" s="820" t="s">
        <v>775</v>
      </c>
      <c r="E441" s="462" t="s">
        <v>774</v>
      </c>
      <c r="F441" s="460" t="s">
        <v>774</v>
      </c>
      <c r="G441" s="26"/>
      <c r="H441" s="707"/>
      <c r="I441" s="233"/>
      <c r="J441" s="256"/>
      <c r="K441" s="256"/>
      <c r="L441" s="256"/>
      <c r="M441" s="256"/>
      <c r="N441" s="256"/>
      <c r="O441" s="256"/>
    </row>
    <row r="442" spans="1:15" ht="15.75">
      <c r="A442" s="444"/>
      <c r="B442" s="469"/>
      <c r="C442" s="469" t="s">
        <v>121</v>
      </c>
      <c r="D442" s="820" t="s">
        <v>776</v>
      </c>
      <c r="E442" s="462" t="s">
        <v>774</v>
      </c>
      <c r="F442" s="460" t="s">
        <v>774</v>
      </c>
      <c r="G442" s="26"/>
      <c r="H442" s="707"/>
      <c r="I442" s="233"/>
      <c r="J442" s="256"/>
      <c r="K442" s="256"/>
      <c r="L442" s="256"/>
      <c r="M442" s="256"/>
      <c r="N442" s="256"/>
      <c r="O442" s="256"/>
    </row>
    <row r="443" spans="1:15" ht="15.75">
      <c r="A443" s="444"/>
      <c r="B443" s="469"/>
      <c r="C443" s="469" t="s">
        <v>134</v>
      </c>
      <c r="D443" s="820" t="s">
        <v>777</v>
      </c>
      <c r="E443" s="462" t="s">
        <v>774</v>
      </c>
      <c r="F443" s="460" t="s">
        <v>774</v>
      </c>
      <c r="G443" s="26"/>
      <c r="H443" s="707"/>
      <c r="I443" s="233"/>
      <c r="J443" s="256"/>
      <c r="K443" s="256"/>
      <c r="L443" s="256"/>
      <c r="M443" s="256"/>
      <c r="N443" s="256"/>
      <c r="O443" s="256"/>
    </row>
    <row r="444" spans="1:15" ht="25.5">
      <c r="A444" s="444"/>
      <c r="B444" s="469" t="s">
        <v>778</v>
      </c>
      <c r="C444" s="469"/>
      <c r="D444" s="820" t="s">
        <v>779</v>
      </c>
      <c r="E444" s="462" t="s">
        <v>287</v>
      </c>
      <c r="F444" s="460" t="s">
        <v>287</v>
      </c>
      <c r="G444" s="26"/>
      <c r="H444" s="707"/>
      <c r="I444" s="233"/>
      <c r="J444" s="256"/>
      <c r="K444" s="256"/>
      <c r="L444" s="256"/>
      <c r="M444" s="256"/>
      <c r="N444" s="256"/>
      <c r="O444" s="256"/>
    </row>
    <row r="445" spans="1:15" ht="63.75">
      <c r="A445" s="444"/>
      <c r="B445" s="469" t="s">
        <v>780</v>
      </c>
      <c r="C445" s="469"/>
      <c r="D445" s="820" t="s">
        <v>781</v>
      </c>
      <c r="E445" s="462" t="s">
        <v>287</v>
      </c>
      <c r="F445" s="460" t="s">
        <v>287</v>
      </c>
      <c r="G445" s="26"/>
      <c r="H445" s="707"/>
      <c r="I445" s="233"/>
      <c r="J445" s="256"/>
      <c r="K445" s="256"/>
      <c r="L445" s="256"/>
      <c r="M445" s="256"/>
      <c r="N445" s="256"/>
      <c r="O445" s="256"/>
    </row>
    <row r="446" spans="1:15" ht="38.25">
      <c r="A446" s="444"/>
      <c r="B446" s="469" t="s">
        <v>782</v>
      </c>
      <c r="C446" s="469"/>
      <c r="D446" s="820" t="s">
        <v>783</v>
      </c>
      <c r="E446" s="462" t="s">
        <v>287</v>
      </c>
      <c r="F446" s="460" t="s">
        <v>287</v>
      </c>
      <c r="G446" s="26"/>
      <c r="H446" s="707"/>
      <c r="I446" s="233"/>
      <c r="J446" s="256"/>
      <c r="K446" s="256"/>
      <c r="L446" s="256"/>
      <c r="M446" s="256"/>
      <c r="N446" s="256"/>
      <c r="O446" s="256"/>
    </row>
    <row r="447" spans="1:15" ht="25.5">
      <c r="A447" s="444"/>
      <c r="B447" s="469" t="s">
        <v>784</v>
      </c>
      <c r="C447" s="469"/>
      <c r="D447" s="820" t="s">
        <v>785</v>
      </c>
      <c r="E447" s="462" t="s">
        <v>287</v>
      </c>
      <c r="F447" s="460" t="s">
        <v>287</v>
      </c>
      <c r="G447" s="26"/>
      <c r="H447" s="707"/>
      <c r="I447" s="233"/>
      <c r="J447" s="256"/>
      <c r="K447" s="256"/>
      <c r="L447" s="256"/>
      <c r="M447" s="256"/>
      <c r="N447" s="256"/>
      <c r="O447" s="256"/>
    </row>
    <row r="448" spans="1:15" ht="39.75" thickTop="1" thickBot="1">
      <c r="A448" s="444"/>
      <c r="B448" s="469" t="s">
        <v>786</v>
      </c>
      <c r="C448" s="469"/>
      <c r="D448" s="820" t="s">
        <v>787</v>
      </c>
      <c r="E448" s="462" t="s">
        <v>295</v>
      </c>
      <c r="F448" s="460" t="s">
        <v>296</v>
      </c>
      <c r="G448" s="26"/>
      <c r="H448" s="707"/>
      <c r="I448" s="233"/>
      <c r="J448" s="256"/>
      <c r="K448" s="256"/>
      <c r="L448" s="256"/>
      <c r="M448" s="256"/>
      <c r="N448" s="256"/>
      <c r="O448" s="256"/>
    </row>
    <row r="449" spans="1:15" ht="33" thickTop="1" thickBot="1">
      <c r="A449" s="444"/>
      <c r="B449" s="469"/>
      <c r="C449" s="469"/>
      <c r="D449" s="517" t="s">
        <v>788</v>
      </c>
      <c r="E449" s="518" t="s">
        <v>282</v>
      </c>
      <c r="F449" s="507" t="s">
        <v>283</v>
      </c>
      <c r="G449" s="731" t="s">
        <v>103</v>
      </c>
      <c r="H449" s="518" t="s">
        <v>104</v>
      </c>
      <c r="I449" s="233"/>
      <c r="J449" s="256"/>
      <c r="K449" s="256"/>
      <c r="L449" s="256"/>
      <c r="M449" s="256"/>
      <c r="N449" s="256"/>
      <c r="O449" s="256"/>
    </row>
    <row r="450" spans="1:15" ht="63.75">
      <c r="A450" s="444"/>
      <c r="B450" s="469" t="s">
        <v>789</v>
      </c>
      <c r="C450" s="469"/>
      <c r="D450" s="463" t="s">
        <v>790</v>
      </c>
      <c r="E450" s="266"/>
      <c r="F450" s="266"/>
      <c r="G450" s="772"/>
      <c r="H450" s="816"/>
      <c r="I450" s="233"/>
      <c r="J450" s="256"/>
      <c r="K450" s="256"/>
      <c r="L450" s="256"/>
      <c r="M450" s="256"/>
      <c r="N450" s="256"/>
      <c r="O450" s="256"/>
    </row>
    <row r="451" spans="1:15" ht="25.5">
      <c r="A451" s="444"/>
      <c r="B451" s="469"/>
      <c r="C451" s="469" t="s">
        <v>117</v>
      </c>
      <c r="D451" s="476" t="s">
        <v>791</v>
      </c>
      <c r="E451" s="462" t="s">
        <v>295</v>
      </c>
      <c r="F451" s="460" t="s">
        <v>304</v>
      </c>
      <c r="G451" s="26"/>
      <c r="H451" s="707"/>
      <c r="I451" s="233"/>
      <c r="J451" s="256"/>
      <c r="K451" s="256"/>
      <c r="L451" s="256"/>
      <c r="M451" s="256"/>
      <c r="N451" s="256"/>
      <c r="O451" s="256"/>
    </row>
    <row r="452" spans="1:15" ht="25.5">
      <c r="A452" s="444"/>
      <c r="B452" s="469"/>
      <c r="C452" s="469" t="s">
        <v>119</v>
      </c>
      <c r="D452" s="476" t="s">
        <v>792</v>
      </c>
      <c r="E452" s="462" t="s">
        <v>287</v>
      </c>
      <c r="F452" s="460" t="s">
        <v>287</v>
      </c>
      <c r="G452" s="26"/>
      <c r="H452" s="707"/>
      <c r="I452" s="233"/>
      <c r="J452" s="256"/>
      <c r="K452" s="256"/>
      <c r="L452" s="256"/>
      <c r="M452" s="256"/>
      <c r="N452" s="256"/>
      <c r="O452" s="256"/>
    </row>
    <row r="453" spans="1:15" ht="15.75">
      <c r="A453" s="444"/>
      <c r="B453" s="469"/>
      <c r="C453" s="469" t="s">
        <v>121</v>
      </c>
      <c r="D453" s="476" t="s">
        <v>793</v>
      </c>
      <c r="E453" s="462" t="s">
        <v>774</v>
      </c>
      <c r="F453" s="460" t="s">
        <v>774</v>
      </c>
      <c r="G453" s="26"/>
      <c r="H453" s="707"/>
      <c r="I453" s="233"/>
      <c r="J453" s="256"/>
      <c r="K453" s="256"/>
      <c r="L453" s="256"/>
      <c r="M453" s="256"/>
      <c r="N453" s="256"/>
      <c r="O453" s="256"/>
    </row>
    <row r="454" spans="1:15" ht="15.75">
      <c r="A454" s="444"/>
      <c r="B454" s="469"/>
      <c r="C454" s="469" t="s">
        <v>134</v>
      </c>
      <c r="D454" s="476" t="s">
        <v>794</v>
      </c>
      <c r="E454" s="462" t="s">
        <v>774</v>
      </c>
      <c r="F454" s="460" t="s">
        <v>774</v>
      </c>
      <c r="G454" s="26"/>
      <c r="H454" s="707"/>
      <c r="I454" s="233"/>
      <c r="J454" s="256"/>
      <c r="K454" s="256"/>
      <c r="L454" s="256"/>
      <c r="M454" s="256"/>
      <c r="N454" s="256"/>
      <c r="O454" s="256"/>
    </row>
    <row r="455" spans="1:15" ht="15.75">
      <c r="A455" s="444"/>
      <c r="B455" s="469"/>
      <c r="C455" s="469" t="s">
        <v>138</v>
      </c>
      <c r="D455" s="476" t="s">
        <v>795</v>
      </c>
      <c r="E455" s="462" t="s">
        <v>774</v>
      </c>
      <c r="F455" s="460" t="s">
        <v>774</v>
      </c>
      <c r="G455" s="26"/>
      <c r="H455" s="707"/>
      <c r="I455" s="233"/>
      <c r="J455" s="256"/>
      <c r="K455" s="256"/>
      <c r="L455" s="256"/>
      <c r="M455" s="256"/>
      <c r="N455" s="256"/>
      <c r="O455" s="256"/>
    </row>
    <row r="456" spans="1:15" ht="15.75">
      <c r="A456" s="444"/>
      <c r="B456" s="469"/>
      <c r="C456" s="469" t="s">
        <v>150</v>
      </c>
      <c r="D456" s="476" t="s">
        <v>796</v>
      </c>
      <c r="E456" s="462" t="s">
        <v>774</v>
      </c>
      <c r="F456" s="460" t="s">
        <v>774</v>
      </c>
      <c r="G456" s="26"/>
      <c r="H456" s="707"/>
      <c r="I456" s="233"/>
      <c r="J456" s="256"/>
      <c r="K456" s="256"/>
      <c r="L456" s="256"/>
      <c r="M456" s="256"/>
      <c r="N456" s="256"/>
      <c r="O456" s="256"/>
    </row>
    <row r="457" spans="1:15" ht="15.75">
      <c r="A457" s="444"/>
      <c r="B457" s="469"/>
      <c r="C457" s="469" t="s">
        <v>152</v>
      </c>
      <c r="D457" s="476" t="s">
        <v>797</v>
      </c>
      <c r="E457" s="462" t="s">
        <v>287</v>
      </c>
      <c r="F457" s="460" t="s">
        <v>287</v>
      </c>
      <c r="G457" s="26"/>
      <c r="H457" s="707"/>
      <c r="I457" s="233"/>
      <c r="J457" s="256"/>
      <c r="K457" s="256"/>
      <c r="L457" s="256"/>
      <c r="M457" s="256"/>
      <c r="N457" s="256"/>
      <c r="O457" s="256"/>
    </row>
    <row r="458" spans="1:15" ht="25.5">
      <c r="A458" s="444"/>
      <c r="B458" s="469" t="s">
        <v>798</v>
      </c>
      <c r="C458" s="469"/>
      <c r="D458" s="820" t="s">
        <v>799</v>
      </c>
      <c r="E458" s="462" t="s">
        <v>774</v>
      </c>
      <c r="F458" s="460" t="s">
        <v>774</v>
      </c>
      <c r="G458" s="26"/>
      <c r="H458" s="707"/>
      <c r="I458" s="233"/>
      <c r="J458" s="256"/>
      <c r="K458" s="256"/>
      <c r="L458" s="256"/>
      <c r="M458" s="256"/>
      <c r="N458" s="256"/>
      <c r="O458" s="256"/>
    </row>
    <row r="459" spans="1:15" ht="15.75">
      <c r="A459" s="444"/>
      <c r="B459" s="469"/>
      <c r="C459" s="469"/>
      <c r="D459" s="463" t="s">
        <v>800</v>
      </c>
      <c r="E459" s="266"/>
      <c r="F459" s="266"/>
      <c r="G459" s="772"/>
      <c r="H459" s="816"/>
      <c r="I459" s="233"/>
      <c r="J459" s="256"/>
      <c r="K459" s="256"/>
      <c r="L459" s="256"/>
      <c r="M459" s="256"/>
      <c r="N459" s="256"/>
      <c r="O459" s="256"/>
    </row>
    <row r="460" spans="1:15" ht="25.5">
      <c r="A460" s="444"/>
      <c r="B460" s="469" t="s">
        <v>801</v>
      </c>
      <c r="C460" s="469"/>
      <c r="D460" s="820" t="s">
        <v>802</v>
      </c>
      <c r="E460" s="462" t="s">
        <v>287</v>
      </c>
      <c r="F460" s="460" t="s">
        <v>287</v>
      </c>
      <c r="G460" s="26"/>
      <c r="H460" s="26"/>
      <c r="I460" s="233"/>
      <c r="J460" s="256"/>
      <c r="K460" s="256"/>
      <c r="L460" s="256"/>
      <c r="M460" s="256"/>
      <c r="N460" s="256"/>
      <c r="O460" s="256"/>
    </row>
    <row r="461" spans="1:15" ht="25.5">
      <c r="A461" s="444"/>
      <c r="B461" s="469" t="s">
        <v>803</v>
      </c>
      <c r="C461" s="469"/>
      <c r="D461" s="477" t="s">
        <v>804</v>
      </c>
      <c r="E461" s="266"/>
      <c r="F461" s="266"/>
      <c r="G461" s="772"/>
      <c r="H461" s="816"/>
      <c r="I461" s="233"/>
      <c r="J461" s="256"/>
      <c r="K461" s="256"/>
      <c r="L461" s="256"/>
      <c r="M461" s="256"/>
      <c r="N461" s="256"/>
      <c r="O461" s="256"/>
    </row>
    <row r="462" spans="1:15" ht="25.5">
      <c r="A462" s="444"/>
      <c r="B462" s="469"/>
      <c r="C462" s="469" t="s">
        <v>117</v>
      </c>
      <c r="D462" s="820" t="s">
        <v>805</v>
      </c>
      <c r="E462" s="462" t="s">
        <v>295</v>
      </c>
      <c r="F462" s="460" t="s">
        <v>304</v>
      </c>
      <c r="G462" s="26"/>
      <c r="H462" s="707"/>
      <c r="I462" s="233"/>
      <c r="J462" s="256"/>
      <c r="K462" s="256"/>
      <c r="L462" s="256"/>
      <c r="M462" s="256"/>
      <c r="N462" s="256"/>
      <c r="O462" s="256"/>
    </row>
    <row r="463" spans="1:15" ht="25.5">
      <c r="A463" s="444"/>
      <c r="B463" s="469"/>
      <c r="C463" s="469" t="s">
        <v>119</v>
      </c>
      <c r="D463" s="820" t="s">
        <v>806</v>
      </c>
      <c r="E463" s="462" t="s">
        <v>295</v>
      </c>
      <c r="F463" s="460" t="s">
        <v>304</v>
      </c>
      <c r="G463" s="26"/>
      <c r="H463" s="707"/>
      <c r="I463" s="233"/>
      <c r="J463" s="256"/>
      <c r="K463" s="256"/>
      <c r="L463" s="256"/>
      <c r="M463" s="256"/>
      <c r="N463" s="256"/>
      <c r="O463" s="256"/>
    </row>
    <row r="464" spans="1:15" ht="25.5">
      <c r="A464" s="444"/>
      <c r="B464" s="469"/>
      <c r="C464" s="469" t="s">
        <v>121</v>
      </c>
      <c r="D464" s="820" t="s">
        <v>807</v>
      </c>
      <c r="E464" s="462" t="s">
        <v>295</v>
      </c>
      <c r="F464" s="460" t="s">
        <v>304</v>
      </c>
      <c r="G464" s="26"/>
      <c r="H464" s="707"/>
      <c r="I464" s="233"/>
      <c r="J464" s="256"/>
      <c r="K464" s="256"/>
      <c r="L464" s="256"/>
      <c r="M464" s="256"/>
      <c r="N464" s="256"/>
      <c r="O464" s="256"/>
    </row>
    <row r="465" spans="1:15" ht="25.5">
      <c r="A465" s="444"/>
      <c r="B465" s="469"/>
      <c r="C465" s="469" t="s">
        <v>134</v>
      </c>
      <c r="D465" s="820" t="s">
        <v>613</v>
      </c>
      <c r="E465" s="462" t="s">
        <v>295</v>
      </c>
      <c r="F465" s="460" t="s">
        <v>304</v>
      </c>
      <c r="G465" s="26"/>
      <c r="H465" s="707"/>
      <c r="I465" s="233"/>
      <c r="J465" s="256"/>
      <c r="K465" s="256"/>
      <c r="L465" s="256"/>
      <c r="M465" s="256"/>
      <c r="N465" s="256"/>
      <c r="O465" s="256"/>
    </row>
    <row r="466" spans="1:15" ht="25.5">
      <c r="A466" s="444"/>
      <c r="B466" s="469"/>
      <c r="C466" s="469" t="s">
        <v>138</v>
      </c>
      <c r="D466" s="820" t="s">
        <v>808</v>
      </c>
      <c r="E466" s="462" t="s">
        <v>295</v>
      </c>
      <c r="F466" s="460" t="s">
        <v>304</v>
      </c>
      <c r="G466" s="26"/>
      <c r="H466" s="707"/>
      <c r="I466" s="233"/>
      <c r="J466" s="256"/>
      <c r="K466" s="256"/>
      <c r="L466" s="256"/>
      <c r="M466" s="256"/>
      <c r="N466" s="256"/>
      <c r="O466" s="256"/>
    </row>
    <row r="467" spans="1:15" ht="25.5">
      <c r="A467" s="444"/>
      <c r="B467" s="469" t="s">
        <v>809</v>
      </c>
      <c r="C467" s="469"/>
      <c r="D467" s="477" t="s">
        <v>810</v>
      </c>
      <c r="E467" s="266"/>
      <c r="F467" s="266"/>
      <c r="G467" s="772"/>
      <c r="H467" s="816"/>
      <c r="I467" s="233"/>
      <c r="J467" s="256"/>
      <c r="K467" s="256"/>
      <c r="L467" s="256"/>
      <c r="M467" s="256"/>
      <c r="N467" s="256"/>
      <c r="O467" s="256"/>
    </row>
    <row r="468" spans="1:15" ht="25.5">
      <c r="A468" s="444"/>
      <c r="B468" s="469"/>
      <c r="C468" s="469" t="s">
        <v>117</v>
      </c>
      <c r="D468" s="820" t="s">
        <v>811</v>
      </c>
      <c r="E468" s="462" t="s">
        <v>295</v>
      </c>
      <c r="F468" s="460" t="s">
        <v>304</v>
      </c>
      <c r="G468" s="26"/>
      <c r="H468" s="707"/>
      <c r="I468" s="233"/>
      <c r="J468" s="256"/>
      <c r="K468" s="256"/>
      <c r="L468" s="256"/>
      <c r="M468" s="256"/>
      <c r="N468" s="256"/>
      <c r="O468" s="256"/>
    </row>
    <row r="469" spans="1:15" ht="25.5">
      <c r="A469" s="444"/>
      <c r="B469" s="469"/>
      <c r="C469" s="469" t="s">
        <v>119</v>
      </c>
      <c r="D469" s="820" t="s">
        <v>812</v>
      </c>
      <c r="E469" s="462" t="s">
        <v>295</v>
      </c>
      <c r="F469" s="460" t="s">
        <v>304</v>
      </c>
      <c r="G469" s="26"/>
      <c r="H469" s="707"/>
      <c r="I469" s="233"/>
      <c r="J469" s="256"/>
      <c r="K469" s="256"/>
      <c r="L469" s="256"/>
      <c r="M469" s="256"/>
      <c r="N469" s="256"/>
      <c r="O469" s="256"/>
    </row>
    <row r="470" spans="1:15" ht="25.5">
      <c r="A470" s="444"/>
      <c r="B470" s="469"/>
      <c r="C470" s="469" t="s">
        <v>121</v>
      </c>
      <c r="D470" s="820" t="s">
        <v>813</v>
      </c>
      <c r="E470" s="462" t="s">
        <v>295</v>
      </c>
      <c r="F470" s="460" t="s">
        <v>304</v>
      </c>
      <c r="G470" s="26"/>
      <c r="H470" s="707"/>
      <c r="I470" s="233"/>
      <c r="J470" s="256"/>
      <c r="K470" s="256"/>
      <c r="L470" s="256"/>
      <c r="M470" s="256"/>
      <c r="N470" s="256"/>
      <c r="O470" s="256"/>
    </row>
    <row r="471" spans="1:15" ht="25.5">
      <c r="A471" s="444"/>
      <c r="B471" s="469"/>
      <c r="C471" s="469" t="s">
        <v>134</v>
      </c>
      <c r="D471" s="820" t="s">
        <v>814</v>
      </c>
      <c r="E471" s="462" t="s">
        <v>295</v>
      </c>
      <c r="F471" s="460" t="s">
        <v>304</v>
      </c>
      <c r="G471" s="26"/>
      <c r="H471" s="707"/>
      <c r="I471" s="233"/>
      <c r="J471" s="256"/>
      <c r="K471" s="256"/>
      <c r="L471" s="256"/>
      <c r="M471" s="256"/>
      <c r="N471" s="256"/>
      <c r="O471" s="256"/>
    </row>
    <row r="472" spans="1:15" ht="25.5">
      <c r="A472" s="444"/>
      <c r="B472" s="469"/>
      <c r="C472" s="469" t="s">
        <v>138</v>
      </c>
      <c r="D472" s="820" t="s">
        <v>815</v>
      </c>
      <c r="E472" s="462" t="s">
        <v>295</v>
      </c>
      <c r="F472" s="460" t="s">
        <v>304</v>
      </c>
      <c r="G472" s="26"/>
      <c r="H472" s="707"/>
      <c r="I472" s="233"/>
      <c r="J472" s="256"/>
      <c r="K472" s="256"/>
      <c r="L472" s="256"/>
      <c r="M472" s="256"/>
      <c r="N472" s="256"/>
      <c r="O472" s="256"/>
    </row>
    <row r="473" spans="1:15" ht="25.5">
      <c r="A473" s="444"/>
      <c r="B473" s="469"/>
      <c r="C473" s="469" t="s">
        <v>150</v>
      </c>
      <c r="D473" s="820" t="s">
        <v>816</v>
      </c>
      <c r="E473" s="462" t="s">
        <v>295</v>
      </c>
      <c r="F473" s="460" t="s">
        <v>304</v>
      </c>
      <c r="G473" s="26"/>
      <c r="H473" s="707"/>
      <c r="I473" s="233"/>
      <c r="J473" s="256"/>
      <c r="K473" s="256"/>
      <c r="L473" s="256"/>
      <c r="M473" s="256"/>
      <c r="N473" s="256"/>
      <c r="O473" s="256"/>
    </row>
    <row r="474" spans="1:15" ht="25.5">
      <c r="A474" s="444"/>
      <c r="B474" s="469"/>
      <c r="C474" s="469" t="s">
        <v>152</v>
      </c>
      <c r="D474" s="820" t="s">
        <v>817</v>
      </c>
      <c r="E474" s="462" t="s">
        <v>295</v>
      </c>
      <c r="F474" s="460" t="s">
        <v>304</v>
      </c>
      <c r="G474" s="26"/>
      <c r="H474" s="707"/>
      <c r="I474" s="233"/>
      <c r="J474" s="256"/>
      <c r="K474" s="256"/>
      <c r="L474" s="256"/>
      <c r="M474" s="256"/>
      <c r="N474" s="256"/>
      <c r="O474" s="256"/>
    </row>
    <row r="475" spans="1:15" ht="25.5">
      <c r="A475" s="444"/>
      <c r="B475" s="469"/>
      <c r="C475" s="469" t="s">
        <v>154</v>
      </c>
      <c r="D475" s="820" t="s">
        <v>818</v>
      </c>
      <c r="E475" s="462" t="s">
        <v>295</v>
      </c>
      <c r="F475" s="460" t="s">
        <v>304</v>
      </c>
      <c r="G475" s="26"/>
      <c r="H475" s="707"/>
      <c r="I475" s="233"/>
      <c r="J475" s="256"/>
      <c r="K475" s="256"/>
      <c r="L475" s="256"/>
      <c r="M475" s="256"/>
      <c r="N475" s="256"/>
      <c r="O475" s="256"/>
    </row>
    <row r="476" spans="1:15" ht="25.5">
      <c r="A476" s="444"/>
      <c r="B476" s="469"/>
      <c r="C476" s="469" t="s">
        <v>156</v>
      </c>
      <c r="D476" s="820" t="s">
        <v>819</v>
      </c>
      <c r="E476" s="462" t="s">
        <v>295</v>
      </c>
      <c r="F476" s="460" t="s">
        <v>304</v>
      </c>
      <c r="G476" s="26"/>
      <c r="H476" s="707"/>
      <c r="I476" s="233"/>
      <c r="J476" s="256"/>
      <c r="K476" s="256"/>
      <c r="L476" s="256"/>
      <c r="M476" s="256"/>
      <c r="N476" s="256"/>
      <c r="O476" s="256"/>
    </row>
    <row r="477" spans="1:15" ht="25.5">
      <c r="A477" s="444"/>
      <c r="B477" s="469"/>
      <c r="C477" s="469" t="s">
        <v>158</v>
      </c>
      <c r="D477" s="820" t="s">
        <v>820</v>
      </c>
      <c r="E477" s="462" t="s">
        <v>295</v>
      </c>
      <c r="F477" s="460" t="s">
        <v>304</v>
      </c>
      <c r="G477" s="26"/>
      <c r="H477" s="707"/>
      <c r="I477" s="233"/>
      <c r="J477" s="256"/>
      <c r="K477" s="256"/>
      <c r="L477" s="256"/>
      <c r="M477" s="256"/>
      <c r="N477" s="256"/>
      <c r="O477" s="256"/>
    </row>
    <row r="478" spans="1:15" ht="25.5">
      <c r="A478" s="444"/>
      <c r="B478" s="469"/>
      <c r="C478" s="469" t="s">
        <v>160</v>
      </c>
      <c r="D478" s="820" t="s">
        <v>821</v>
      </c>
      <c r="E478" s="462" t="s">
        <v>295</v>
      </c>
      <c r="F478" s="460" t="s">
        <v>304</v>
      </c>
      <c r="G478" s="26"/>
      <c r="H478" s="707"/>
      <c r="I478" s="233"/>
      <c r="J478" s="256"/>
      <c r="K478" s="256"/>
      <c r="L478" s="256"/>
      <c r="M478" s="256"/>
      <c r="N478" s="256"/>
      <c r="O478" s="256"/>
    </row>
    <row r="479" spans="1:15" ht="25.5">
      <c r="A479" s="444"/>
      <c r="B479" s="469"/>
      <c r="C479" s="469" t="s">
        <v>162</v>
      </c>
      <c r="D479" s="820" t="s">
        <v>822</v>
      </c>
      <c r="E479" s="462" t="s">
        <v>295</v>
      </c>
      <c r="F479" s="460" t="s">
        <v>304</v>
      </c>
      <c r="G479" s="26"/>
      <c r="H479" s="707"/>
      <c r="I479" s="233"/>
      <c r="J479" s="256"/>
      <c r="K479" s="256"/>
      <c r="L479" s="256"/>
      <c r="M479" s="256"/>
      <c r="N479" s="256"/>
      <c r="O479" s="256"/>
    </row>
    <row r="480" spans="1:15" ht="25.5">
      <c r="A480" s="444"/>
      <c r="B480" s="469"/>
      <c r="C480" s="469" t="s">
        <v>194</v>
      </c>
      <c r="D480" s="820" t="s">
        <v>823</v>
      </c>
      <c r="E480" s="462" t="s">
        <v>295</v>
      </c>
      <c r="F480" s="460" t="s">
        <v>304</v>
      </c>
      <c r="G480" s="26"/>
      <c r="H480" s="707"/>
      <c r="I480" s="233"/>
      <c r="J480" s="256"/>
      <c r="K480" s="256"/>
      <c r="L480" s="256"/>
      <c r="M480" s="256"/>
      <c r="N480" s="256"/>
      <c r="O480" s="256"/>
    </row>
    <row r="481" spans="1:15" ht="25.5">
      <c r="A481" s="444"/>
      <c r="B481" s="469"/>
      <c r="C481" s="469" t="s">
        <v>196</v>
      </c>
      <c r="D481" s="820" t="s">
        <v>824</v>
      </c>
      <c r="E481" s="462" t="s">
        <v>295</v>
      </c>
      <c r="F481" s="460" t="s">
        <v>304</v>
      </c>
      <c r="G481" s="26"/>
      <c r="H481" s="707"/>
      <c r="I481" s="233"/>
      <c r="J481" s="256"/>
      <c r="K481" s="256"/>
      <c r="L481" s="256"/>
      <c r="M481" s="256"/>
      <c r="N481" s="256"/>
      <c r="O481" s="256"/>
    </row>
    <row r="482" spans="1:15" ht="25.5">
      <c r="A482" s="444"/>
      <c r="B482" s="469"/>
      <c r="C482" s="469" t="s">
        <v>198</v>
      </c>
      <c r="D482" s="820" t="s">
        <v>825</v>
      </c>
      <c r="E482" s="462" t="s">
        <v>295</v>
      </c>
      <c r="F482" s="460" t="s">
        <v>304</v>
      </c>
      <c r="G482" s="26"/>
      <c r="H482" s="707"/>
      <c r="I482" s="233"/>
      <c r="J482" s="256"/>
      <c r="K482" s="256"/>
      <c r="L482" s="256"/>
      <c r="M482" s="256"/>
      <c r="N482" s="256"/>
      <c r="O482" s="256"/>
    </row>
    <row r="483" spans="1:15" ht="25.5">
      <c r="A483" s="444"/>
      <c r="B483" s="469"/>
      <c r="C483" s="469" t="s">
        <v>200</v>
      </c>
      <c r="D483" s="820" t="s">
        <v>826</v>
      </c>
      <c r="E483" s="462" t="s">
        <v>295</v>
      </c>
      <c r="F483" s="460" t="s">
        <v>304</v>
      </c>
      <c r="G483" s="26"/>
      <c r="H483" s="707"/>
      <c r="I483" s="233"/>
      <c r="J483" s="256"/>
      <c r="K483" s="256"/>
      <c r="L483" s="256"/>
      <c r="M483" s="256"/>
      <c r="N483" s="256"/>
      <c r="O483" s="256"/>
    </row>
    <row r="484" spans="1:15" ht="25.5">
      <c r="A484" s="444"/>
      <c r="B484" s="469"/>
      <c r="C484" s="469" t="s">
        <v>203</v>
      </c>
      <c r="D484" s="820" t="s">
        <v>827</v>
      </c>
      <c r="E484" s="462" t="s">
        <v>295</v>
      </c>
      <c r="F484" s="460" t="s">
        <v>304</v>
      </c>
      <c r="G484" s="26"/>
      <c r="H484" s="707"/>
      <c r="I484" s="233"/>
      <c r="J484" s="256"/>
      <c r="K484" s="256"/>
      <c r="L484" s="256"/>
      <c r="M484" s="256"/>
      <c r="N484" s="256"/>
      <c r="O484" s="256"/>
    </row>
    <row r="485" spans="1:15" ht="38.25">
      <c r="A485" s="444"/>
      <c r="B485" s="469" t="s">
        <v>828</v>
      </c>
      <c r="C485" s="469"/>
      <c r="D485" s="820" t="s">
        <v>829</v>
      </c>
      <c r="E485" s="462" t="s">
        <v>287</v>
      </c>
      <c r="F485" s="460" t="s">
        <v>287</v>
      </c>
      <c r="G485" s="26"/>
      <c r="H485" s="707"/>
      <c r="I485" s="233"/>
      <c r="J485" s="256"/>
      <c r="K485" s="256"/>
      <c r="L485" s="256"/>
      <c r="M485" s="256"/>
      <c r="N485" s="256"/>
      <c r="O485" s="256"/>
    </row>
    <row r="486" spans="1:15" ht="25.5">
      <c r="A486" s="444"/>
      <c r="B486" s="469" t="s">
        <v>830</v>
      </c>
      <c r="C486" s="469"/>
      <c r="D486" s="820" t="s">
        <v>831</v>
      </c>
      <c r="E486" s="462" t="s">
        <v>287</v>
      </c>
      <c r="F486" s="460" t="s">
        <v>287</v>
      </c>
      <c r="G486" s="26"/>
      <c r="H486" s="707"/>
      <c r="I486" s="233"/>
      <c r="J486" s="256"/>
      <c r="K486" s="256"/>
      <c r="L486" s="256"/>
      <c r="M486" s="256"/>
      <c r="N486" s="256"/>
      <c r="O486" s="256"/>
    </row>
    <row r="487" spans="1:15" ht="38.25">
      <c r="A487" s="444"/>
      <c r="B487" s="469" t="s">
        <v>832</v>
      </c>
      <c r="C487" s="469"/>
      <c r="D487" s="820" t="s">
        <v>833</v>
      </c>
      <c r="E487" s="462" t="s">
        <v>295</v>
      </c>
      <c r="F487" s="460" t="s">
        <v>304</v>
      </c>
      <c r="G487" s="26"/>
      <c r="H487" s="707"/>
      <c r="I487" s="233"/>
      <c r="J487" s="256"/>
      <c r="K487" s="256"/>
      <c r="L487" s="256"/>
      <c r="M487" s="256"/>
      <c r="N487" s="256"/>
      <c r="O487" s="256"/>
    </row>
    <row r="488" spans="1:15" ht="51">
      <c r="A488" s="444"/>
      <c r="B488" s="469" t="s">
        <v>834</v>
      </c>
      <c r="C488" s="469"/>
      <c r="D488" s="820" t="s">
        <v>835</v>
      </c>
      <c r="E488" s="462" t="s">
        <v>287</v>
      </c>
      <c r="F488" s="460" t="s">
        <v>287</v>
      </c>
      <c r="G488" s="26"/>
      <c r="H488" s="707"/>
      <c r="I488" s="233"/>
      <c r="J488" s="256"/>
      <c r="K488" s="256"/>
      <c r="L488" s="256"/>
      <c r="M488" s="256"/>
      <c r="N488" s="256"/>
      <c r="O488" s="256"/>
    </row>
    <row r="489" spans="1:15" ht="38.25">
      <c r="A489" s="444"/>
      <c r="B489" s="469" t="s">
        <v>836</v>
      </c>
      <c r="C489" s="469"/>
      <c r="D489" s="820" t="s">
        <v>837</v>
      </c>
      <c r="E489" s="462" t="s">
        <v>295</v>
      </c>
      <c r="F489" s="460" t="s">
        <v>296</v>
      </c>
      <c r="G489" s="26"/>
      <c r="H489" s="707"/>
      <c r="I489" s="233"/>
      <c r="J489" s="256"/>
      <c r="K489" s="256"/>
      <c r="L489" s="256"/>
      <c r="M489" s="256"/>
      <c r="N489" s="256"/>
      <c r="O489" s="256"/>
    </row>
    <row r="490" spans="1:15" ht="38.25">
      <c r="A490" s="444"/>
      <c r="B490" s="469" t="s">
        <v>838</v>
      </c>
      <c r="C490" s="469"/>
      <c r="D490" s="820" t="s">
        <v>839</v>
      </c>
      <c r="E490" s="462" t="s">
        <v>295</v>
      </c>
      <c r="F490" s="460" t="s">
        <v>296</v>
      </c>
      <c r="G490" s="26"/>
      <c r="H490" s="707"/>
      <c r="I490" s="233"/>
      <c r="J490" s="256"/>
      <c r="K490" s="256"/>
      <c r="L490" s="256"/>
      <c r="M490" s="256"/>
      <c r="N490" s="256"/>
      <c r="O490" s="256"/>
    </row>
    <row r="491" spans="1:15" ht="15.75">
      <c r="A491" s="444"/>
      <c r="B491" s="469"/>
      <c r="C491" s="469"/>
      <c r="D491" s="442"/>
      <c r="E491" s="377"/>
      <c r="F491" s="377"/>
      <c r="G491" s="735"/>
      <c r="H491" s="80"/>
      <c r="I491" s="233"/>
      <c r="J491" s="256"/>
      <c r="K491" s="256"/>
      <c r="L491" s="256"/>
      <c r="M491" s="256"/>
      <c r="N491" s="256"/>
      <c r="O491" s="256"/>
    </row>
    <row r="492" spans="1:15" ht="32.25" thickBot="1">
      <c r="A492" s="444" t="s">
        <v>840</v>
      </c>
      <c r="B492" s="469"/>
      <c r="C492" s="469"/>
      <c r="D492" s="873" t="s">
        <v>841</v>
      </c>
      <c r="E492" s="507" t="s">
        <v>282</v>
      </c>
      <c r="F492" s="507" t="s">
        <v>283</v>
      </c>
      <c r="G492" s="728" t="s">
        <v>103</v>
      </c>
      <c r="H492" s="508" t="s">
        <v>104</v>
      </c>
      <c r="I492" s="233"/>
      <c r="J492" s="256"/>
      <c r="K492" s="256"/>
      <c r="L492" s="256"/>
      <c r="M492" s="256"/>
      <c r="N492" s="256"/>
      <c r="O492" s="256"/>
    </row>
    <row r="493" spans="1:15" ht="103.5" thickTop="1" thickBot="1">
      <c r="A493" s="444"/>
      <c r="B493" s="469"/>
      <c r="C493" s="469"/>
      <c r="D493" s="459" t="s">
        <v>842</v>
      </c>
      <c r="E493" s="268"/>
      <c r="F493" s="268"/>
      <c r="G493" s="791"/>
      <c r="H493" s="816"/>
      <c r="I493" s="233"/>
      <c r="J493" s="256"/>
      <c r="K493" s="256"/>
      <c r="L493" s="256"/>
      <c r="M493" s="256"/>
      <c r="N493" s="256"/>
      <c r="O493" s="256"/>
    </row>
    <row r="494" spans="1:15" ht="39.75" thickTop="1" thickBot="1">
      <c r="A494" s="444"/>
      <c r="B494" s="469" t="s">
        <v>284</v>
      </c>
      <c r="C494" s="469"/>
      <c r="D494" s="445" t="s">
        <v>843</v>
      </c>
      <c r="E494" s="462" t="s">
        <v>295</v>
      </c>
      <c r="F494" s="460" t="s">
        <v>296</v>
      </c>
      <c r="G494" s="26"/>
      <c r="H494" s="707"/>
      <c r="I494" s="233"/>
      <c r="J494" s="256"/>
      <c r="K494" s="256"/>
      <c r="L494" s="256"/>
      <c r="M494" s="256"/>
      <c r="N494" s="256"/>
      <c r="O494" s="256"/>
    </row>
    <row r="495" spans="1:15" ht="38.25">
      <c r="A495" s="444"/>
      <c r="B495" s="469" t="s">
        <v>290</v>
      </c>
      <c r="C495" s="469"/>
      <c r="D495" s="445" t="s">
        <v>844</v>
      </c>
      <c r="E495" s="462" t="s">
        <v>295</v>
      </c>
      <c r="F495" s="460" t="s">
        <v>371</v>
      </c>
      <c r="G495" s="26"/>
      <c r="H495" s="707"/>
      <c r="I495" s="233"/>
      <c r="J495" s="256"/>
      <c r="K495" s="256"/>
      <c r="L495" s="256"/>
      <c r="M495" s="256"/>
      <c r="N495" s="256"/>
      <c r="O495" s="256"/>
    </row>
    <row r="496" spans="1:15" ht="38.25">
      <c r="A496" s="444"/>
      <c r="B496" s="469" t="s">
        <v>298</v>
      </c>
      <c r="C496" s="469"/>
      <c r="D496" s="445" t="s">
        <v>845</v>
      </c>
      <c r="E496" s="462" t="s">
        <v>295</v>
      </c>
      <c r="F496" s="460" t="s">
        <v>371</v>
      </c>
      <c r="G496" s="26"/>
      <c r="H496" s="707"/>
      <c r="I496" s="233"/>
      <c r="J496" s="256"/>
      <c r="K496" s="256"/>
      <c r="L496" s="256"/>
      <c r="M496" s="256"/>
      <c r="N496" s="256"/>
      <c r="O496" s="256"/>
    </row>
    <row r="497" spans="1:15" ht="76.5">
      <c r="A497" s="444"/>
      <c r="B497" s="469" t="s">
        <v>300</v>
      </c>
      <c r="C497" s="469"/>
      <c r="D497" s="445" t="s">
        <v>846</v>
      </c>
      <c r="E497" s="462" t="s">
        <v>295</v>
      </c>
      <c r="F497" s="460" t="s">
        <v>371</v>
      </c>
      <c r="G497" s="26"/>
      <c r="H497" s="707"/>
      <c r="I497" s="233"/>
      <c r="J497" s="256"/>
      <c r="K497" s="256"/>
      <c r="L497" s="256"/>
      <c r="M497" s="256"/>
      <c r="N497" s="256"/>
      <c r="O497" s="256"/>
    </row>
    <row r="498" spans="1:15" ht="38.25">
      <c r="A498" s="444"/>
      <c r="B498" s="469" t="s">
        <v>302</v>
      </c>
      <c r="C498" s="469"/>
      <c r="D498" s="445" t="s">
        <v>847</v>
      </c>
      <c r="E498" s="462" t="s">
        <v>295</v>
      </c>
      <c r="F498" s="460" t="s">
        <v>371</v>
      </c>
      <c r="G498" s="26"/>
      <c r="H498" s="707"/>
      <c r="I498" s="233"/>
      <c r="J498" s="256"/>
      <c r="K498" s="256"/>
      <c r="L498" s="256"/>
      <c r="M498" s="256"/>
      <c r="N498" s="256"/>
      <c r="O498" s="256"/>
    </row>
    <row r="499" spans="1:15" ht="27" thickTop="1" thickBot="1">
      <c r="A499" s="444"/>
      <c r="B499" s="469" t="s">
        <v>307</v>
      </c>
      <c r="C499" s="469"/>
      <c r="D499" s="445" t="s">
        <v>848</v>
      </c>
      <c r="E499" s="462" t="s">
        <v>295</v>
      </c>
      <c r="F499" s="460" t="s">
        <v>371</v>
      </c>
      <c r="G499" s="26"/>
      <c r="H499" s="707"/>
      <c r="I499" s="233"/>
      <c r="J499" s="256"/>
      <c r="K499" s="256"/>
      <c r="L499" s="256"/>
      <c r="M499" s="256"/>
      <c r="N499" s="256"/>
      <c r="O499" s="256"/>
    </row>
    <row r="500" spans="1:15" ht="27" thickTop="1" thickBot="1">
      <c r="A500" s="444"/>
      <c r="B500" s="469" t="s">
        <v>309</v>
      </c>
      <c r="C500" s="469"/>
      <c r="D500" s="445" t="s">
        <v>849</v>
      </c>
      <c r="E500" s="462" t="s">
        <v>295</v>
      </c>
      <c r="F500" s="460" t="s">
        <v>371</v>
      </c>
      <c r="G500" s="26"/>
      <c r="H500" s="707"/>
      <c r="I500" s="803"/>
      <c r="J500" s="256"/>
      <c r="K500" s="256"/>
      <c r="L500" s="256"/>
      <c r="M500" s="256"/>
      <c r="N500" s="256"/>
      <c r="O500" s="256"/>
    </row>
    <row r="501" spans="1:15" ht="78" thickTop="1" thickBot="1">
      <c r="A501" s="444"/>
      <c r="B501" s="469" t="s">
        <v>311</v>
      </c>
      <c r="C501" s="469"/>
      <c r="D501" s="445" t="s">
        <v>850</v>
      </c>
      <c r="E501" s="462" t="s">
        <v>295</v>
      </c>
      <c r="F501" s="460" t="s">
        <v>371</v>
      </c>
      <c r="G501" s="26"/>
      <c r="H501" s="707"/>
      <c r="I501" s="233"/>
      <c r="J501" s="256"/>
      <c r="K501" s="256"/>
      <c r="L501" s="256"/>
      <c r="M501" s="256"/>
      <c r="N501" s="256"/>
      <c r="O501" s="256"/>
    </row>
    <row r="502" spans="1:15" ht="25.5">
      <c r="A502" s="444"/>
      <c r="B502" s="469" t="s">
        <v>313</v>
      </c>
      <c r="C502" s="469"/>
      <c r="D502" s="445" t="s">
        <v>851</v>
      </c>
      <c r="E502" s="462" t="s">
        <v>295</v>
      </c>
      <c r="F502" s="460" t="s">
        <v>371</v>
      </c>
      <c r="G502" s="26"/>
      <c r="H502" s="707"/>
      <c r="I502" s="803"/>
      <c r="J502" s="256"/>
      <c r="K502" s="256"/>
      <c r="L502" s="256"/>
      <c r="M502" s="256"/>
      <c r="N502" s="256"/>
      <c r="O502" s="256"/>
    </row>
    <row r="503" spans="1:15" ht="25.5">
      <c r="A503" s="444"/>
      <c r="B503" s="469" t="s">
        <v>316</v>
      </c>
      <c r="C503" s="469"/>
      <c r="D503" s="445" t="s">
        <v>852</v>
      </c>
      <c r="E503" s="462" t="s">
        <v>295</v>
      </c>
      <c r="F503" s="460" t="s">
        <v>371</v>
      </c>
      <c r="G503" s="26"/>
      <c r="H503" s="707"/>
      <c r="I503" s="233"/>
      <c r="J503" s="256"/>
      <c r="K503" s="256"/>
      <c r="L503" s="256"/>
      <c r="M503" s="256"/>
      <c r="N503" s="256"/>
      <c r="O503" s="256"/>
    </row>
    <row r="504" spans="1:15" ht="31.5">
      <c r="A504" s="444"/>
      <c r="B504" s="469"/>
      <c r="C504" s="469"/>
      <c r="D504" s="873" t="s">
        <v>853</v>
      </c>
      <c r="E504" s="519" t="s">
        <v>283</v>
      </c>
      <c r="F504" s="507" t="s">
        <v>283</v>
      </c>
      <c r="G504" s="728" t="s">
        <v>103</v>
      </c>
      <c r="H504" s="508" t="s">
        <v>104</v>
      </c>
      <c r="I504" s="233"/>
      <c r="J504" s="256"/>
      <c r="K504" s="256"/>
      <c r="L504" s="256"/>
      <c r="M504" s="256"/>
      <c r="N504" s="256"/>
      <c r="O504" s="256"/>
    </row>
    <row r="505" spans="1:15" ht="318.75">
      <c r="A505" s="444"/>
      <c r="B505" s="469" t="s">
        <v>318</v>
      </c>
      <c r="C505" s="469"/>
      <c r="D505" s="453" t="s">
        <v>854</v>
      </c>
      <c r="E505" s="457" t="s">
        <v>295</v>
      </c>
      <c r="F505" s="460" t="s">
        <v>371</v>
      </c>
      <c r="G505" s="26"/>
      <c r="H505" s="707"/>
      <c r="I505" s="233"/>
      <c r="J505" s="256"/>
      <c r="K505" s="256"/>
      <c r="L505" s="256"/>
      <c r="M505" s="256"/>
      <c r="N505" s="256"/>
      <c r="O505" s="256"/>
    </row>
    <row r="506" spans="1:15" ht="15.75">
      <c r="A506" s="444"/>
      <c r="B506" s="469"/>
      <c r="C506" s="469"/>
      <c r="D506" s="535"/>
      <c r="E506" s="536"/>
      <c r="F506" s="537"/>
      <c r="G506" s="735"/>
      <c r="H506" s="80"/>
      <c r="I506" s="233"/>
      <c r="J506" s="256"/>
      <c r="K506" s="256"/>
      <c r="L506" s="256"/>
      <c r="M506" s="256"/>
      <c r="N506" s="256"/>
      <c r="O506" s="256"/>
    </row>
    <row r="507" spans="1:15" ht="32.25" thickBot="1">
      <c r="A507" s="444"/>
      <c r="B507" s="469"/>
      <c r="C507" s="469"/>
      <c r="D507" s="873" t="s">
        <v>378</v>
      </c>
      <c r="E507" s="507" t="s">
        <v>282</v>
      </c>
      <c r="F507" s="507" t="s">
        <v>283</v>
      </c>
      <c r="G507" s="728" t="s">
        <v>103</v>
      </c>
      <c r="H507" s="508" t="s">
        <v>104</v>
      </c>
      <c r="I507" s="233"/>
      <c r="J507" s="256"/>
      <c r="K507" s="256"/>
      <c r="L507" s="256"/>
      <c r="M507" s="256"/>
      <c r="N507" s="256"/>
      <c r="O507" s="256"/>
    </row>
    <row r="508" spans="1:15" ht="17.25" thickTop="1" thickBot="1">
      <c r="A508" s="444"/>
      <c r="B508" s="469" t="s">
        <v>320</v>
      </c>
      <c r="C508" s="469"/>
      <c r="D508" s="459" t="s">
        <v>855</v>
      </c>
      <c r="E508" s="268"/>
      <c r="F508" s="268"/>
      <c r="G508" s="791"/>
      <c r="H508" s="815"/>
      <c r="I508" s="233"/>
      <c r="J508" s="256"/>
      <c r="K508" s="256"/>
      <c r="L508" s="256"/>
      <c r="M508" s="256"/>
      <c r="N508" s="256"/>
      <c r="O508" s="256"/>
    </row>
    <row r="509" spans="1:15" ht="27" thickTop="1" thickBot="1">
      <c r="A509" s="444"/>
      <c r="B509" s="469"/>
      <c r="C509" s="469" t="s">
        <v>117</v>
      </c>
      <c r="D509" s="466" t="s">
        <v>856</v>
      </c>
      <c r="E509" s="457" t="s">
        <v>295</v>
      </c>
      <c r="F509" s="460" t="s">
        <v>371</v>
      </c>
      <c r="G509" s="26"/>
      <c r="H509" s="26"/>
      <c r="I509" s="233"/>
      <c r="J509" s="256"/>
      <c r="K509" s="256"/>
      <c r="L509" s="256"/>
      <c r="M509" s="256"/>
      <c r="N509" s="256"/>
      <c r="O509" s="256"/>
    </row>
    <row r="510" spans="1:15" ht="27" thickTop="1" thickBot="1">
      <c r="A510" s="444"/>
      <c r="B510" s="469"/>
      <c r="C510" s="469" t="s">
        <v>119</v>
      </c>
      <c r="D510" s="466" t="s">
        <v>857</v>
      </c>
      <c r="E510" s="457" t="s">
        <v>295</v>
      </c>
      <c r="F510" s="460" t="s">
        <v>371</v>
      </c>
      <c r="G510" s="26"/>
      <c r="H510" s="26"/>
      <c r="I510" s="233"/>
      <c r="J510" s="256"/>
      <c r="K510" s="256"/>
      <c r="L510" s="256"/>
      <c r="M510" s="256"/>
      <c r="N510" s="256"/>
      <c r="O510" s="256"/>
    </row>
    <row r="511" spans="1:15" ht="27" thickTop="1" thickBot="1">
      <c r="A511" s="444"/>
      <c r="B511" s="469"/>
      <c r="C511" s="469" t="s">
        <v>121</v>
      </c>
      <c r="D511" s="466" t="s">
        <v>858</v>
      </c>
      <c r="E511" s="457" t="s">
        <v>295</v>
      </c>
      <c r="F511" s="460" t="s">
        <v>371</v>
      </c>
      <c r="G511" s="26"/>
      <c r="H511" s="26"/>
      <c r="I511" s="233"/>
      <c r="J511" s="256"/>
      <c r="K511" s="256"/>
      <c r="L511" s="256"/>
      <c r="M511" s="256"/>
      <c r="N511" s="256"/>
      <c r="O511" s="256"/>
    </row>
    <row r="512" spans="1:15" ht="27" thickTop="1" thickBot="1">
      <c r="A512" s="444"/>
      <c r="B512" s="469"/>
      <c r="C512" s="469" t="s">
        <v>134</v>
      </c>
      <c r="D512" s="466" t="s">
        <v>859</v>
      </c>
      <c r="E512" s="457" t="s">
        <v>295</v>
      </c>
      <c r="F512" s="460" t="s">
        <v>371</v>
      </c>
      <c r="G512" s="26"/>
      <c r="H512" s="26"/>
      <c r="I512" s="233"/>
      <c r="J512" s="256"/>
      <c r="K512" s="256"/>
      <c r="L512" s="256"/>
      <c r="M512" s="256"/>
      <c r="N512" s="256"/>
      <c r="O512" s="256"/>
    </row>
    <row r="513" spans="1:15" ht="33" thickTop="1" thickBot="1">
      <c r="A513" s="444"/>
      <c r="B513" s="469"/>
      <c r="C513" s="469"/>
      <c r="D513" s="873" t="s">
        <v>376</v>
      </c>
      <c r="E513" s="507" t="s">
        <v>282</v>
      </c>
      <c r="F513" s="507" t="s">
        <v>283</v>
      </c>
      <c r="G513" s="728" t="s">
        <v>103</v>
      </c>
      <c r="H513" s="809" t="s">
        <v>104</v>
      </c>
      <c r="I513" s="233"/>
      <c r="J513" s="256"/>
      <c r="K513" s="256"/>
      <c r="L513" s="256"/>
      <c r="M513" s="256"/>
      <c r="N513" s="256"/>
      <c r="O513" s="256"/>
    </row>
    <row r="514" spans="1:15" ht="27" thickTop="1" thickBot="1">
      <c r="A514" s="444"/>
      <c r="B514" s="469" t="s">
        <v>323</v>
      </c>
      <c r="C514" s="469"/>
      <c r="D514" s="459" t="s">
        <v>860</v>
      </c>
      <c r="E514" s="268"/>
      <c r="F514" s="268"/>
      <c r="G514" s="791"/>
      <c r="H514" s="815"/>
      <c r="I514" s="233"/>
      <c r="J514" s="256"/>
      <c r="K514" s="256"/>
      <c r="L514" s="256"/>
      <c r="M514" s="256"/>
      <c r="N514" s="256"/>
      <c r="O514" s="256"/>
    </row>
    <row r="515" spans="1:15" ht="27" thickTop="1" thickBot="1">
      <c r="A515" s="444"/>
      <c r="B515" s="469"/>
      <c r="C515" s="469" t="s">
        <v>117</v>
      </c>
      <c r="D515" s="466" t="s">
        <v>861</v>
      </c>
      <c r="E515" s="457" t="s">
        <v>295</v>
      </c>
      <c r="F515" s="460" t="s">
        <v>371</v>
      </c>
      <c r="G515" s="26"/>
      <c r="H515" s="26"/>
      <c r="I515" s="233"/>
      <c r="J515" s="256"/>
      <c r="K515" s="256"/>
      <c r="L515" s="256"/>
      <c r="M515" s="256"/>
      <c r="N515" s="256"/>
      <c r="O515" s="256"/>
    </row>
    <row r="516" spans="1:15" ht="27" thickTop="1" thickBot="1">
      <c r="A516" s="444"/>
      <c r="B516" s="469"/>
      <c r="C516" s="469" t="s">
        <v>119</v>
      </c>
      <c r="D516" s="466" t="s">
        <v>862</v>
      </c>
      <c r="E516" s="457" t="s">
        <v>295</v>
      </c>
      <c r="F516" s="460" t="s">
        <v>371</v>
      </c>
      <c r="G516" s="26"/>
      <c r="H516" s="26"/>
      <c r="I516" s="233"/>
      <c r="J516" s="256"/>
      <c r="K516" s="256"/>
      <c r="L516" s="256"/>
      <c r="M516" s="256"/>
      <c r="N516" s="256"/>
      <c r="O516" s="256"/>
    </row>
    <row r="517" spans="1:15" ht="39.75" thickTop="1" thickBot="1">
      <c r="A517" s="444"/>
      <c r="B517" s="469"/>
      <c r="C517" s="469" t="s">
        <v>121</v>
      </c>
      <c r="D517" s="466" t="s">
        <v>863</v>
      </c>
      <c r="E517" s="457" t="s">
        <v>295</v>
      </c>
      <c r="F517" s="460" t="s">
        <v>371</v>
      </c>
      <c r="G517" s="26"/>
      <c r="H517" s="26"/>
      <c r="I517" s="233"/>
      <c r="J517" s="256"/>
      <c r="K517" s="256"/>
      <c r="L517" s="256"/>
      <c r="M517" s="256"/>
      <c r="N517" s="256"/>
      <c r="O517" s="256"/>
    </row>
    <row r="518" spans="1:15" ht="27" thickTop="1" thickBot="1">
      <c r="A518" s="444"/>
      <c r="B518" s="469"/>
      <c r="C518" s="469" t="s">
        <v>134</v>
      </c>
      <c r="D518" s="466" t="s">
        <v>864</v>
      </c>
      <c r="E518" s="457" t="s">
        <v>295</v>
      </c>
      <c r="F518" s="460" t="s">
        <v>371</v>
      </c>
      <c r="G518" s="26"/>
      <c r="H518" s="26"/>
      <c r="I518" s="233"/>
      <c r="J518" s="256"/>
      <c r="K518" s="256"/>
      <c r="L518" s="256"/>
      <c r="M518" s="256"/>
      <c r="N518" s="256"/>
      <c r="O518" s="256"/>
    </row>
    <row r="519" spans="1:15" ht="33" thickTop="1" thickBot="1">
      <c r="A519" s="444"/>
      <c r="B519" s="469"/>
      <c r="C519" s="469"/>
      <c r="D519" s="873" t="s">
        <v>865</v>
      </c>
      <c r="E519" s="507" t="s">
        <v>282</v>
      </c>
      <c r="F519" s="507" t="s">
        <v>283</v>
      </c>
      <c r="G519" s="728" t="s">
        <v>103</v>
      </c>
      <c r="H519" s="809" t="s">
        <v>104</v>
      </c>
      <c r="I519" s="256"/>
      <c r="J519" s="256"/>
      <c r="K519" s="256"/>
      <c r="L519" s="256"/>
      <c r="M519" s="256"/>
      <c r="N519" s="256"/>
      <c r="O519" s="256"/>
    </row>
    <row r="520" spans="1:15" ht="17.25" thickTop="1" thickBot="1">
      <c r="A520" s="444"/>
      <c r="B520" s="469" t="s">
        <v>326</v>
      </c>
      <c r="C520" s="469"/>
      <c r="D520" s="599" t="s">
        <v>866</v>
      </c>
      <c r="E520" s="268"/>
      <c r="F520" s="268"/>
      <c r="G520" s="791"/>
      <c r="H520" s="816"/>
      <c r="I520" s="256"/>
      <c r="J520" s="256"/>
      <c r="K520" s="256"/>
      <c r="L520" s="256"/>
      <c r="M520" s="256"/>
      <c r="N520" s="256"/>
      <c r="O520" s="256"/>
    </row>
    <row r="521" spans="1:15" ht="39.75" thickTop="1" thickBot="1">
      <c r="A521" s="444"/>
      <c r="B521" s="469"/>
      <c r="C521" s="469" t="s">
        <v>117</v>
      </c>
      <c r="D521" s="466" t="s">
        <v>867</v>
      </c>
      <c r="E521" s="457" t="s">
        <v>295</v>
      </c>
      <c r="F521" s="460" t="s">
        <v>371</v>
      </c>
      <c r="G521" s="26"/>
      <c r="H521" s="707"/>
      <c r="I521" s="256"/>
      <c r="J521" s="256"/>
      <c r="K521" s="256"/>
      <c r="L521" s="256"/>
      <c r="M521" s="256"/>
      <c r="N521" s="256"/>
      <c r="O521" s="256"/>
    </row>
    <row r="522" spans="1:15" ht="38.25">
      <c r="A522" s="444"/>
      <c r="B522" s="469"/>
      <c r="C522" s="469" t="s">
        <v>119</v>
      </c>
      <c r="D522" s="466" t="s">
        <v>868</v>
      </c>
      <c r="E522" s="457" t="s">
        <v>295</v>
      </c>
      <c r="F522" s="460" t="s">
        <v>371</v>
      </c>
      <c r="G522" s="26"/>
      <c r="H522" s="707"/>
      <c r="I522" s="256"/>
      <c r="J522" s="256"/>
      <c r="K522" s="256"/>
      <c r="L522" s="256"/>
      <c r="M522" s="256"/>
      <c r="N522" s="256"/>
      <c r="O522" s="256"/>
    </row>
    <row r="523" spans="1:15" ht="51">
      <c r="A523" s="444"/>
      <c r="B523" s="469"/>
      <c r="C523" s="469" t="s">
        <v>121</v>
      </c>
      <c r="D523" s="466" t="s">
        <v>869</v>
      </c>
      <c r="E523" s="457" t="s">
        <v>295</v>
      </c>
      <c r="F523" s="460" t="s">
        <v>371</v>
      </c>
      <c r="G523" s="26"/>
      <c r="H523" s="707"/>
      <c r="I523" s="256"/>
      <c r="J523" s="256"/>
      <c r="K523" s="256"/>
      <c r="L523" s="256"/>
      <c r="M523" s="256"/>
      <c r="N523" s="256"/>
      <c r="O523" s="256"/>
    </row>
    <row r="524" spans="1:15" ht="52.5" thickTop="1" thickBot="1">
      <c r="A524" s="447"/>
      <c r="B524" s="469"/>
      <c r="C524" s="469" t="s">
        <v>134</v>
      </c>
      <c r="D524" s="466" t="s">
        <v>870</v>
      </c>
      <c r="E524" s="457" t="s">
        <v>295</v>
      </c>
      <c r="F524" s="460" t="s">
        <v>371</v>
      </c>
      <c r="G524" s="26"/>
      <c r="H524" s="707"/>
    </row>
    <row r="525" spans="1:15" ht="33" thickTop="1" thickBot="1">
      <c r="A525" s="444"/>
      <c r="B525" s="469"/>
      <c r="C525" s="469"/>
      <c r="D525" s="873" t="s">
        <v>871</v>
      </c>
      <c r="E525" s="507" t="s">
        <v>282</v>
      </c>
      <c r="F525" s="507" t="s">
        <v>283</v>
      </c>
      <c r="G525" s="728" t="s">
        <v>103</v>
      </c>
      <c r="H525" s="814" t="s">
        <v>104</v>
      </c>
      <c r="I525" s="233"/>
      <c r="J525" s="256"/>
      <c r="K525" s="256"/>
      <c r="L525" s="256"/>
      <c r="M525" s="256"/>
      <c r="N525" s="256"/>
      <c r="O525" s="256"/>
    </row>
    <row r="526" spans="1:15" ht="27" thickTop="1" thickBot="1">
      <c r="A526" s="444"/>
      <c r="B526" s="469" t="s">
        <v>339</v>
      </c>
      <c r="C526" s="469"/>
      <c r="D526" s="459" t="s">
        <v>872</v>
      </c>
      <c r="E526" s="462" t="s">
        <v>295</v>
      </c>
      <c r="F526" s="460" t="s">
        <v>371</v>
      </c>
      <c r="G526" s="26"/>
      <c r="H526" s="707"/>
      <c r="I526" s="233"/>
      <c r="J526" s="256"/>
      <c r="K526" s="256"/>
      <c r="L526" s="256"/>
      <c r="M526" s="256"/>
      <c r="N526" s="256"/>
      <c r="O526" s="256"/>
    </row>
    <row r="527" spans="1:15" ht="38.25">
      <c r="A527" s="444"/>
      <c r="B527" s="469"/>
      <c r="C527" s="469" t="s">
        <v>117</v>
      </c>
      <c r="D527" s="436" t="s">
        <v>873</v>
      </c>
      <c r="E527" s="462" t="s">
        <v>295</v>
      </c>
      <c r="F527" s="460" t="s">
        <v>371</v>
      </c>
      <c r="G527" s="26"/>
      <c r="H527" s="707"/>
      <c r="I527" s="233"/>
      <c r="J527" s="256"/>
      <c r="K527" s="256"/>
      <c r="L527" s="256"/>
      <c r="M527" s="256"/>
      <c r="N527" s="256"/>
      <c r="O527" s="256"/>
    </row>
    <row r="528" spans="1:15" ht="25.5">
      <c r="A528" s="444"/>
      <c r="B528" s="469"/>
      <c r="C528" s="469" t="s">
        <v>119</v>
      </c>
      <c r="D528" s="465" t="s">
        <v>874</v>
      </c>
      <c r="E528" s="462" t="s">
        <v>295</v>
      </c>
      <c r="F528" s="460" t="s">
        <v>371</v>
      </c>
      <c r="G528" s="26"/>
      <c r="H528" s="707"/>
      <c r="I528" s="233"/>
      <c r="J528" s="256"/>
      <c r="K528" s="256"/>
      <c r="L528" s="256"/>
      <c r="M528" s="256"/>
      <c r="N528" s="256"/>
      <c r="O528" s="256"/>
    </row>
    <row r="529" spans="1:15" ht="25.5">
      <c r="A529" s="444"/>
      <c r="B529" s="469"/>
      <c r="C529" s="469" t="s">
        <v>121</v>
      </c>
      <c r="D529" s="465" t="s">
        <v>875</v>
      </c>
      <c r="E529" s="462" t="s">
        <v>295</v>
      </c>
      <c r="F529" s="460" t="s">
        <v>371</v>
      </c>
      <c r="G529" s="26"/>
      <c r="H529" s="707"/>
      <c r="I529" s="233"/>
      <c r="J529" s="256"/>
      <c r="K529" s="256"/>
      <c r="L529" s="256"/>
      <c r="M529" s="256"/>
      <c r="N529" s="256"/>
      <c r="O529" s="256"/>
    </row>
    <row r="530" spans="1:15" ht="25.5">
      <c r="A530" s="444"/>
      <c r="B530" s="469"/>
      <c r="C530" s="469" t="s">
        <v>134</v>
      </c>
      <c r="D530" s="465" t="s">
        <v>876</v>
      </c>
      <c r="E530" s="462" t="s">
        <v>295</v>
      </c>
      <c r="F530" s="460" t="s">
        <v>371</v>
      </c>
      <c r="G530" s="26"/>
      <c r="H530" s="707"/>
      <c r="I530" s="233"/>
      <c r="J530" s="256"/>
      <c r="K530" s="256"/>
      <c r="L530" s="256"/>
      <c r="M530" s="256"/>
      <c r="N530" s="256"/>
      <c r="O530" s="256"/>
    </row>
    <row r="531" spans="1:15" ht="38.25">
      <c r="A531" s="444"/>
      <c r="B531" s="469"/>
      <c r="C531" s="469" t="s">
        <v>138</v>
      </c>
      <c r="D531" s="465" t="s">
        <v>877</v>
      </c>
      <c r="E531" s="462" t="s">
        <v>295</v>
      </c>
      <c r="F531" s="460" t="s">
        <v>371</v>
      </c>
      <c r="G531" s="26"/>
      <c r="H531" s="707"/>
      <c r="I531" s="233"/>
      <c r="J531" s="256"/>
      <c r="K531" s="256"/>
      <c r="L531" s="256"/>
      <c r="M531" s="256"/>
      <c r="N531" s="256"/>
      <c r="O531" s="256"/>
    </row>
    <row r="532" spans="1:15" ht="15.75">
      <c r="A532" s="444"/>
      <c r="B532" s="469" t="s">
        <v>346</v>
      </c>
      <c r="C532" s="469"/>
      <c r="D532" s="465" t="s">
        <v>878</v>
      </c>
      <c r="E532" s="462" t="s">
        <v>879</v>
      </c>
      <c r="F532" s="460" t="s">
        <v>879</v>
      </c>
      <c r="G532" s="26"/>
      <c r="H532" s="707"/>
      <c r="I532" s="233"/>
      <c r="J532" s="256"/>
      <c r="K532" s="256"/>
      <c r="L532" s="256"/>
      <c r="M532" s="256"/>
      <c r="N532" s="256"/>
      <c r="O532" s="256"/>
    </row>
    <row r="533" spans="1:15" ht="63.75">
      <c r="A533" s="444"/>
      <c r="B533" s="469" t="s">
        <v>350</v>
      </c>
      <c r="C533" s="469"/>
      <c r="D533" s="465" t="s">
        <v>880</v>
      </c>
      <c r="E533" s="462" t="s">
        <v>295</v>
      </c>
      <c r="F533" s="460" t="s">
        <v>371</v>
      </c>
      <c r="G533" s="26"/>
      <c r="H533" s="707"/>
      <c r="I533" s="233"/>
      <c r="J533" s="256"/>
      <c r="K533" s="256"/>
      <c r="L533" s="256"/>
      <c r="M533" s="256"/>
      <c r="N533" s="256"/>
      <c r="O533" s="256"/>
    </row>
    <row r="534" spans="1:15">
      <c r="E534" s="521"/>
      <c r="F534" s="521"/>
    </row>
    <row r="535" spans="1:15">
      <c r="E535" s="521"/>
      <c r="F535" s="521"/>
    </row>
    <row r="536" spans="1:15">
      <c r="E536" s="521"/>
      <c r="F536" s="521"/>
    </row>
    <row r="537" spans="1:15">
      <c r="E537" s="521"/>
      <c r="F537" s="521"/>
    </row>
    <row r="538" spans="1:15">
      <c r="D538" s="523"/>
      <c r="E538" s="521"/>
      <c r="F538" s="521"/>
    </row>
  </sheetData>
  <mergeCells count="5">
    <mergeCell ref="A1:L1"/>
    <mergeCell ref="D5:H5"/>
    <mergeCell ref="D59:H59"/>
    <mergeCell ref="D167:G167"/>
    <mergeCell ref="A2:E2"/>
  </mergeCells>
  <dataValidations count="13">
    <dataValidation type="list" allowBlank="1" showInputMessage="1" showErrorMessage="1" sqref="G17:G20 G24 G71:G72 G78 G263 G412 G494 G423:G425 G448 G489:G490 G415:G421 G26" xr:uid="{36011E7F-EEE3-48D2-B5C3-699B0D7CA772}">
      <formula1>"Confirmed, Not Confirmed, See Explanation"</formula1>
    </dataValidation>
    <dataValidation type="list" allowBlank="1" showInputMessage="1" showErrorMessage="1" sqref="G21 G28 G426 G55 G123:G124 G120:G121 G138:G147 G487 G176 G180:G182 G206 G128:G136 G248 G260:G261 G265 G270 G272:G273 G275 G293:G300 G313:G316 G322:G329 G332:G339 G367 G408:G409 G413:G414 G149:G165 G451 G462:G466 G468:G484 G31 G33 G234:G245 G65:G68 G35:G51 G53" xr:uid="{D11D2A4C-EF8D-4EA7-A269-77CF684C5FBD}">
      <formula1>"Yes, No, See Explanation"</formula1>
    </dataValidation>
    <dataValidation type="list" allowBlank="1" showInputMessage="1" showErrorMessage="1" sqref="G69 G345:G365" xr:uid="{54BF3A4B-DF24-4863-90D2-DE5DE9F3075E}">
      <formula1>"Included, Not Included, See Explanation"</formula1>
    </dataValidation>
    <dataValidation type="list" allowBlank="1" showInputMessage="1" showErrorMessage="1" sqref="G533 G89:G108 G110:G115 G118:G119 G192:G193 G267:G268 G495:G503 G505 G509:G512 G515:G518 G521:G524 G526:G531 G75:G77" xr:uid="{DB29E1E0-81BD-4405-AE4D-CB4CC096EBD0}">
      <formula1>"Agree, Disagree, See Explanation"</formula1>
    </dataValidation>
    <dataValidation type="list" allowBlank="1" showInputMessage="1" showErrorMessage="1" sqref="G210:G232 G249:G259" xr:uid="{52578EBB-3C43-4086-8253-9F53917BDB5A}">
      <formula1>"Available, Not Available, See Explanation"</formula1>
    </dataValidation>
    <dataValidation type="list" allowBlank="1" showInputMessage="1" showErrorMessage="1" sqref="G303:G307" xr:uid="{78E6B705-FB9C-421F-8558-989A80347A13}">
      <formula1>"Provides, Does Not Provide, See Explanation"</formula1>
    </dataValidation>
    <dataValidation type="list" allowBlank="1" showInputMessage="1" showErrorMessage="1" sqref="G371:G390" xr:uid="{946A1C27-0248-4966-A678-7B7E5E15A0A6}">
      <formula1>"Managed, Not Managed, See Explanation"</formula1>
    </dataValidation>
    <dataValidation type="list" allowBlank="1" showInputMessage="1" showErrorMessage="1" sqref="G392" xr:uid="{6AF78C72-D68B-46C6-BEFD-9BD4958DA254}">
      <formula1>"Opt-in, Opt-out, See Explanation"</formula1>
    </dataValidation>
    <dataValidation type="list" allowBlank="1" showInputMessage="1" showErrorMessage="1" sqref="G411" xr:uid="{534CD831-E9B2-4B3E-9B67-01BFD38563B7}">
      <formula1>"Owned, Leased, See Explanation"</formula1>
    </dataValidation>
    <dataValidation type="list" allowBlank="1" showInputMessage="1" showErrorMessage="1" sqref="G422" xr:uid="{52F997E5-F9CC-437F-9D72-2F07D9BD0443}">
      <formula1>"Always, Sometimes, Never, See Explanation"</formula1>
    </dataValidation>
    <dataValidation type="list" allowBlank="1" showInputMessage="1" showErrorMessage="1" sqref="G285 G125" xr:uid="{5012834F-9A76-48D8-A26D-D030E7B4B497}">
      <formula1>"Provided, Not Provided, See Explanation"</formula1>
    </dataValidation>
    <dataValidation type="list" allowBlank="1" showInputMessage="1" showErrorMessage="1" sqref="G80:G86" xr:uid="{19E13E73-02DA-467A-9A65-1EFF9C8930C3}">
      <formula1>"Centralized, Decentralized"</formula1>
    </dataValidation>
    <dataValidation type="textLength" allowBlank="1" showInputMessage="1" showErrorMessage="1" sqref="G11:G14 H17:H31 H33:H52 H55:H57 H65:H72 H74:H78 H80:H86 H89:H108 H111:H115 G122 H118:H125 H128:H136 H138:H147 H149:H165 G170:H171 G173:H175 G177:H178 H176 H180:H182 G184:H190 H192:H193 G195:H205 G207:H207 H206 H210:H232 H234:H246 G246 H248:H261 H263:H270 H272:H275 H280:H285 G280:G284 G287:H291 H293:H301 G301 H303:H311 G308:G311 H313:H317 G317 G319:H320 H322:H330 G330 H332:H343 G340:G343 H345:H365 H367:H369 G368:G369 H371:H391 G393:H393 G395:H407 H408:H409 H411:H416 H418:H438 G427:G438 G440:H447 H448 H451:H458 G452:G458 G460:H460 H462:H466 H468:H490 G488 G485:G486 H494:H503 H505 H509:H518 H521:H524 H526:H533 G532" xr:uid="{91A0F00E-B7E9-4286-AB05-874E55856489}">
      <formula1>0</formula1>
      <formula2>400</formula2>
    </dataValidation>
  </dataValidations>
  <hyperlinks>
    <hyperlink ref="D17" r:id="rId1" display="'Provider Disruption:  You need to request from Aon's NAPD team: hnapdmbx@aon.com. Please follow the workflow requested in the e-mail outlined by the NAPD team.  Confirm you have followed the process and provided the requested data for the County." xr:uid="{D1EEBE73-225B-4DC8-98AB-82D31B1D4BE3}"/>
    <hyperlink ref="D18" r:id="rId2" display="'GeoAccess:  You need to request from our NAPD team: hnapdmbx@aon.com. Please follow the workflow requested in the e-mail outlined by the NAPD team.  Confirm you have followed the process and provided the requested data for the County." xr:uid="{27071E79-9F82-4D4D-A4DD-D668F5A53A3C}"/>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F1:CQ336"/>
  <sheetViews>
    <sheetView workbookViewId="0"/>
  </sheetViews>
  <sheetFormatPr defaultRowHeight="12.75"/>
  <sheetData>
    <row r="1" spans="6:95" ht="20.25">
      <c r="F1" s="97"/>
      <c r="H1" s="308"/>
      <c r="I1" s="309"/>
      <c r="J1" s="259"/>
      <c r="K1" s="566" t="str">
        <f>'Med Ques_Explanation'!A1</f>
        <v>Request for Medical Proposal (RFP) for Arlington County Government</v>
      </c>
      <c r="L1" s="566"/>
      <c r="M1" s="566"/>
      <c r="N1" s="566"/>
      <c r="O1" s="566"/>
      <c r="P1" s="566"/>
      <c r="Q1" s="566"/>
      <c r="R1" s="640"/>
    </row>
    <row r="2" spans="6:95" ht="20.25">
      <c r="F2" s="97"/>
      <c r="H2" s="308"/>
      <c r="I2" s="309"/>
      <c r="J2" s="259"/>
      <c r="K2" s="255" t="s">
        <v>881</v>
      </c>
      <c r="L2" s="641"/>
      <c r="M2" s="642"/>
      <c r="N2" s="641"/>
      <c r="O2" s="641"/>
      <c r="P2" s="642"/>
      <c r="Q2" s="643"/>
      <c r="R2" s="640"/>
    </row>
    <row r="3" spans="6:95" ht="17.25">
      <c r="F3" s="97"/>
      <c r="H3" s="308"/>
      <c r="I3" s="309"/>
      <c r="J3" s="259"/>
      <c r="K3" s="179" t="s">
        <v>23</v>
      </c>
      <c r="L3" s="180"/>
      <c r="M3" s="180"/>
      <c r="N3" s="180"/>
      <c r="O3" s="180"/>
      <c r="P3" s="180"/>
      <c r="Q3" s="181"/>
      <c r="R3" s="640"/>
    </row>
    <row r="4" spans="6:95" ht="17.25">
      <c r="F4" s="97"/>
      <c r="H4" s="308"/>
      <c r="I4" s="309"/>
      <c r="J4" s="259"/>
      <c r="K4" s="179"/>
      <c r="L4" s="180"/>
      <c r="M4" s="180"/>
      <c r="N4" s="180"/>
      <c r="O4" s="180"/>
      <c r="P4" s="180"/>
      <c r="Q4" s="181"/>
      <c r="R4" s="640"/>
    </row>
    <row r="5" spans="6:95" ht="326.25">
      <c r="F5" s="97"/>
      <c r="H5" s="310"/>
      <c r="I5" s="311"/>
      <c r="J5" s="272"/>
      <c r="K5" s="567" t="s">
        <v>882</v>
      </c>
      <c r="L5" s="567"/>
      <c r="M5" s="567"/>
      <c r="N5" s="567"/>
      <c r="O5" s="567"/>
      <c r="P5" s="567"/>
      <c r="Q5" s="567"/>
      <c r="R5" s="640"/>
    </row>
    <row r="9" spans="6:95" ht="47.25">
      <c r="H9" s="312"/>
      <c r="I9" s="313"/>
      <c r="J9" s="278"/>
      <c r="K9" s="120" t="s">
        <v>23</v>
      </c>
      <c r="L9" s="158"/>
      <c r="M9" s="55" t="s">
        <v>282</v>
      </c>
      <c r="N9" s="55"/>
      <c r="O9" s="55" t="s">
        <v>283</v>
      </c>
      <c r="P9" s="55" t="s">
        <v>103</v>
      </c>
      <c r="Q9" s="57" t="s">
        <v>104</v>
      </c>
      <c r="R9" s="226"/>
      <c r="S9" s="183"/>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row>
    <row r="10" spans="6:95" ht="15.75">
      <c r="H10" s="312"/>
      <c r="I10" s="313"/>
      <c r="J10" s="278"/>
      <c r="K10" s="120"/>
      <c r="L10" s="158"/>
      <c r="M10" s="55"/>
      <c r="N10" s="55"/>
      <c r="O10" s="55"/>
      <c r="P10" s="55"/>
      <c r="Q10" s="57"/>
      <c r="R10" s="226"/>
      <c r="S10" s="183"/>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row>
    <row r="11" spans="6:95" ht="15.75">
      <c r="H11" s="312"/>
      <c r="I11" s="313"/>
      <c r="J11" s="278"/>
      <c r="K11" s="563" t="s">
        <v>277</v>
      </c>
      <c r="L11" s="564"/>
      <c r="M11" s="564"/>
      <c r="N11" s="564"/>
      <c r="O11" s="564"/>
      <c r="P11" s="564"/>
      <c r="Q11" s="565"/>
      <c r="R11" s="226"/>
      <c r="S11" s="183"/>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row>
    <row r="12" spans="6:95" ht="78.75">
      <c r="H12" s="312" t="s">
        <v>280</v>
      </c>
      <c r="I12" s="313"/>
      <c r="J12" s="278"/>
      <c r="K12" s="120" t="s">
        <v>883</v>
      </c>
      <c r="L12" s="158"/>
      <c r="M12" s="55" t="s">
        <v>282</v>
      </c>
      <c r="N12" s="55"/>
      <c r="O12" s="55" t="s">
        <v>283</v>
      </c>
      <c r="P12" s="55" t="s">
        <v>103</v>
      </c>
      <c r="Q12" s="57" t="s">
        <v>104</v>
      </c>
      <c r="R12" s="226"/>
      <c r="S12" s="183"/>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row>
    <row r="13" spans="6:95" ht="204">
      <c r="H13" s="312"/>
      <c r="I13" s="313" t="s">
        <v>284</v>
      </c>
      <c r="J13" s="278"/>
      <c r="K13" s="315" t="s">
        <v>884</v>
      </c>
      <c r="L13" s="316"/>
      <c r="M13" s="317" t="s">
        <v>325</v>
      </c>
      <c r="N13" s="61" t="s">
        <v>885</v>
      </c>
      <c r="O13" s="62" t="s">
        <v>886</v>
      </c>
      <c r="P13" s="32"/>
      <c r="Q13" s="32"/>
      <c r="R13" s="226"/>
      <c r="S13" s="183"/>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row>
    <row r="14" spans="6:95" ht="204">
      <c r="H14" s="312"/>
      <c r="I14" s="313" t="s">
        <v>290</v>
      </c>
      <c r="J14" s="278"/>
      <c r="K14" s="315" t="s">
        <v>887</v>
      </c>
      <c r="L14" s="318"/>
      <c r="M14" s="317" t="s">
        <v>325</v>
      </c>
      <c r="N14" s="61" t="s">
        <v>885</v>
      </c>
      <c r="O14" s="62" t="s">
        <v>886</v>
      </c>
      <c r="P14" s="32"/>
      <c r="Q14" s="215"/>
      <c r="R14" s="226"/>
      <c r="S14" s="183"/>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row>
    <row r="15" spans="6:95" ht="357">
      <c r="H15" s="312"/>
      <c r="I15" s="313" t="s">
        <v>298</v>
      </c>
      <c r="J15" s="278"/>
      <c r="K15" s="319" t="s">
        <v>888</v>
      </c>
      <c r="L15" s="320"/>
      <c r="M15" s="321"/>
      <c r="N15" s="160"/>
      <c r="O15" s="161"/>
      <c r="P15" s="162"/>
      <c r="Q15" s="163"/>
      <c r="R15" s="226"/>
      <c r="S15" s="183"/>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row>
    <row r="16" spans="6:95" ht="89.25">
      <c r="H16" s="312"/>
      <c r="I16" s="313"/>
      <c r="J16" s="278" t="s">
        <v>117</v>
      </c>
      <c r="K16" s="322" t="s">
        <v>889</v>
      </c>
      <c r="L16" s="316" t="s">
        <v>890</v>
      </c>
      <c r="M16" s="323" t="s">
        <v>891</v>
      </c>
      <c r="N16" s="137" t="s">
        <v>892</v>
      </c>
      <c r="O16" s="62" t="s">
        <v>890</v>
      </c>
      <c r="P16" s="164"/>
      <c r="Q16" s="32"/>
      <c r="R16" s="226"/>
      <c r="S16" s="183"/>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row>
    <row r="17" spans="8:95" ht="76.5">
      <c r="H17" s="312"/>
      <c r="I17" s="313"/>
      <c r="J17" s="278" t="s">
        <v>119</v>
      </c>
      <c r="K17" s="322" t="s">
        <v>893</v>
      </c>
      <c r="L17" s="316" t="s">
        <v>890</v>
      </c>
      <c r="M17" s="323" t="s">
        <v>891</v>
      </c>
      <c r="N17" s="137" t="s">
        <v>894</v>
      </c>
      <c r="O17" s="62" t="s">
        <v>890</v>
      </c>
      <c r="P17" s="164"/>
      <c r="Q17" s="32"/>
      <c r="R17" s="226"/>
      <c r="S17" s="351" t="s">
        <v>895</v>
      </c>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row>
    <row r="18" spans="8:95" ht="409.5">
      <c r="H18" s="312"/>
      <c r="I18" s="313" t="s">
        <v>300</v>
      </c>
      <c r="J18" s="186"/>
      <c r="K18" s="315" t="s">
        <v>896</v>
      </c>
      <c r="L18" s="324"/>
      <c r="M18" s="317" t="s">
        <v>325</v>
      </c>
      <c r="N18" s="61" t="s">
        <v>885</v>
      </c>
      <c r="O18" s="62" t="s">
        <v>886</v>
      </c>
      <c r="P18" s="32"/>
      <c r="Q18" s="32"/>
      <c r="R18" s="226"/>
      <c r="S18" s="183"/>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row>
    <row r="19" spans="8:95" ht="331.5">
      <c r="H19" s="312"/>
      <c r="I19" s="313" t="s">
        <v>302</v>
      </c>
      <c r="J19" s="186"/>
      <c r="K19" s="315" t="s">
        <v>897</v>
      </c>
      <c r="L19" s="324"/>
      <c r="M19" s="317" t="s">
        <v>325</v>
      </c>
      <c r="N19" s="61" t="s">
        <v>885</v>
      </c>
      <c r="O19" s="62" t="s">
        <v>886</v>
      </c>
      <c r="P19" s="32"/>
      <c r="Q19" s="32"/>
      <c r="R19" s="226"/>
      <c r="S19" s="183"/>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row>
    <row r="20" spans="8:95" ht="369.75">
      <c r="H20" s="312"/>
      <c r="I20" s="313" t="s">
        <v>307</v>
      </c>
      <c r="J20" s="186"/>
      <c r="K20" s="315" t="s">
        <v>898</v>
      </c>
      <c r="L20" s="324"/>
      <c r="M20" s="317" t="s">
        <v>325</v>
      </c>
      <c r="N20" s="61" t="s">
        <v>885</v>
      </c>
      <c r="O20" s="62" t="s">
        <v>886</v>
      </c>
      <c r="P20" s="32"/>
      <c r="Q20" s="32"/>
      <c r="R20" s="226"/>
      <c r="S20" s="183"/>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row>
    <row r="21" spans="8:95" ht="408">
      <c r="H21" s="312"/>
      <c r="I21" s="313" t="s">
        <v>309</v>
      </c>
      <c r="J21" s="186"/>
      <c r="K21" s="315" t="s">
        <v>899</v>
      </c>
      <c r="L21" s="324"/>
      <c r="M21" s="317" t="s">
        <v>325</v>
      </c>
      <c r="N21" s="61" t="s">
        <v>885</v>
      </c>
      <c r="O21" s="62" t="s">
        <v>886</v>
      </c>
      <c r="P21" s="32"/>
      <c r="Q21" s="32"/>
      <c r="R21" s="226"/>
      <c r="S21" s="183"/>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row>
    <row r="22" spans="8:95" ht="267.75">
      <c r="H22" s="312"/>
      <c r="I22" s="313" t="s">
        <v>311</v>
      </c>
      <c r="J22" s="278"/>
      <c r="K22" s="315" t="s">
        <v>900</v>
      </c>
      <c r="L22" s="316" t="s">
        <v>901</v>
      </c>
      <c r="M22" s="323" t="s">
        <v>325</v>
      </c>
      <c r="N22" s="137" t="s">
        <v>902</v>
      </c>
      <c r="O22" s="62" t="s">
        <v>903</v>
      </c>
      <c r="P22" s="32"/>
      <c r="Q22" s="32"/>
      <c r="R22" s="226"/>
      <c r="S22" s="183"/>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row>
    <row r="23" spans="8:95" ht="47.25">
      <c r="H23" s="312"/>
      <c r="I23" s="313" t="s">
        <v>277</v>
      </c>
      <c r="J23" s="186" t="s">
        <v>277</v>
      </c>
      <c r="K23" s="331" t="s">
        <v>853</v>
      </c>
      <c r="L23" s="325"/>
      <c r="M23" s="326"/>
      <c r="N23" s="55"/>
      <c r="O23" s="55"/>
      <c r="P23" s="169"/>
      <c r="Q23" s="170"/>
      <c r="R23" s="226"/>
      <c r="S23" s="183"/>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row>
    <row r="24" spans="8:95" ht="33.75">
      <c r="H24" s="312"/>
      <c r="I24" s="313" t="s">
        <v>313</v>
      </c>
      <c r="J24" s="186"/>
      <c r="K24" s="315" t="s">
        <v>277</v>
      </c>
      <c r="L24" s="316"/>
      <c r="M24" s="317" t="s">
        <v>325</v>
      </c>
      <c r="N24" s="61" t="s">
        <v>885</v>
      </c>
      <c r="O24" s="62" t="s">
        <v>886</v>
      </c>
      <c r="P24" s="32"/>
      <c r="Q24" s="32"/>
      <c r="R24" s="226"/>
      <c r="S24" s="183"/>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row>
    <row r="25" spans="8:95" ht="114.75">
      <c r="H25" s="312"/>
      <c r="I25" s="313" t="s">
        <v>277</v>
      </c>
      <c r="J25" s="186" t="s">
        <v>117</v>
      </c>
      <c r="K25" s="322" t="s">
        <v>904</v>
      </c>
      <c r="L25" s="316"/>
      <c r="M25" s="317" t="s">
        <v>325</v>
      </c>
      <c r="N25" s="61" t="s">
        <v>885</v>
      </c>
      <c r="O25" s="62" t="s">
        <v>886</v>
      </c>
      <c r="P25" s="32"/>
      <c r="Q25" s="32"/>
      <c r="R25" s="226"/>
      <c r="S25" s="183"/>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row>
    <row r="26" spans="8:95" ht="165.75">
      <c r="H26" s="312"/>
      <c r="I26" s="313" t="s">
        <v>277</v>
      </c>
      <c r="J26" s="186" t="s">
        <v>119</v>
      </c>
      <c r="K26" s="322" t="s">
        <v>905</v>
      </c>
      <c r="L26" s="316"/>
      <c r="M26" s="317" t="s">
        <v>891</v>
      </c>
      <c r="N26" s="61" t="s">
        <v>906</v>
      </c>
      <c r="O26" s="62" t="s">
        <v>890</v>
      </c>
      <c r="P26" s="121"/>
      <c r="Q26" s="121"/>
      <c r="R26" s="226"/>
      <c r="S26" s="183"/>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row>
    <row r="27" spans="8:95" ht="409.5">
      <c r="H27" s="312"/>
      <c r="I27" s="313" t="s">
        <v>277</v>
      </c>
      <c r="J27" s="186" t="s">
        <v>121</v>
      </c>
      <c r="K27" s="322" t="s">
        <v>907</v>
      </c>
      <c r="L27" s="316"/>
      <c r="M27" s="323" t="s">
        <v>348</v>
      </c>
      <c r="N27" s="137" t="s">
        <v>908</v>
      </c>
      <c r="O27" s="62" t="s">
        <v>287</v>
      </c>
      <c r="P27" s="32"/>
      <c r="Q27" s="32"/>
      <c r="R27" s="226"/>
      <c r="S27" s="183"/>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row>
    <row r="28" spans="8:95" ht="229.5">
      <c r="H28" s="312"/>
      <c r="I28" s="313"/>
      <c r="J28" s="186" t="s">
        <v>134</v>
      </c>
      <c r="K28" s="322" t="s">
        <v>909</v>
      </c>
      <c r="L28" s="316"/>
      <c r="M28" s="323" t="s">
        <v>348</v>
      </c>
      <c r="N28" s="137" t="s">
        <v>908</v>
      </c>
      <c r="O28" s="62" t="s">
        <v>287</v>
      </c>
      <c r="P28" s="32"/>
      <c r="Q28" s="32"/>
      <c r="R28" s="226"/>
      <c r="S28" s="183"/>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row>
    <row r="29" spans="8:95" ht="63">
      <c r="H29" s="312"/>
      <c r="I29" s="313"/>
      <c r="J29" s="278"/>
      <c r="K29" s="331" t="s">
        <v>910</v>
      </c>
      <c r="L29" s="324"/>
      <c r="M29" s="326"/>
      <c r="N29" s="55"/>
      <c r="O29" s="55"/>
      <c r="P29" s="169"/>
      <c r="Q29" s="170"/>
      <c r="R29" s="226"/>
      <c r="S29" s="183"/>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row>
    <row r="30" spans="8:95" ht="76.5">
      <c r="H30" s="312"/>
      <c r="I30" s="313" t="s">
        <v>316</v>
      </c>
      <c r="J30" s="278"/>
      <c r="K30" s="319" t="s">
        <v>911</v>
      </c>
      <c r="L30" s="320"/>
      <c r="M30" s="323" t="s">
        <v>325</v>
      </c>
      <c r="N30" s="137" t="s">
        <v>912</v>
      </c>
      <c r="O30" s="62" t="s">
        <v>913</v>
      </c>
      <c r="P30" s="32"/>
      <c r="Q30" s="32"/>
      <c r="R30" s="226"/>
      <c r="S30" s="183"/>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row>
    <row r="31" spans="8:95" ht="344.25">
      <c r="H31" s="312"/>
      <c r="I31" s="313" t="s">
        <v>318</v>
      </c>
      <c r="J31" s="278"/>
      <c r="K31" s="319" t="s">
        <v>914</v>
      </c>
      <c r="L31" s="327"/>
      <c r="M31" s="321"/>
      <c r="N31" s="160"/>
      <c r="O31" s="161"/>
      <c r="P31" s="162"/>
      <c r="Q31" s="163"/>
      <c r="R31" s="226"/>
      <c r="S31" s="183"/>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row>
    <row r="32" spans="8:95" ht="15.75">
      <c r="H32" s="312"/>
      <c r="I32" s="313" t="s">
        <v>277</v>
      </c>
      <c r="J32" s="278"/>
      <c r="K32" s="328" t="s">
        <v>277</v>
      </c>
      <c r="L32" s="316" t="s">
        <v>287</v>
      </c>
      <c r="M32" s="329"/>
      <c r="N32" s="171"/>
      <c r="O32" s="172"/>
      <c r="P32" s="165"/>
      <c r="Q32" s="166"/>
      <c r="R32" s="226"/>
      <c r="S32" s="183"/>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row>
    <row r="33" spans="8:95" ht="51">
      <c r="H33" s="312"/>
      <c r="I33" s="313" t="s">
        <v>277</v>
      </c>
      <c r="J33" s="278" t="s">
        <v>117</v>
      </c>
      <c r="K33" s="330" t="s">
        <v>915</v>
      </c>
      <c r="L33" s="316" t="s">
        <v>287</v>
      </c>
      <c r="M33" s="323" t="s">
        <v>348</v>
      </c>
      <c r="N33" s="137" t="s">
        <v>916</v>
      </c>
      <c r="O33" s="62" t="s">
        <v>287</v>
      </c>
      <c r="P33" s="32"/>
      <c r="Q33" s="32"/>
      <c r="R33" s="226"/>
      <c r="S33" s="183"/>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row>
    <row r="34" spans="8:95" ht="38.25">
      <c r="H34" s="312"/>
      <c r="I34" s="313" t="s">
        <v>277</v>
      </c>
      <c r="J34" s="278"/>
      <c r="K34" s="330" t="s">
        <v>917</v>
      </c>
      <c r="L34" s="316" t="s">
        <v>287</v>
      </c>
      <c r="M34" s="323" t="s">
        <v>348</v>
      </c>
      <c r="N34" s="137" t="s">
        <v>918</v>
      </c>
      <c r="O34" s="62" t="s">
        <v>287</v>
      </c>
      <c r="P34" s="32"/>
      <c r="Q34" s="32"/>
      <c r="R34" s="226"/>
      <c r="S34" s="183"/>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row>
    <row r="35" spans="8:95" ht="76.5">
      <c r="H35" s="312"/>
      <c r="I35" s="313"/>
      <c r="J35" s="278"/>
      <c r="K35" s="330" t="s">
        <v>919</v>
      </c>
      <c r="L35" s="316"/>
      <c r="M35" s="323" t="s">
        <v>348</v>
      </c>
      <c r="N35" s="137" t="s">
        <v>920</v>
      </c>
      <c r="O35" s="62" t="s">
        <v>287</v>
      </c>
      <c r="P35" s="32"/>
      <c r="Q35" s="32"/>
      <c r="R35" s="226"/>
      <c r="S35" s="183"/>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row>
    <row r="36" spans="8:95" ht="51">
      <c r="H36" s="312"/>
      <c r="I36" s="313" t="s">
        <v>277</v>
      </c>
      <c r="J36" s="278" t="s">
        <v>119</v>
      </c>
      <c r="K36" s="330" t="s">
        <v>921</v>
      </c>
      <c r="L36" s="316" t="s">
        <v>287</v>
      </c>
      <c r="M36" s="323" t="s">
        <v>348</v>
      </c>
      <c r="N36" s="137" t="s">
        <v>920</v>
      </c>
      <c r="O36" s="62" t="s">
        <v>287</v>
      </c>
      <c r="P36" s="32"/>
      <c r="Q36" s="32"/>
      <c r="R36" s="226"/>
      <c r="S36" s="183"/>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row>
    <row r="37" spans="8:95" ht="38.25">
      <c r="H37" s="312"/>
      <c r="I37" s="313" t="s">
        <v>277</v>
      </c>
      <c r="J37" s="278"/>
      <c r="K37" s="330" t="s">
        <v>917</v>
      </c>
      <c r="L37" s="316" t="s">
        <v>287</v>
      </c>
      <c r="M37" s="323" t="s">
        <v>348</v>
      </c>
      <c r="N37" s="137" t="s">
        <v>922</v>
      </c>
      <c r="O37" s="62" t="s">
        <v>287</v>
      </c>
      <c r="P37" s="32"/>
      <c r="Q37" s="32"/>
      <c r="R37" s="226"/>
      <c r="S37" s="183"/>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row>
    <row r="38" spans="8:95" ht="76.5">
      <c r="H38" s="312"/>
      <c r="I38" s="313"/>
      <c r="J38" s="278"/>
      <c r="K38" s="330" t="s">
        <v>919</v>
      </c>
      <c r="L38" s="316"/>
      <c r="M38" s="323" t="s">
        <v>348</v>
      </c>
      <c r="N38" s="137" t="s">
        <v>920</v>
      </c>
      <c r="O38" s="62" t="s">
        <v>287</v>
      </c>
      <c r="P38" s="32"/>
      <c r="Q38" s="32"/>
      <c r="R38" s="226"/>
      <c r="S38" s="183"/>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row>
    <row r="39" spans="8:95" ht="51">
      <c r="H39" s="312"/>
      <c r="I39" s="313" t="s">
        <v>277</v>
      </c>
      <c r="J39" s="278" t="s">
        <v>121</v>
      </c>
      <c r="K39" s="330" t="s">
        <v>923</v>
      </c>
      <c r="L39" s="316" t="s">
        <v>287</v>
      </c>
      <c r="M39" s="323" t="s">
        <v>348</v>
      </c>
      <c r="N39" s="137" t="s">
        <v>924</v>
      </c>
      <c r="O39" s="62" t="s">
        <v>287</v>
      </c>
      <c r="P39" s="32"/>
      <c r="Q39" s="32"/>
      <c r="R39" s="226"/>
      <c r="S39" s="183"/>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row>
    <row r="40" spans="8:95" ht="38.25">
      <c r="H40" s="312"/>
      <c r="I40" s="313" t="s">
        <v>277</v>
      </c>
      <c r="J40" s="278"/>
      <c r="K40" s="330" t="s">
        <v>917</v>
      </c>
      <c r="L40" s="316" t="s">
        <v>287</v>
      </c>
      <c r="M40" s="323" t="s">
        <v>348</v>
      </c>
      <c r="N40" s="137" t="s">
        <v>925</v>
      </c>
      <c r="O40" s="62" t="s">
        <v>287</v>
      </c>
      <c r="P40" s="32"/>
      <c r="Q40" s="32"/>
      <c r="R40" s="226"/>
      <c r="S40" s="183"/>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row>
    <row r="41" spans="8:95" ht="76.5">
      <c r="H41" s="312"/>
      <c r="I41" s="313"/>
      <c r="J41" s="278"/>
      <c r="K41" s="330" t="s">
        <v>919</v>
      </c>
      <c r="L41" s="316"/>
      <c r="M41" s="323" t="s">
        <v>348</v>
      </c>
      <c r="N41" s="137" t="s">
        <v>920</v>
      </c>
      <c r="O41" s="62" t="s">
        <v>287</v>
      </c>
      <c r="P41" s="32"/>
      <c r="Q41" s="32"/>
      <c r="R41" s="226"/>
      <c r="S41" s="183"/>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row>
    <row r="42" spans="8:95" ht="51">
      <c r="H42" s="312"/>
      <c r="I42" s="313" t="s">
        <v>277</v>
      </c>
      <c r="J42" s="278" t="s">
        <v>134</v>
      </c>
      <c r="K42" s="330" t="s">
        <v>926</v>
      </c>
      <c r="L42" s="316" t="s">
        <v>287</v>
      </c>
      <c r="M42" s="323" t="s">
        <v>348</v>
      </c>
      <c r="N42" s="137" t="s">
        <v>927</v>
      </c>
      <c r="O42" s="62" t="s">
        <v>287</v>
      </c>
      <c r="P42" s="32"/>
      <c r="Q42" s="32"/>
      <c r="R42" s="226"/>
      <c r="S42" s="183"/>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row>
    <row r="43" spans="8:95" ht="38.25">
      <c r="H43" s="312"/>
      <c r="I43" s="313" t="s">
        <v>277</v>
      </c>
      <c r="J43" s="278"/>
      <c r="K43" s="330" t="s">
        <v>917</v>
      </c>
      <c r="L43" s="316" t="s">
        <v>928</v>
      </c>
      <c r="M43" s="323" t="s">
        <v>348</v>
      </c>
      <c r="N43" s="137" t="s">
        <v>929</v>
      </c>
      <c r="O43" s="62" t="s">
        <v>287</v>
      </c>
      <c r="P43" s="32"/>
      <c r="Q43" s="32"/>
      <c r="R43" s="226"/>
      <c r="S43" s="183"/>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row>
    <row r="44" spans="8:95" ht="76.5">
      <c r="H44" s="312"/>
      <c r="I44" s="313"/>
      <c r="J44" s="278"/>
      <c r="K44" s="330" t="s">
        <v>919</v>
      </c>
      <c r="L44" s="316"/>
      <c r="M44" s="323" t="s">
        <v>348</v>
      </c>
      <c r="N44" s="137" t="s">
        <v>920</v>
      </c>
      <c r="O44" s="62" t="s">
        <v>287</v>
      </c>
      <c r="P44" s="32"/>
      <c r="Q44" s="32"/>
      <c r="R44" s="226"/>
      <c r="S44" s="183"/>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row>
    <row r="45" spans="8:95" ht="31.5">
      <c r="H45" s="312"/>
      <c r="I45" s="313"/>
      <c r="J45" s="278"/>
      <c r="K45" s="331" t="s">
        <v>580</v>
      </c>
      <c r="L45" s="324"/>
      <c r="M45" s="326"/>
      <c r="N45" s="55"/>
      <c r="O45" s="55"/>
      <c r="P45" s="169"/>
      <c r="Q45" s="170"/>
      <c r="R45" s="226"/>
      <c r="S45" s="183"/>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row>
    <row r="46" spans="8:95" ht="204">
      <c r="H46" s="312"/>
      <c r="I46" s="313" t="s">
        <v>320</v>
      </c>
      <c r="J46" s="278"/>
      <c r="K46" s="315" t="s">
        <v>930</v>
      </c>
      <c r="L46" s="316" t="s">
        <v>931</v>
      </c>
      <c r="M46" s="317" t="s">
        <v>325</v>
      </c>
      <c r="N46" s="61" t="s">
        <v>932</v>
      </c>
      <c r="O46" s="62" t="s">
        <v>287</v>
      </c>
      <c r="P46" s="32"/>
      <c r="Q46" s="32"/>
      <c r="R46" s="226"/>
      <c r="S46" s="183"/>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row>
    <row r="47" spans="8:95" ht="369.75">
      <c r="H47" s="312"/>
      <c r="I47" s="313"/>
      <c r="J47" s="278"/>
      <c r="K47" s="315" t="s">
        <v>933</v>
      </c>
      <c r="L47" s="316"/>
      <c r="M47" s="317" t="s">
        <v>325</v>
      </c>
      <c r="N47" s="61" t="s">
        <v>934</v>
      </c>
      <c r="O47" s="62" t="s">
        <v>886</v>
      </c>
      <c r="P47" s="32"/>
      <c r="Q47" s="32"/>
      <c r="R47" s="226"/>
      <c r="S47" s="183"/>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row>
    <row r="48" spans="8:95" ht="255">
      <c r="H48" s="312"/>
      <c r="I48" s="313" t="s">
        <v>323</v>
      </c>
      <c r="J48" s="278"/>
      <c r="K48" s="315" t="s">
        <v>935</v>
      </c>
      <c r="L48" s="316"/>
      <c r="M48" s="321"/>
      <c r="N48" s="160"/>
      <c r="O48" s="161"/>
      <c r="P48" s="162"/>
      <c r="Q48" s="163"/>
      <c r="R48" s="226"/>
      <c r="S48" s="183"/>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row>
    <row r="49" spans="8:95" ht="140.25">
      <c r="H49" s="312"/>
      <c r="I49" s="313"/>
      <c r="J49" s="278" t="s">
        <v>117</v>
      </c>
      <c r="K49" s="315" t="s">
        <v>936</v>
      </c>
      <c r="L49" s="316"/>
      <c r="M49" s="317" t="s">
        <v>325</v>
      </c>
      <c r="N49" s="61" t="s">
        <v>934</v>
      </c>
      <c r="O49" s="62" t="s">
        <v>886</v>
      </c>
      <c r="P49" s="32"/>
      <c r="Q49" s="32"/>
      <c r="R49" s="226"/>
      <c r="S49" s="183"/>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row>
    <row r="50" spans="8:95" ht="114.75">
      <c r="H50" s="312"/>
      <c r="I50" s="313"/>
      <c r="J50" s="278" t="s">
        <v>119</v>
      </c>
      <c r="K50" s="315" t="s">
        <v>937</v>
      </c>
      <c r="L50" s="316"/>
      <c r="M50" s="317" t="s">
        <v>325</v>
      </c>
      <c r="N50" s="61" t="s">
        <v>934</v>
      </c>
      <c r="O50" s="62" t="s">
        <v>886</v>
      </c>
      <c r="P50" s="32"/>
      <c r="Q50" s="32"/>
      <c r="R50" s="226"/>
      <c r="S50" s="183"/>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row>
    <row r="51" spans="8:95" ht="127.5">
      <c r="H51" s="312"/>
      <c r="I51" s="313"/>
      <c r="J51" s="278" t="s">
        <v>119</v>
      </c>
      <c r="K51" s="315" t="s">
        <v>938</v>
      </c>
      <c r="L51" s="316"/>
      <c r="M51" s="317" t="s">
        <v>325</v>
      </c>
      <c r="N51" s="61" t="s">
        <v>934</v>
      </c>
      <c r="O51" s="62" t="s">
        <v>886</v>
      </c>
      <c r="P51" s="32"/>
      <c r="Q51" s="32"/>
      <c r="R51" s="226"/>
      <c r="S51" s="183"/>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row>
    <row r="52" spans="8:95" ht="140.25">
      <c r="H52" s="312"/>
      <c r="I52" s="313"/>
      <c r="J52" s="278" t="s">
        <v>121</v>
      </c>
      <c r="K52" s="315" t="s">
        <v>939</v>
      </c>
      <c r="L52" s="316"/>
      <c r="M52" s="317" t="s">
        <v>325</v>
      </c>
      <c r="N52" s="61" t="s">
        <v>934</v>
      </c>
      <c r="O52" s="62" t="s">
        <v>886</v>
      </c>
      <c r="P52" s="32"/>
      <c r="Q52" s="32"/>
      <c r="R52" s="226"/>
      <c r="S52" s="183"/>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row>
    <row r="53" spans="8:95" ht="102">
      <c r="H53" s="312"/>
      <c r="I53" s="313"/>
      <c r="J53" s="278" t="s">
        <v>134</v>
      </c>
      <c r="K53" s="315" t="s">
        <v>940</v>
      </c>
      <c r="L53" s="316"/>
      <c r="M53" s="317" t="s">
        <v>325</v>
      </c>
      <c r="N53" s="61" t="s">
        <v>934</v>
      </c>
      <c r="O53" s="62" t="s">
        <v>886</v>
      </c>
      <c r="P53" s="32"/>
      <c r="Q53" s="32"/>
      <c r="R53" s="226"/>
      <c r="S53" s="183"/>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row>
    <row r="54" spans="8:95" ht="318.75">
      <c r="H54" s="312"/>
      <c r="I54" s="313"/>
      <c r="J54" s="278" t="s">
        <v>138</v>
      </c>
      <c r="K54" s="315" t="s">
        <v>941</v>
      </c>
      <c r="L54" s="316"/>
      <c r="M54" s="317" t="s">
        <v>325</v>
      </c>
      <c r="N54" s="61" t="s">
        <v>934</v>
      </c>
      <c r="O54" s="62" t="s">
        <v>886</v>
      </c>
      <c r="P54" s="32"/>
      <c r="Q54" s="32"/>
      <c r="R54" s="226"/>
      <c r="S54" s="183"/>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row>
    <row r="55" spans="8:95" ht="216.75">
      <c r="H55" s="312"/>
      <c r="I55" s="313"/>
      <c r="J55" s="278" t="s">
        <v>134</v>
      </c>
      <c r="K55" s="315" t="s">
        <v>942</v>
      </c>
      <c r="L55" s="316" t="s">
        <v>931</v>
      </c>
      <c r="M55" s="317" t="s">
        <v>325</v>
      </c>
      <c r="N55" s="61" t="s">
        <v>934</v>
      </c>
      <c r="O55" s="62" t="s">
        <v>886</v>
      </c>
      <c r="P55" s="32"/>
      <c r="Q55" s="32"/>
      <c r="R55" s="226"/>
      <c r="S55" s="183"/>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row>
    <row r="57" spans="8:95" ht="78.75">
      <c r="H57" s="358" t="s">
        <v>292</v>
      </c>
      <c r="I57" s="313"/>
      <c r="J57" s="186"/>
      <c r="K57" s="120" t="s">
        <v>943</v>
      </c>
      <c r="L57" s="59" t="s">
        <v>944</v>
      </c>
      <c r="M57" s="57" t="s">
        <v>282</v>
      </c>
      <c r="N57" s="56"/>
      <c r="O57" s="57" t="s">
        <v>283</v>
      </c>
      <c r="P57" s="57" t="s">
        <v>103</v>
      </c>
      <c r="Q57" s="57" t="s">
        <v>104</v>
      </c>
      <c r="R57" s="226"/>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row>
    <row r="58" spans="8:95" ht="47.25">
      <c r="H58" s="314"/>
      <c r="I58" s="313"/>
      <c r="J58" s="186" t="s">
        <v>277</v>
      </c>
      <c r="K58" s="120" t="s">
        <v>945</v>
      </c>
      <c r="L58" s="59" t="s">
        <v>944</v>
      </c>
      <c r="M58" s="57"/>
      <c r="N58" s="56"/>
      <c r="O58" s="57"/>
      <c r="P58" s="57"/>
      <c r="Q58" s="57"/>
      <c r="R58" s="226"/>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row>
    <row r="59" spans="8:95" ht="25.5">
      <c r="H59" s="312"/>
      <c r="I59" s="313" t="s">
        <v>284</v>
      </c>
      <c r="J59" s="186"/>
      <c r="K59" s="332" t="s">
        <v>946</v>
      </c>
      <c r="L59" s="333"/>
      <c r="M59" s="334"/>
      <c r="N59" s="160"/>
      <c r="O59" s="161"/>
      <c r="P59" s="160"/>
      <c r="Q59" s="238"/>
      <c r="R59" s="226"/>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row>
    <row r="60" spans="8:95" ht="76.5">
      <c r="H60" s="312"/>
      <c r="I60" s="313"/>
      <c r="J60" s="186" t="s">
        <v>117</v>
      </c>
      <c r="K60" s="332" t="s">
        <v>947</v>
      </c>
      <c r="L60" s="333"/>
      <c r="M60" s="335" t="s">
        <v>325</v>
      </c>
      <c r="N60" s="61" t="s">
        <v>948</v>
      </c>
      <c r="O60" s="62" t="s">
        <v>886</v>
      </c>
      <c r="P60" s="32"/>
      <c r="Q60" s="32"/>
      <c r="R60" s="226"/>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row>
    <row r="61" spans="8:95" ht="63.75">
      <c r="H61" s="312"/>
      <c r="I61" s="313"/>
      <c r="J61" s="186" t="s">
        <v>119</v>
      </c>
      <c r="K61" s="332" t="s">
        <v>949</v>
      </c>
      <c r="L61" s="333"/>
      <c r="M61" s="335" t="s">
        <v>348</v>
      </c>
      <c r="N61" s="61" t="s">
        <v>950</v>
      </c>
      <c r="O61" s="62" t="s">
        <v>287</v>
      </c>
      <c r="P61" s="32"/>
      <c r="Q61" s="32"/>
      <c r="R61" s="226"/>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row>
    <row r="62" spans="8:95" ht="76.5">
      <c r="H62" s="312"/>
      <c r="I62" s="313"/>
      <c r="J62" s="186" t="s">
        <v>121</v>
      </c>
      <c r="K62" s="332" t="s">
        <v>951</v>
      </c>
      <c r="L62" s="333"/>
      <c r="M62" s="335" t="s">
        <v>325</v>
      </c>
      <c r="N62" s="61" t="s">
        <v>948</v>
      </c>
      <c r="O62" s="62" t="s">
        <v>886</v>
      </c>
      <c r="P62" s="32"/>
      <c r="Q62" s="32"/>
      <c r="R62" s="226"/>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row>
    <row r="63" spans="8:95" ht="63.75">
      <c r="H63" s="312"/>
      <c r="I63" s="313"/>
      <c r="J63" s="186" t="s">
        <v>134</v>
      </c>
      <c r="K63" s="332" t="s">
        <v>949</v>
      </c>
      <c r="L63" s="333"/>
      <c r="M63" s="335" t="s">
        <v>348</v>
      </c>
      <c r="N63" s="61" t="s">
        <v>950</v>
      </c>
      <c r="O63" s="62" t="s">
        <v>287</v>
      </c>
      <c r="P63" s="32"/>
      <c r="Q63" s="32"/>
      <c r="R63" s="226"/>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row>
    <row r="64" spans="8:95" ht="76.5">
      <c r="H64" s="312"/>
      <c r="I64" s="313" t="s">
        <v>290</v>
      </c>
      <c r="J64" s="186"/>
      <c r="K64" s="336" t="s">
        <v>952</v>
      </c>
      <c r="L64" s="333"/>
      <c r="M64" s="335" t="s">
        <v>348</v>
      </c>
      <c r="N64" s="61" t="s">
        <v>953</v>
      </c>
      <c r="O64" s="62" t="s">
        <v>287</v>
      </c>
      <c r="P64" s="32"/>
      <c r="Q64" s="32"/>
      <c r="R64" s="226"/>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row>
    <row r="65" spans="8:95" ht="102">
      <c r="H65" s="312" t="s">
        <v>277</v>
      </c>
      <c r="I65" s="313" t="s">
        <v>298</v>
      </c>
      <c r="J65" s="186"/>
      <c r="K65" s="336" t="s">
        <v>954</v>
      </c>
      <c r="L65" s="333" t="s">
        <v>287</v>
      </c>
      <c r="M65" s="335" t="s">
        <v>325</v>
      </c>
      <c r="N65" s="61" t="s">
        <v>955</v>
      </c>
      <c r="O65" s="62" t="s">
        <v>886</v>
      </c>
      <c r="P65" s="32"/>
      <c r="Q65" s="32"/>
      <c r="R65" s="226"/>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row>
    <row r="66" spans="8:95" ht="229.5">
      <c r="H66" s="312"/>
      <c r="I66" s="313"/>
      <c r="J66" s="186" t="s">
        <v>117</v>
      </c>
      <c r="K66" s="336" t="s">
        <v>956</v>
      </c>
      <c r="L66" s="333" t="s">
        <v>957</v>
      </c>
      <c r="M66" s="335" t="s">
        <v>348</v>
      </c>
      <c r="N66" s="61" t="s">
        <v>950</v>
      </c>
      <c r="O66" s="62" t="s">
        <v>287</v>
      </c>
      <c r="P66" s="121"/>
      <c r="Q66" s="121"/>
      <c r="R66" s="226"/>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row>
    <row r="67" spans="8:95" ht="63.75">
      <c r="H67" s="312"/>
      <c r="I67" s="313" t="s">
        <v>300</v>
      </c>
      <c r="J67" s="186"/>
      <c r="K67" s="336" t="s">
        <v>958</v>
      </c>
      <c r="L67" s="333"/>
      <c r="M67" s="334"/>
      <c r="N67" s="160"/>
      <c r="O67" s="161"/>
      <c r="P67" s="162"/>
      <c r="Q67" s="163"/>
      <c r="R67" s="226"/>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row>
    <row r="68" spans="8:95" ht="33.75">
      <c r="H68" s="312"/>
      <c r="I68" s="313"/>
      <c r="J68" s="186" t="s">
        <v>117</v>
      </c>
      <c r="K68" s="336" t="s">
        <v>959</v>
      </c>
      <c r="L68" s="333"/>
      <c r="M68" s="335" t="s">
        <v>325</v>
      </c>
      <c r="N68" s="61" t="s">
        <v>948</v>
      </c>
      <c r="O68" s="62" t="s">
        <v>886</v>
      </c>
      <c r="P68" s="32"/>
      <c r="Q68" s="32"/>
      <c r="R68" s="226"/>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row>
    <row r="69" spans="8:95" ht="33.75">
      <c r="H69" s="312"/>
      <c r="I69" s="313"/>
      <c r="J69" s="186" t="s">
        <v>119</v>
      </c>
      <c r="K69" s="336" t="s">
        <v>960</v>
      </c>
      <c r="L69" s="333"/>
      <c r="M69" s="335" t="s">
        <v>325</v>
      </c>
      <c r="N69" s="61" t="s">
        <v>948</v>
      </c>
      <c r="O69" s="62" t="s">
        <v>886</v>
      </c>
      <c r="P69" s="32"/>
      <c r="Q69" s="32"/>
      <c r="R69" s="226"/>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row>
    <row r="70" spans="8:95" ht="33.75">
      <c r="H70" s="312"/>
      <c r="I70" s="313"/>
      <c r="J70" s="186" t="s">
        <v>121</v>
      </c>
      <c r="K70" s="336" t="s">
        <v>961</v>
      </c>
      <c r="L70" s="333"/>
      <c r="M70" s="335" t="s">
        <v>325</v>
      </c>
      <c r="N70" s="61" t="s">
        <v>948</v>
      </c>
      <c r="O70" s="62" t="s">
        <v>886</v>
      </c>
      <c r="P70" s="32"/>
      <c r="Q70" s="32"/>
      <c r="R70" s="226"/>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row>
    <row r="71" spans="8:95" ht="89.25">
      <c r="H71" s="312"/>
      <c r="I71" s="313" t="s">
        <v>302</v>
      </c>
      <c r="J71" s="186"/>
      <c r="K71" s="336" t="s">
        <v>962</v>
      </c>
      <c r="L71" s="333"/>
      <c r="M71" s="335" t="s">
        <v>348</v>
      </c>
      <c r="N71" s="61" t="s">
        <v>963</v>
      </c>
      <c r="O71" s="62" t="s">
        <v>287</v>
      </c>
      <c r="P71" s="121"/>
      <c r="Q71" s="121"/>
      <c r="R71" s="226"/>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row>
    <row r="72" spans="8:95" ht="114.75">
      <c r="H72" s="312"/>
      <c r="I72" s="313" t="s">
        <v>307</v>
      </c>
      <c r="J72" s="186"/>
      <c r="K72" s="336" t="s">
        <v>964</v>
      </c>
      <c r="L72" s="333"/>
      <c r="M72" s="335" t="s">
        <v>348</v>
      </c>
      <c r="N72" s="61" t="s">
        <v>963</v>
      </c>
      <c r="O72" s="62" t="s">
        <v>287</v>
      </c>
      <c r="P72" s="121"/>
      <c r="Q72" s="121"/>
      <c r="R72" s="226"/>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row>
    <row r="73" spans="8:95" ht="165.75">
      <c r="H73" s="312"/>
      <c r="I73" s="313" t="s">
        <v>309</v>
      </c>
      <c r="J73" s="186"/>
      <c r="K73" s="336" t="s">
        <v>965</v>
      </c>
      <c r="L73" s="333"/>
      <c r="M73" s="335" t="s">
        <v>348</v>
      </c>
      <c r="N73" s="61" t="s">
        <v>963</v>
      </c>
      <c r="O73" s="62" t="s">
        <v>287</v>
      </c>
      <c r="P73" s="121"/>
      <c r="Q73" s="121"/>
      <c r="R73" s="226"/>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row>
    <row r="74" spans="8:95" ht="229.5">
      <c r="H74" s="312"/>
      <c r="I74" s="313" t="s">
        <v>311</v>
      </c>
      <c r="J74" s="186"/>
      <c r="K74" s="336" t="s">
        <v>966</v>
      </c>
      <c r="L74" s="333" t="s">
        <v>957</v>
      </c>
      <c r="M74" s="335" t="s">
        <v>325</v>
      </c>
      <c r="N74" s="61" t="s">
        <v>948</v>
      </c>
      <c r="O74" s="62" t="s">
        <v>886</v>
      </c>
      <c r="P74" s="32"/>
      <c r="Q74" s="32"/>
      <c r="R74" s="226"/>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row>
    <row r="75" spans="8:95" ht="102">
      <c r="H75" s="312"/>
      <c r="I75" s="313" t="s">
        <v>313</v>
      </c>
      <c r="J75" s="186"/>
      <c r="K75" s="336" t="s">
        <v>967</v>
      </c>
      <c r="L75" s="333"/>
      <c r="M75" s="335" t="s">
        <v>325</v>
      </c>
      <c r="N75" s="61" t="s">
        <v>885</v>
      </c>
      <c r="O75" s="62" t="s">
        <v>886</v>
      </c>
      <c r="P75" s="32"/>
      <c r="Q75" s="32"/>
      <c r="R75" s="226"/>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row>
    <row r="76" spans="8:95" ht="102">
      <c r="H76" s="312"/>
      <c r="I76" s="313"/>
      <c r="J76" s="186" t="s">
        <v>117</v>
      </c>
      <c r="K76" s="336" t="s">
        <v>968</v>
      </c>
      <c r="L76" s="333"/>
      <c r="M76" s="335" t="s">
        <v>325</v>
      </c>
      <c r="N76" s="61" t="s">
        <v>885</v>
      </c>
      <c r="O76" s="62" t="s">
        <v>886</v>
      </c>
      <c r="P76" s="32"/>
      <c r="Q76" s="32"/>
      <c r="R76" s="226"/>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182"/>
      <c r="CN76" s="182"/>
      <c r="CO76" s="182"/>
      <c r="CP76" s="182"/>
      <c r="CQ76" s="182"/>
    </row>
    <row r="77" spans="8:95" ht="102">
      <c r="H77" s="312"/>
      <c r="I77" s="313"/>
      <c r="J77" s="186" t="s">
        <v>119</v>
      </c>
      <c r="K77" s="336" t="s">
        <v>969</v>
      </c>
      <c r="L77" s="333"/>
      <c r="M77" s="335" t="s">
        <v>325</v>
      </c>
      <c r="N77" s="61" t="s">
        <v>885</v>
      </c>
      <c r="O77" s="62" t="s">
        <v>886</v>
      </c>
      <c r="P77" s="32"/>
      <c r="Q77" s="32"/>
      <c r="R77" s="226"/>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c r="CQ77" s="182"/>
    </row>
    <row r="78" spans="8:95" ht="127.5">
      <c r="H78" s="312"/>
      <c r="I78" s="313" t="s">
        <v>316</v>
      </c>
      <c r="J78" s="186"/>
      <c r="K78" s="336" t="s">
        <v>970</v>
      </c>
      <c r="L78" s="333" t="s">
        <v>287</v>
      </c>
      <c r="M78" s="335" t="s">
        <v>325</v>
      </c>
      <c r="N78" s="61" t="s">
        <v>971</v>
      </c>
      <c r="O78" s="62" t="s">
        <v>886</v>
      </c>
      <c r="P78" s="32"/>
      <c r="Q78" s="32"/>
      <c r="R78" s="226"/>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c r="CA78" s="182"/>
      <c r="CB78" s="182"/>
      <c r="CC78" s="182"/>
      <c r="CD78" s="182"/>
      <c r="CE78" s="182"/>
      <c r="CF78" s="182"/>
      <c r="CG78" s="182"/>
      <c r="CH78" s="182"/>
      <c r="CI78" s="182"/>
      <c r="CJ78" s="182"/>
      <c r="CK78" s="182"/>
      <c r="CL78" s="182"/>
      <c r="CM78" s="182"/>
      <c r="CN78" s="182"/>
      <c r="CO78" s="182"/>
      <c r="CP78" s="182"/>
      <c r="CQ78" s="182"/>
    </row>
    <row r="79" spans="8:95" ht="153">
      <c r="H79" s="312"/>
      <c r="I79" s="313" t="s">
        <v>318</v>
      </c>
      <c r="J79" s="186"/>
      <c r="K79" s="336" t="s">
        <v>972</v>
      </c>
      <c r="L79" s="333"/>
      <c r="M79" s="335" t="s">
        <v>348</v>
      </c>
      <c r="N79" s="61" t="s">
        <v>963</v>
      </c>
      <c r="O79" s="62" t="s">
        <v>287</v>
      </c>
      <c r="P79" s="121"/>
      <c r="Q79" s="121"/>
      <c r="R79" s="226"/>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82"/>
      <c r="CC79" s="182"/>
      <c r="CD79" s="182"/>
      <c r="CE79" s="182"/>
      <c r="CF79" s="182"/>
      <c r="CG79" s="182"/>
      <c r="CH79" s="182"/>
      <c r="CI79" s="182"/>
      <c r="CJ79" s="182"/>
      <c r="CK79" s="182"/>
      <c r="CL79" s="182"/>
      <c r="CM79" s="182"/>
      <c r="CN79" s="182"/>
      <c r="CO79" s="182"/>
      <c r="CP79" s="182"/>
      <c r="CQ79" s="182"/>
    </row>
    <row r="80" spans="8:95" ht="242.25">
      <c r="H80" s="312"/>
      <c r="I80" s="313" t="s">
        <v>320</v>
      </c>
      <c r="J80" s="186"/>
      <c r="K80" s="336" t="s">
        <v>973</v>
      </c>
      <c r="L80" s="333"/>
      <c r="M80" s="335" t="s">
        <v>325</v>
      </c>
      <c r="N80" s="61" t="s">
        <v>971</v>
      </c>
      <c r="O80" s="62" t="s">
        <v>886</v>
      </c>
      <c r="P80" s="32"/>
      <c r="Q80" s="32"/>
      <c r="R80" s="226"/>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c r="CQ80" s="182"/>
    </row>
    <row r="81" spans="8:95" ht="306">
      <c r="H81" s="312"/>
      <c r="I81" s="313" t="s">
        <v>323</v>
      </c>
      <c r="J81" s="186"/>
      <c r="K81" s="336" t="s">
        <v>974</v>
      </c>
      <c r="L81" s="333"/>
      <c r="M81" s="335" t="s">
        <v>325</v>
      </c>
      <c r="N81" s="61" t="s">
        <v>971</v>
      </c>
      <c r="O81" s="62" t="s">
        <v>886</v>
      </c>
      <c r="P81" s="32"/>
      <c r="Q81" s="32"/>
      <c r="R81" s="226"/>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row>
    <row r="82" spans="8:95" ht="178.5">
      <c r="H82" s="312"/>
      <c r="I82" s="313" t="s">
        <v>326</v>
      </c>
      <c r="J82" s="186"/>
      <c r="K82" s="336" t="s">
        <v>975</v>
      </c>
      <c r="L82" s="333"/>
      <c r="M82" s="335" t="s">
        <v>325</v>
      </c>
      <c r="N82" s="61" t="s">
        <v>976</v>
      </c>
      <c r="O82" s="62" t="s">
        <v>886</v>
      </c>
      <c r="P82" s="32"/>
      <c r="Q82" s="32"/>
      <c r="R82" s="226"/>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row>
    <row r="83" spans="8:95" ht="318.75">
      <c r="H83" s="312"/>
      <c r="I83" s="313" t="s">
        <v>339</v>
      </c>
      <c r="J83" s="186"/>
      <c r="K83" s="336" t="s">
        <v>977</v>
      </c>
      <c r="L83" s="333"/>
      <c r="M83" s="335" t="s">
        <v>325</v>
      </c>
      <c r="N83" s="61" t="s">
        <v>976</v>
      </c>
      <c r="O83" s="62" t="s">
        <v>886</v>
      </c>
      <c r="P83" s="32"/>
      <c r="Q83" s="32"/>
      <c r="R83" s="226"/>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row>
    <row r="84" spans="8:95" ht="280.5">
      <c r="H84" s="312"/>
      <c r="I84" s="313" t="s">
        <v>346</v>
      </c>
      <c r="J84" s="186"/>
      <c r="K84" s="336" t="s">
        <v>978</v>
      </c>
      <c r="L84" s="333"/>
      <c r="M84" s="335" t="s">
        <v>325</v>
      </c>
      <c r="N84" s="61" t="s">
        <v>976</v>
      </c>
      <c r="O84" s="62" t="s">
        <v>886</v>
      </c>
      <c r="P84" s="32"/>
      <c r="Q84" s="3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182"/>
      <c r="CN84" s="182"/>
    </row>
    <row r="85" spans="8:95" ht="216.75">
      <c r="H85" s="312"/>
      <c r="I85" s="313" t="s">
        <v>350</v>
      </c>
      <c r="J85" s="186"/>
      <c r="K85" s="336" t="s">
        <v>979</v>
      </c>
      <c r="L85" s="333"/>
      <c r="M85" s="335" t="s">
        <v>325</v>
      </c>
      <c r="N85" s="61" t="s">
        <v>976</v>
      </c>
      <c r="O85" s="62" t="s">
        <v>886</v>
      </c>
      <c r="P85" s="32"/>
      <c r="Q85" s="32"/>
      <c r="R85" s="226"/>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row>
    <row r="86" spans="8:95" ht="63">
      <c r="H86" s="312"/>
      <c r="I86" s="313"/>
      <c r="J86" s="186" t="s">
        <v>277</v>
      </c>
      <c r="K86" s="120" t="s">
        <v>92</v>
      </c>
      <c r="L86" s="216" t="s">
        <v>944</v>
      </c>
      <c r="M86" s="57"/>
      <c r="N86" s="56"/>
      <c r="O86" s="57"/>
      <c r="P86" s="170"/>
      <c r="Q86" s="170"/>
      <c r="R86" s="226"/>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c r="BZ86" s="182"/>
      <c r="CA86" s="182"/>
      <c r="CB86" s="182"/>
      <c r="CC86" s="182"/>
      <c r="CD86" s="182"/>
      <c r="CE86" s="182"/>
      <c r="CF86" s="182"/>
      <c r="CG86" s="182"/>
      <c r="CH86" s="182"/>
      <c r="CI86" s="182"/>
      <c r="CJ86" s="182"/>
      <c r="CK86" s="182"/>
      <c r="CL86" s="182"/>
      <c r="CM86" s="182"/>
      <c r="CN86" s="182"/>
      <c r="CO86" s="182"/>
      <c r="CP86" s="182"/>
      <c r="CQ86" s="182"/>
    </row>
    <row r="87" spans="8:95" ht="165.75">
      <c r="H87" s="312" t="s">
        <v>277</v>
      </c>
      <c r="I87" s="313" t="s">
        <v>352</v>
      </c>
      <c r="J87" s="186"/>
      <c r="K87" s="332" t="s">
        <v>980</v>
      </c>
      <c r="L87" s="333" t="s">
        <v>287</v>
      </c>
      <c r="M87" s="335" t="s">
        <v>325</v>
      </c>
      <c r="N87" s="61" t="s">
        <v>955</v>
      </c>
      <c r="O87" s="62" t="s">
        <v>886</v>
      </c>
      <c r="P87" s="32"/>
      <c r="Q87" s="32"/>
      <c r="R87" s="226"/>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c r="CB87" s="182"/>
      <c r="CC87" s="182"/>
      <c r="CD87" s="182"/>
      <c r="CE87" s="182"/>
      <c r="CF87" s="182"/>
      <c r="CG87" s="182"/>
      <c r="CH87" s="182"/>
      <c r="CI87" s="182"/>
      <c r="CJ87" s="182"/>
      <c r="CK87" s="182"/>
      <c r="CL87" s="182"/>
      <c r="CM87" s="182"/>
      <c r="CN87" s="182"/>
      <c r="CO87" s="182"/>
      <c r="CP87" s="182"/>
      <c r="CQ87" s="182"/>
    </row>
    <row r="88" spans="8:95" ht="114.75">
      <c r="H88" s="312"/>
      <c r="I88" s="313"/>
      <c r="J88" s="186" t="s">
        <v>117</v>
      </c>
      <c r="K88" s="332" t="s">
        <v>981</v>
      </c>
      <c r="L88" s="333"/>
      <c r="M88" s="335" t="s">
        <v>348</v>
      </c>
      <c r="N88" s="61" t="s">
        <v>950</v>
      </c>
      <c r="O88" s="62" t="s">
        <v>287</v>
      </c>
      <c r="P88" s="121"/>
      <c r="Q88" s="121"/>
      <c r="R88" s="226"/>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182"/>
      <c r="BT88" s="182"/>
      <c r="BU88" s="182"/>
      <c r="BV88" s="182"/>
      <c r="BW88" s="182"/>
      <c r="BX88" s="182"/>
      <c r="BY88" s="182"/>
      <c r="BZ88" s="182"/>
      <c r="CA88" s="182"/>
      <c r="CB88" s="182"/>
      <c r="CC88" s="182"/>
      <c r="CD88" s="182"/>
      <c r="CE88" s="182"/>
      <c r="CF88" s="182"/>
      <c r="CG88" s="182"/>
      <c r="CH88" s="182"/>
      <c r="CI88" s="182"/>
      <c r="CJ88" s="182"/>
      <c r="CK88" s="182"/>
      <c r="CL88" s="182"/>
      <c r="CM88" s="182"/>
      <c r="CN88" s="182"/>
      <c r="CO88" s="182"/>
      <c r="CP88" s="182"/>
      <c r="CQ88" s="182"/>
    </row>
    <row r="89" spans="8:95" ht="89.25">
      <c r="H89" s="312"/>
      <c r="I89" s="313"/>
      <c r="J89" s="186" t="s">
        <v>119</v>
      </c>
      <c r="K89" s="332" t="s">
        <v>982</v>
      </c>
      <c r="L89" s="333"/>
      <c r="M89" s="335" t="s">
        <v>325</v>
      </c>
      <c r="N89" s="61" t="s">
        <v>955</v>
      </c>
      <c r="O89" s="62" t="s">
        <v>886</v>
      </c>
      <c r="P89" s="32"/>
      <c r="Q89" s="32"/>
      <c r="R89" s="226"/>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row>
    <row r="90" spans="8:95" ht="127.5">
      <c r="H90" s="312"/>
      <c r="I90" s="313"/>
      <c r="J90" s="186" t="s">
        <v>121</v>
      </c>
      <c r="K90" s="332" t="s">
        <v>983</v>
      </c>
      <c r="L90" s="333"/>
      <c r="M90" s="335" t="s">
        <v>325</v>
      </c>
      <c r="N90" s="61" t="s">
        <v>955</v>
      </c>
      <c r="O90" s="62" t="s">
        <v>886</v>
      </c>
      <c r="P90" s="32"/>
      <c r="Q90" s="32"/>
      <c r="R90" s="226"/>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c r="CB90" s="182"/>
      <c r="CC90" s="182"/>
      <c r="CD90" s="182"/>
      <c r="CE90" s="182"/>
      <c r="CF90" s="182"/>
      <c r="CG90" s="182"/>
      <c r="CH90" s="182"/>
      <c r="CI90" s="182"/>
      <c r="CJ90" s="182"/>
      <c r="CK90" s="182"/>
      <c r="CL90" s="182"/>
      <c r="CM90" s="182"/>
      <c r="CN90" s="182"/>
      <c r="CO90" s="182"/>
      <c r="CP90" s="182"/>
      <c r="CQ90" s="182"/>
    </row>
    <row r="91" spans="8:95" ht="191.25">
      <c r="H91" s="312" t="s">
        <v>277</v>
      </c>
      <c r="I91" s="313" t="s">
        <v>354</v>
      </c>
      <c r="J91" s="186"/>
      <c r="K91" s="336" t="s">
        <v>984</v>
      </c>
      <c r="L91" s="333" t="s">
        <v>957</v>
      </c>
      <c r="M91" s="335" t="s">
        <v>325</v>
      </c>
      <c r="N91" s="61" t="s">
        <v>955</v>
      </c>
      <c r="O91" s="62" t="s">
        <v>886</v>
      </c>
      <c r="P91" s="32"/>
      <c r="Q91" s="32"/>
      <c r="R91" s="226"/>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2"/>
    </row>
    <row r="92" spans="8:95" ht="89.25">
      <c r="H92" s="312" t="s">
        <v>277</v>
      </c>
      <c r="I92" s="313" t="s">
        <v>407</v>
      </c>
      <c r="J92" s="186"/>
      <c r="K92" s="336" t="s">
        <v>985</v>
      </c>
      <c r="L92" s="333" t="s">
        <v>287</v>
      </c>
      <c r="M92" s="335" t="s">
        <v>325</v>
      </c>
      <c r="N92" s="61" t="s">
        <v>955</v>
      </c>
      <c r="O92" s="62" t="s">
        <v>886</v>
      </c>
      <c r="P92" s="32"/>
      <c r="Q92" s="32"/>
      <c r="R92" s="226"/>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c r="CA92" s="182"/>
      <c r="CB92" s="182"/>
      <c r="CC92" s="182"/>
      <c r="CD92" s="182"/>
      <c r="CE92" s="182"/>
      <c r="CF92" s="182"/>
      <c r="CG92" s="182"/>
      <c r="CH92" s="182"/>
      <c r="CI92" s="182"/>
      <c r="CJ92" s="182"/>
      <c r="CK92" s="182"/>
      <c r="CL92" s="182"/>
      <c r="CM92" s="182"/>
      <c r="CN92" s="182"/>
      <c r="CO92" s="182"/>
      <c r="CP92" s="182"/>
      <c r="CQ92" s="182"/>
    </row>
    <row r="93" spans="8:95" ht="216.75">
      <c r="H93" s="312"/>
      <c r="I93" s="313" t="s">
        <v>986</v>
      </c>
      <c r="J93" s="186"/>
      <c r="K93" s="336" t="s">
        <v>987</v>
      </c>
      <c r="L93" s="333"/>
      <c r="M93" s="335" t="s">
        <v>325</v>
      </c>
      <c r="N93" s="61" t="s">
        <v>955</v>
      </c>
      <c r="O93" s="62" t="s">
        <v>886</v>
      </c>
      <c r="P93" s="32"/>
      <c r="Q93" s="32"/>
      <c r="R93" s="226"/>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row>
    <row r="94" spans="8:95" ht="89.25">
      <c r="H94" s="312"/>
      <c r="I94" s="313"/>
      <c r="J94" s="186" t="s">
        <v>117</v>
      </c>
      <c r="K94" s="336" t="s">
        <v>988</v>
      </c>
      <c r="L94" s="333"/>
      <c r="M94" s="335" t="s">
        <v>348</v>
      </c>
      <c r="N94" s="61" t="s">
        <v>950</v>
      </c>
      <c r="O94" s="62" t="s">
        <v>287</v>
      </c>
      <c r="P94" s="121"/>
      <c r="Q94" s="121"/>
      <c r="R94" s="226"/>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c r="CQ94" s="182"/>
    </row>
    <row r="95" spans="8:95" ht="280.5">
      <c r="H95" s="312"/>
      <c r="I95" s="313"/>
      <c r="J95" s="186" t="s">
        <v>119</v>
      </c>
      <c r="K95" s="336" t="s">
        <v>989</v>
      </c>
      <c r="L95" s="333"/>
      <c r="M95" s="335" t="s">
        <v>325</v>
      </c>
      <c r="N95" s="61" t="s">
        <v>955</v>
      </c>
      <c r="O95" s="62" t="s">
        <v>886</v>
      </c>
      <c r="P95" s="32"/>
      <c r="Q95" s="32"/>
      <c r="R95" s="226"/>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row>
    <row r="96" spans="8:95" ht="127.5">
      <c r="H96" s="312"/>
      <c r="I96" s="313" t="s">
        <v>411</v>
      </c>
      <c r="J96" s="186"/>
      <c r="K96" s="336" t="s">
        <v>990</v>
      </c>
      <c r="L96" s="333"/>
      <c r="M96" s="334"/>
      <c r="N96" s="160"/>
      <c r="O96" s="161"/>
      <c r="P96" s="162"/>
      <c r="Q96" s="163"/>
      <c r="R96" s="226"/>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c r="CQ96" s="182"/>
    </row>
    <row r="97" spans="8:95" ht="33.75">
      <c r="H97" s="312" t="s">
        <v>277</v>
      </c>
      <c r="I97" s="313"/>
      <c r="J97" s="186" t="s">
        <v>117</v>
      </c>
      <c r="K97" s="336" t="s">
        <v>991</v>
      </c>
      <c r="L97" s="333" t="s">
        <v>287</v>
      </c>
      <c r="M97" s="335" t="s">
        <v>325</v>
      </c>
      <c r="N97" s="61" t="s">
        <v>955</v>
      </c>
      <c r="O97" s="62" t="s">
        <v>886</v>
      </c>
      <c r="P97" s="32"/>
      <c r="Q97" s="32"/>
      <c r="R97" s="226"/>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182"/>
      <c r="BT97" s="182"/>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row>
    <row r="98" spans="8:95" ht="33.75">
      <c r="H98" s="312"/>
      <c r="I98" s="313"/>
      <c r="J98" s="186" t="s">
        <v>119</v>
      </c>
      <c r="K98" s="336" t="s">
        <v>992</v>
      </c>
      <c r="L98" s="333"/>
      <c r="M98" s="335" t="s">
        <v>325</v>
      </c>
      <c r="N98" s="61" t="s">
        <v>955</v>
      </c>
      <c r="O98" s="62" t="s">
        <v>886</v>
      </c>
      <c r="P98" s="32"/>
      <c r="Q98" s="32"/>
      <c r="R98" s="226"/>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182"/>
      <c r="BT98" s="182"/>
      <c r="BU98" s="182"/>
      <c r="BV98" s="182"/>
      <c r="BW98" s="182"/>
      <c r="BX98" s="182"/>
      <c r="BY98" s="182"/>
      <c r="BZ98" s="182"/>
      <c r="CA98" s="182"/>
      <c r="CB98" s="182"/>
      <c r="CC98" s="182"/>
      <c r="CD98" s="182"/>
      <c r="CE98" s="182"/>
      <c r="CF98" s="182"/>
      <c r="CG98" s="182"/>
      <c r="CH98" s="182"/>
      <c r="CI98" s="182"/>
      <c r="CJ98" s="182"/>
      <c r="CK98" s="182"/>
      <c r="CL98" s="182"/>
      <c r="CM98" s="182"/>
      <c r="CN98" s="182"/>
      <c r="CO98" s="182"/>
      <c r="CP98" s="182"/>
      <c r="CQ98" s="182"/>
    </row>
    <row r="99" spans="8:95" ht="33.75">
      <c r="H99" s="312"/>
      <c r="I99" s="313"/>
      <c r="J99" s="186" t="s">
        <v>121</v>
      </c>
      <c r="K99" s="336" t="s">
        <v>993</v>
      </c>
      <c r="L99" s="333"/>
      <c r="M99" s="335" t="s">
        <v>325</v>
      </c>
      <c r="N99" s="61" t="s">
        <v>955</v>
      </c>
      <c r="O99" s="62" t="s">
        <v>886</v>
      </c>
      <c r="P99" s="32"/>
      <c r="Q99" s="32"/>
      <c r="R99" s="226"/>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c r="BT99" s="182"/>
      <c r="BU99" s="182"/>
      <c r="BV99" s="182"/>
      <c r="BW99" s="182"/>
      <c r="BX99" s="182"/>
      <c r="BY99" s="182"/>
      <c r="BZ99" s="182"/>
      <c r="CA99" s="182"/>
      <c r="CB99" s="182"/>
      <c r="CC99" s="182"/>
      <c r="CD99" s="182"/>
      <c r="CE99" s="182"/>
      <c r="CF99" s="182"/>
      <c r="CG99" s="182"/>
      <c r="CH99" s="182"/>
      <c r="CI99" s="182"/>
      <c r="CJ99" s="182"/>
      <c r="CK99" s="182"/>
      <c r="CL99" s="182"/>
      <c r="CM99" s="182"/>
      <c r="CN99" s="182"/>
      <c r="CO99" s="182"/>
      <c r="CP99" s="182"/>
      <c r="CQ99" s="182"/>
    </row>
    <row r="100" spans="8:95" ht="33.75">
      <c r="H100" s="312"/>
      <c r="I100" s="313"/>
      <c r="J100" s="186" t="s">
        <v>134</v>
      </c>
      <c r="K100" s="336" t="s">
        <v>994</v>
      </c>
      <c r="L100" s="333"/>
      <c r="M100" s="335" t="s">
        <v>325</v>
      </c>
      <c r="N100" s="61" t="s">
        <v>955</v>
      </c>
      <c r="O100" s="62" t="s">
        <v>886</v>
      </c>
      <c r="P100" s="32"/>
      <c r="Q100" s="32"/>
      <c r="R100" s="226"/>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c r="CA100" s="182"/>
      <c r="CB100" s="182"/>
      <c r="CC100" s="182"/>
      <c r="CD100" s="182"/>
      <c r="CE100" s="182"/>
      <c r="CF100" s="182"/>
      <c r="CG100" s="182"/>
      <c r="CH100" s="182"/>
      <c r="CI100" s="182"/>
      <c r="CJ100" s="182"/>
      <c r="CK100" s="182"/>
      <c r="CL100" s="182"/>
      <c r="CM100" s="182"/>
      <c r="CN100" s="182"/>
      <c r="CO100" s="182"/>
      <c r="CP100" s="182"/>
      <c r="CQ100" s="182"/>
    </row>
    <row r="101" spans="8:95" ht="216.75">
      <c r="H101" s="312" t="s">
        <v>277</v>
      </c>
      <c r="I101" s="313" t="s">
        <v>413</v>
      </c>
      <c r="J101" s="186"/>
      <c r="K101" s="336" t="s">
        <v>995</v>
      </c>
      <c r="L101" s="333" t="s">
        <v>957</v>
      </c>
      <c r="M101" s="335" t="s">
        <v>348</v>
      </c>
      <c r="N101" s="61" t="s">
        <v>950</v>
      </c>
      <c r="O101" s="62" t="s">
        <v>287</v>
      </c>
      <c r="P101" s="121"/>
      <c r="Q101" s="121"/>
      <c r="R101" s="226"/>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row>
    <row r="102" spans="8:95" ht="140.25">
      <c r="H102" s="312"/>
      <c r="I102" s="313" t="s">
        <v>415</v>
      </c>
      <c r="J102" s="186"/>
      <c r="K102" s="336" t="s">
        <v>996</v>
      </c>
      <c r="L102" s="333"/>
      <c r="M102" s="335" t="s">
        <v>348</v>
      </c>
      <c r="N102" s="61" t="s">
        <v>950</v>
      </c>
      <c r="O102" s="62" t="s">
        <v>287</v>
      </c>
      <c r="P102" s="121"/>
      <c r="Q102" s="121"/>
      <c r="R102" s="226"/>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2"/>
      <c r="CH102" s="182"/>
      <c r="CI102" s="182"/>
      <c r="CJ102" s="182"/>
      <c r="CK102" s="182"/>
      <c r="CL102" s="182"/>
      <c r="CM102" s="182"/>
      <c r="CN102" s="182"/>
      <c r="CO102" s="182"/>
      <c r="CP102" s="182"/>
      <c r="CQ102" s="182"/>
    </row>
    <row r="103" spans="8:95" ht="89.25">
      <c r="H103" s="312" t="s">
        <v>277</v>
      </c>
      <c r="I103" s="313" t="s">
        <v>417</v>
      </c>
      <c r="J103" s="186"/>
      <c r="K103" s="336" t="s">
        <v>997</v>
      </c>
      <c r="L103" s="333" t="s">
        <v>957</v>
      </c>
      <c r="M103" s="334"/>
      <c r="N103" s="160"/>
      <c r="O103" s="161"/>
      <c r="P103" s="162"/>
      <c r="Q103" s="163"/>
      <c r="R103" s="226"/>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2"/>
      <c r="CK103" s="182"/>
      <c r="CL103" s="182"/>
      <c r="CM103" s="182"/>
      <c r="CN103" s="182"/>
      <c r="CO103" s="182"/>
      <c r="CP103" s="182"/>
      <c r="CQ103" s="182"/>
    </row>
    <row r="104" spans="8:95" ht="51">
      <c r="H104" s="312"/>
      <c r="I104" s="313"/>
      <c r="J104" s="186" t="s">
        <v>117</v>
      </c>
      <c r="K104" s="336" t="s">
        <v>998</v>
      </c>
      <c r="L104" s="333"/>
      <c r="M104" s="335" t="s">
        <v>325</v>
      </c>
      <c r="N104" s="61" t="s">
        <v>955</v>
      </c>
      <c r="O104" s="62" t="s">
        <v>886</v>
      </c>
      <c r="P104" s="32"/>
      <c r="Q104" s="32"/>
      <c r="R104" s="226"/>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2"/>
      <c r="BY104" s="182"/>
      <c r="BZ104" s="182"/>
      <c r="CA104" s="182"/>
      <c r="CB104" s="182"/>
      <c r="CC104" s="182"/>
      <c r="CD104" s="182"/>
      <c r="CE104" s="182"/>
      <c r="CF104" s="182"/>
      <c r="CG104" s="182"/>
      <c r="CH104" s="182"/>
      <c r="CI104" s="182"/>
      <c r="CJ104" s="182"/>
      <c r="CK104" s="182"/>
      <c r="CL104" s="182"/>
      <c r="CM104" s="182"/>
      <c r="CN104" s="182"/>
      <c r="CO104" s="182"/>
      <c r="CP104" s="182"/>
      <c r="CQ104" s="182"/>
    </row>
    <row r="105" spans="8:95" ht="51">
      <c r="H105" s="312"/>
      <c r="I105" s="313"/>
      <c r="J105" s="186" t="s">
        <v>119</v>
      </c>
      <c r="K105" s="336" t="s">
        <v>999</v>
      </c>
      <c r="L105" s="333"/>
      <c r="M105" s="335" t="s">
        <v>325</v>
      </c>
      <c r="N105" s="61" t="s">
        <v>955</v>
      </c>
      <c r="O105" s="62" t="s">
        <v>886</v>
      </c>
      <c r="P105" s="32"/>
      <c r="Q105" s="32"/>
      <c r="R105" s="226"/>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2"/>
      <c r="BR105" s="182"/>
      <c r="BS105" s="182"/>
      <c r="BT105" s="182"/>
      <c r="BU105" s="182"/>
      <c r="BV105" s="182"/>
      <c r="BW105" s="182"/>
      <c r="BX105" s="182"/>
      <c r="BY105" s="182"/>
      <c r="BZ105" s="182"/>
      <c r="CA105" s="182"/>
      <c r="CB105" s="182"/>
      <c r="CC105" s="182"/>
      <c r="CD105" s="182"/>
      <c r="CE105" s="182"/>
      <c r="CF105" s="182"/>
      <c r="CG105" s="182"/>
      <c r="CH105" s="182"/>
      <c r="CI105" s="182"/>
      <c r="CJ105" s="182"/>
      <c r="CK105" s="182"/>
      <c r="CL105" s="182"/>
      <c r="CM105" s="182"/>
      <c r="CN105" s="182"/>
      <c r="CO105" s="182"/>
      <c r="CP105" s="182"/>
      <c r="CQ105" s="182"/>
    </row>
    <row r="106" spans="8:95" ht="51">
      <c r="H106" s="312"/>
      <c r="I106" s="313"/>
      <c r="J106" s="186" t="s">
        <v>121</v>
      </c>
      <c r="K106" s="336" t="s">
        <v>1000</v>
      </c>
      <c r="L106" s="333"/>
      <c r="M106" s="335" t="s">
        <v>325</v>
      </c>
      <c r="N106" s="61" t="s">
        <v>955</v>
      </c>
      <c r="O106" s="62" t="s">
        <v>886</v>
      </c>
      <c r="P106" s="32"/>
      <c r="Q106" s="32"/>
      <c r="R106" s="226"/>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c r="BR106" s="182"/>
      <c r="BS106" s="182"/>
      <c r="BT106" s="182"/>
      <c r="BU106" s="182"/>
      <c r="BV106" s="182"/>
      <c r="BW106" s="182"/>
      <c r="BX106" s="182"/>
      <c r="BY106" s="182"/>
      <c r="BZ106" s="182"/>
      <c r="CA106" s="182"/>
      <c r="CB106" s="182"/>
      <c r="CC106" s="182"/>
      <c r="CD106" s="182"/>
      <c r="CE106" s="182"/>
      <c r="CF106" s="182"/>
      <c r="CG106" s="182"/>
      <c r="CH106" s="182"/>
      <c r="CI106" s="182"/>
      <c r="CJ106" s="182"/>
      <c r="CK106" s="182"/>
      <c r="CL106" s="182"/>
      <c r="CM106" s="182"/>
      <c r="CN106" s="182"/>
      <c r="CO106" s="182"/>
      <c r="CP106" s="182"/>
      <c r="CQ106" s="182"/>
    </row>
    <row r="107" spans="8:95" ht="63.75">
      <c r="H107" s="312"/>
      <c r="I107" s="313"/>
      <c r="J107" s="186" t="s">
        <v>134</v>
      </c>
      <c r="K107" s="336" t="s">
        <v>1001</v>
      </c>
      <c r="L107" s="333"/>
      <c r="M107" s="335" t="s">
        <v>325</v>
      </c>
      <c r="N107" s="61" t="s">
        <v>955</v>
      </c>
      <c r="O107" s="62" t="s">
        <v>886</v>
      </c>
      <c r="P107" s="32"/>
      <c r="Q107" s="32"/>
      <c r="R107" s="226"/>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c r="BJ107" s="182"/>
      <c r="BK107" s="182"/>
      <c r="BL107" s="182"/>
      <c r="BM107" s="182"/>
      <c r="BN107" s="182"/>
      <c r="BO107" s="182"/>
      <c r="BP107" s="182"/>
      <c r="BQ107" s="182"/>
      <c r="BR107" s="182"/>
      <c r="BS107" s="182"/>
      <c r="BT107" s="182"/>
      <c r="BU107" s="182"/>
      <c r="BV107" s="182"/>
      <c r="BW107" s="182"/>
      <c r="BX107" s="182"/>
      <c r="BY107" s="182"/>
      <c r="BZ107" s="182"/>
      <c r="CA107" s="182"/>
      <c r="CB107" s="182"/>
      <c r="CC107" s="182"/>
      <c r="CD107" s="182"/>
      <c r="CE107" s="182"/>
      <c r="CF107" s="182"/>
      <c r="CG107" s="182"/>
      <c r="CH107" s="182"/>
      <c r="CI107" s="182"/>
      <c r="CJ107" s="182"/>
      <c r="CK107" s="182"/>
      <c r="CL107" s="182"/>
      <c r="CM107" s="182"/>
      <c r="CN107" s="182"/>
      <c r="CO107" s="182"/>
      <c r="CP107" s="182"/>
      <c r="CQ107" s="182"/>
    </row>
    <row r="108" spans="8:95" ht="51">
      <c r="H108" s="312"/>
      <c r="I108" s="313"/>
      <c r="J108" s="186" t="s">
        <v>138</v>
      </c>
      <c r="K108" s="336" t="s">
        <v>1002</v>
      </c>
      <c r="L108" s="333"/>
      <c r="M108" s="335" t="s">
        <v>325</v>
      </c>
      <c r="N108" s="61" t="s">
        <v>955</v>
      </c>
      <c r="O108" s="62" t="s">
        <v>886</v>
      </c>
      <c r="P108" s="32"/>
      <c r="Q108" s="32"/>
      <c r="R108" s="226"/>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c r="BJ108" s="182"/>
      <c r="BK108" s="182"/>
      <c r="BL108" s="182"/>
      <c r="BM108" s="182"/>
      <c r="BN108" s="182"/>
      <c r="BO108" s="182"/>
      <c r="BP108" s="182"/>
      <c r="BQ108" s="182"/>
      <c r="BR108" s="182"/>
      <c r="BS108" s="182"/>
      <c r="BT108" s="182"/>
      <c r="BU108" s="182"/>
      <c r="BV108" s="182"/>
      <c r="BW108" s="182"/>
      <c r="BX108" s="182"/>
      <c r="BY108" s="182"/>
      <c r="BZ108" s="182"/>
      <c r="CA108" s="182"/>
      <c r="CB108" s="182"/>
      <c r="CC108" s="182"/>
      <c r="CD108" s="182"/>
      <c r="CE108" s="182"/>
      <c r="CF108" s="182"/>
      <c r="CG108" s="182"/>
      <c r="CH108" s="182"/>
      <c r="CI108" s="182"/>
      <c r="CJ108" s="182"/>
      <c r="CK108" s="182"/>
      <c r="CL108" s="182"/>
      <c r="CM108" s="182"/>
      <c r="CN108" s="182"/>
      <c r="CO108" s="182"/>
      <c r="CP108" s="182"/>
      <c r="CQ108" s="182"/>
    </row>
    <row r="109" spans="8:95" ht="89.25">
      <c r="H109" s="312"/>
      <c r="I109" s="313" t="s">
        <v>421</v>
      </c>
      <c r="J109" s="186"/>
      <c r="K109" s="336" t="s">
        <v>1003</v>
      </c>
      <c r="L109" s="333" t="s">
        <v>957</v>
      </c>
      <c r="M109" s="334"/>
      <c r="N109" s="160"/>
      <c r="O109" s="161"/>
      <c r="P109" s="162"/>
      <c r="Q109" s="163"/>
      <c r="R109" s="226"/>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c r="CQ109" s="182"/>
    </row>
    <row r="110" spans="8:95" ht="51">
      <c r="H110" s="312"/>
      <c r="I110" s="313"/>
      <c r="J110" s="186" t="s">
        <v>117</v>
      </c>
      <c r="K110" s="336" t="s">
        <v>998</v>
      </c>
      <c r="L110" s="333"/>
      <c r="M110" s="335" t="s">
        <v>348</v>
      </c>
      <c r="N110" s="61" t="s">
        <v>950</v>
      </c>
      <c r="O110" s="62" t="s">
        <v>287</v>
      </c>
      <c r="P110" s="121"/>
      <c r="Q110" s="121"/>
      <c r="R110" s="226"/>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2"/>
      <c r="CK110" s="182"/>
      <c r="CL110" s="182"/>
      <c r="CM110" s="182"/>
      <c r="CN110" s="182"/>
      <c r="CO110" s="182"/>
      <c r="CP110" s="182"/>
      <c r="CQ110" s="182"/>
    </row>
    <row r="111" spans="8:95" ht="51">
      <c r="H111" s="312"/>
      <c r="I111" s="313"/>
      <c r="J111" s="186" t="s">
        <v>119</v>
      </c>
      <c r="K111" s="336" t="s">
        <v>999</v>
      </c>
      <c r="L111" s="333"/>
      <c r="M111" s="335" t="s">
        <v>348</v>
      </c>
      <c r="N111" s="61" t="s">
        <v>950</v>
      </c>
      <c r="O111" s="62" t="s">
        <v>287</v>
      </c>
      <c r="P111" s="121"/>
      <c r="Q111" s="121"/>
      <c r="R111" s="226"/>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c r="CB111" s="182"/>
      <c r="CC111" s="182"/>
      <c r="CD111" s="182"/>
      <c r="CE111" s="182"/>
      <c r="CF111" s="182"/>
      <c r="CG111" s="182"/>
      <c r="CH111" s="182"/>
      <c r="CI111" s="182"/>
      <c r="CJ111" s="182"/>
      <c r="CK111" s="182"/>
      <c r="CL111" s="182"/>
      <c r="CM111" s="182"/>
      <c r="CN111" s="182"/>
      <c r="CO111" s="182"/>
      <c r="CP111" s="182"/>
      <c r="CQ111" s="182"/>
    </row>
    <row r="112" spans="8:95" ht="51">
      <c r="H112" s="312"/>
      <c r="I112" s="313"/>
      <c r="J112" s="186" t="s">
        <v>121</v>
      </c>
      <c r="K112" s="336" t="s">
        <v>1000</v>
      </c>
      <c r="L112" s="333"/>
      <c r="M112" s="335" t="s">
        <v>348</v>
      </c>
      <c r="N112" s="61" t="s">
        <v>950</v>
      </c>
      <c r="O112" s="62" t="s">
        <v>287</v>
      </c>
      <c r="P112" s="121"/>
      <c r="Q112" s="121"/>
      <c r="R112" s="226"/>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82"/>
      <c r="BT112" s="182"/>
      <c r="BU112" s="182"/>
      <c r="BV112" s="182"/>
      <c r="BW112" s="182"/>
      <c r="BX112" s="182"/>
      <c r="BY112" s="182"/>
      <c r="BZ112" s="182"/>
      <c r="CA112" s="182"/>
      <c r="CB112" s="182"/>
      <c r="CC112" s="182"/>
      <c r="CD112" s="182"/>
      <c r="CE112" s="182"/>
      <c r="CF112" s="182"/>
      <c r="CG112" s="182"/>
      <c r="CH112" s="182"/>
      <c r="CI112" s="182"/>
      <c r="CJ112" s="182"/>
      <c r="CK112" s="182"/>
      <c r="CL112" s="182"/>
      <c r="CM112" s="182"/>
      <c r="CN112" s="182"/>
      <c r="CO112" s="182"/>
      <c r="CP112" s="182"/>
      <c r="CQ112" s="182"/>
    </row>
    <row r="113" spans="8:95" ht="63.75">
      <c r="H113" s="312"/>
      <c r="I113" s="313"/>
      <c r="J113" s="186" t="s">
        <v>134</v>
      </c>
      <c r="K113" s="336" t="s">
        <v>1001</v>
      </c>
      <c r="L113" s="333"/>
      <c r="M113" s="335" t="s">
        <v>348</v>
      </c>
      <c r="N113" s="61" t="s">
        <v>950</v>
      </c>
      <c r="O113" s="62" t="s">
        <v>287</v>
      </c>
      <c r="P113" s="121"/>
      <c r="Q113" s="121"/>
      <c r="R113" s="226"/>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c r="BJ113" s="182"/>
      <c r="BK113" s="182"/>
      <c r="BL113" s="182"/>
      <c r="BM113" s="182"/>
      <c r="BN113" s="182"/>
      <c r="BO113" s="182"/>
      <c r="BP113" s="182"/>
      <c r="BQ113" s="182"/>
      <c r="BR113" s="182"/>
      <c r="BS113" s="182"/>
      <c r="BT113" s="182"/>
      <c r="BU113" s="182"/>
      <c r="BV113" s="182"/>
      <c r="BW113" s="182"/>
      <c r="BX113" s="182"/>
      <c r="BY113" s="182"/>
      <c r="BZ113" s="182"/>
      <c r="CA113" s="182"/>
      <c r="CB113" s="182"/>
      <c r="CC113" s="182"/>
      <c r="CD113" s="182"/>
      <c r="CE113" s="182"/>
      <c r="CF113" s="182"/>
      <c r="CG113" s="182"/>
      <c r="CH113" s="182"/>
      <c r="CI113" s="182"/>
      <c r="CJ113" s="182"/>
      <c r="CK113" s="182"/>
      <c r="CL113" s="182"/>
      <c r="CM113" s="182"/>
      <c r="CN113" s="182"/>
      <c r="CO113" s="182"/>
      <c r="CP113" s="182"/>
      <c r="CQ113" s="182"/>
    </row>
    <row r="114" spans="8:95" ht="51">
      <c r="H114" s="312"/>
      <c r="I114" s="313"/>
      <c r="J114" s="186" t="s">
        <v>138</v>
      </c>
      <c r="K114" s="336" t="s">
        <v>1002</v>
      </c>
      <c r="L114" s="333"/>
      <c r="M114" s="335" t="s">
        <v>348</v>
      </c>
      <c r="N114" s="61" t="s">
        <v>950</v>
      </c>
      <c r="O114" s="62" t="s">
        <v>287</v>
      </c>
      <c r="P114" s="121"/>
      <c r="Q114" s="121"/>
      <c r="R114" s="226"/>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182"/>
      <c r="BS114" s="182"/>
      <c r="BT114" s="182"/>
      <c r="BU114" s="182"/>
      <c r="BV114" s="182"/>
      <c r="BW114" s="182"/>
      <c r="BX114" s="182"/>
      <c r="BY114" s="182"/>
      <c r="BZ114" s="182"/>
      <c r="CA114" s="182"/>
      <c r="CB114" s="182"/>
      <c r="CC114" s="182"/>
      <c r="CD114" s="182"/>
      <c r="CE114" s="182"/>
      <c r="CF114" s="182"/>
      <c r="CG114" s="182"/>
      <c r="CH114" s="182"/>
      <c r="CI114" s="182"/>
      <c r="CJ114" s="182"/>
      <c r="CK114" s="182"/>
      <c r="CL114" s="182"/>
      <c r="CM114" s="182"/>
      <c r="CN114" s="182"/>
      <c r="CO114" s="182"/>
      <c r="CP114" s="182"/>
      <c r="CQ114" s="182"/>
    </row>
    <row r="115" spans="8:95" ht="153">
      <c r="H115" s="312"/>
      <c r="I115" s="313" t="s">
        <v>423</v>
      </c>
      <c r="J115" s="186"/>
      <c r="K115" s="336" t="s">
        <v>1004</v>
      </c>
      <c r="L115" s="333" t="s">
        <v>957</v>
      </c>
      <c r="M115" s="335" t="s">
        <v>325</v>
      </c>
      <c r="N115" s="61" t="s">
        <v>885</v>
      </c>
      <c r="O115" s="62" t="s">
        <v>886</v>
      </c>
      <c r="P115" s="32"/>
      <c r="Q115" s="32"/>
      <c r="R115" s="226"/>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182"/>
      <c r="BT115" s="182"/>
      <c r="BU115" s="182"/>
      <c r="BV115" s="182"/>
      <c r="BW115" s="182"/>
      <c r="BX115" s="182"/>
      <c r="BY115" s="182"/>
      <c r="BZ115" s="182"/>
      <c r="CA115" s="182"/>
      <c r="CB115" s="182"/>
      <c r="CC115" s="182"/>
      <c r="CD115" s="182"/>
      <c r="CE115" s="182"/>
      <c r="CF115" s="182"/>
      <c r="CG115" s="182"/>
      <c r="CH115" s="182"/>
      <c r="CI115" s="182"/>
      <c r="CJ115" s="182"/>
      <c r="CK115" s="182"/>
      <c r="CL115" s="182"/>
      <c r="CM115" s="182"/>
      <c r="CN115" s="182"/>
      <c r="CO115" s="182"/>
      <c r="CP115" s="182"/>
      <c r="CQ115" s="182"/>
    </row>
    <row r="116" spans="8:95" ht="178.5">
      <c r="H116" s="312"/>
      <c r="I116" s="313" t="s">
        <v>425</v>
      </c>
      <c r="J116" s="186"/>
      <c r="K116" s="336" t="s">
        <v>1005</v>
      </c>
      <c r="L116" s="337"/>
      <c r="M116" s="335" t="s">
        <v>325</v>
      </c>
      <c r="N116" s="61" t="s">
        <v>885</v>
      </c>
      <c r="O116" s="62" t="s">
        <v>886</v>
      </c>
      <c r="P116" s="32"/>
      <c r="Q116" s="32"/>
      <c r="R116" s="226"/>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c r="BR116" s="182"/>
      <c r="BS116" s="182"/>
      <c r="BT116" s="182"/>
      <c r="BU116" s="182"/>
      <c r="BV116" s="182"/>
      <c r="BW116" s="182"/>
      <c r="BX116" s="182"/>
      <c r="BY116" s="182"/>
      <c r="BZ116" s="182"/>
      <c r="CA116" s="182"/>
      <c r="CB116" s="182"/>
      <c r="CC116" s="182"/>
      <c r="CD116" s="182"/>
      <c r="CE116" s="182"/>
      <c r="CF116" s="182"/>
      <c r="CG116" s="182"/>
      <c r="CH116" s="182"/>
      <c r="CI116" s="182"/>
      <c r="CJ116" s="182"/>
      <c r="CK116" s="182"/>
      <c r="CL116" s="182"/>
      <c r="CM116" s="182"/>
      <c r="CN116" s="182"/>
      <c r="CO116" s="182"/>
      <c r="CP116" s="182"/>
      <c r="CQ116" s="182"/>
    </row>
    <row r="117" spans="8:95" ht="191.25">
      <c r="H117" s="312" t="s">
        <v>277</v>
      </c>
      <c r="I117" s="313"/>
      <c r="J117" s="278" t="s">
        <v>117</v>
      </c>
      <c r="K117" s="336" t="s">
        <v>1006</v>
      </c>
      <c r="L117" s="337"/>
      <c r="M117" s="335" t="s">
        <v>325</v>
      </c>
      <c r="N117" s="61" t="s">
        <v>885</v>
      </c>
      <c r="O117" s="62" t="s">
        <v>886</v>
      </c>
      <c r="P117" s="32"/>
      <c r="Q117" s="32"/>
      <c r="R117" s="226"/>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c r="BR117" s="182"/>
      <c r="BS117" s="182"/>
      <c r="BT117" s="182"/>
      <c r="BU117" s="182"/>
      <c r="BV117" s="182"/>
      <c r="BW117" s="182"/>
      <c r="BX117" s="182"/>
      <c r="BY117" s="182"/>
      <c r="BZ117" s="182"/>
      <c r="CA117" s="182"/>
      <c r="CB117" s="182"/>
      <c r="CC117" s="182"/>
      <c r="CD117" s="182"/>
      <c r="CE117" s="182"/>
      <c r="CF117" s="182"/>
      <c r="CG117" s="182"/>
      <c r="CH117" s="182"/>
      <c r="CI117" s="182"/>
      <c r="CJ117" s="182"/>
      <c r="CK117" s="182"/>
      <c r="CL117" s="182"/>
      <c r="CM117" s="182"/>
      <c r="CN117" s="182"/>
      <c r="CO117" s="182"/>
      <c r="CP117" s="182"/>
      <c r="CQ117" s="182"/>
    </row>
    <row r="118" spans="8:95" ht="229.5">
      <c r="H118" s="312" t="s">
        <v>277</v>
      </c>
      <c r="I118" s="313" t="s">
        <v>277</v>
      </c>
      <c r="J118" s="278" t="s">
        <v>119</v>
      </c>
      <c r="K118" s="336" t="s">
        <v>1007</v>
      </c>
      <c r="L118" s="337"/>
      <c r="M118" s="335" t="s">
        <v>325</v>
      </c>
      <c r="N118" s="61" t="s">
        <v>885</v>
      </c>
      <c r="O118" s="62" t="s">
        <v>886</v>
      </c>
      <c r="P118" s="32"/>
      <c r="Q118" s="32"/>
      <c r="R118" s="226"/>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82"/>
      <c r="BT118" s="182"/>
      <c r="BU118" s="182"/>
      <c r="BV118" s="182"/>
      <c r="BW118" s="182"/>
      <c r="BX118" s="182"/>
      <c r="BY118" s="182"/>
      <c r="BZ118" s="182"/>
      <c r="CA118" s="182"/>
      <c r="CB118" s="182"/>
      <c r="CC118" s="182"/>
      <c r="CD118" s="182"/>
      <c r="CE118" s="182"/>
      <c r="CF118" s="182"/>
      <c r="CG118" s="182"/>
      <c r="CH118" s="182"/>
      <c r="CI118" s="182"/>
      <c r="CJ118" s="182"/>
      <c r="CK118" s="182"/>
      <c r="CL118" s="182"/>
      <c r="CM118" s="182"/>
      <c r="CN118" s="182"/>
      <c r="CO118" s="182"/>
      <c r="CP118" s="182"/>
      <c r="CQ118" s="182"/>
    </row>
    <row r="120" spans="8:95" ht="110.25">
      <c r="H120" s="312" t="s">
        <v>356</v>
      </c>
      <c r="I120" s="313" t="s">
        <v>277</v>
      </c>
      <c r="J120" s="339"/>
      <c r="K120" s="120" t="s">
        <v>1008</v>
      </c>
      <c r="L120" s="159"/>
      <c r="M120" s="57" t="s">
        <v>282</v>
      </c>
      <c r="N120" s="56"/>
      <c r="O120" s="57" t="s">
        <v>283</v>
      </c>
      <c r="P120" s="57" t="s">
        <v>103</v>
      </c>
      <c r="Q120" s="57" t="s">
        <v>104</v>
      </c>
      <c r="R120" s="226"/>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2"/>
      <c r="BR120" s="182"/>
      <c r="BS120" s="182"/>
      <c r="BT120" s="182"/>
      <c r="BU120" s="182"/>
      <c r="BV120" s="182"/>
      <c r="BW120" s="182"/>
      <c r="BX120" s="182"/>
      <c r="BY120" s="182"/>
      <c r="BZ120" s="182"/>
      <c r="CA120" s="182"/>
      <c r="CB120" s="182"/>
      <c r="CC120" s="182"/>
      <c r="CD120" s="182"/>
      <c r="CE120" s="182"/>
      <c r="CF120" s="182"/>
      <c r="CG120" s="182"/>
      <c r="CH120" s="182"/>
      <c r="CI120" s="182"/>
      <c r="CJ120" s="182"/>
      <c r="CK120" s="182"/>
      <c r="CL120" s="182"/>
      <c r="CM120" s="182"/>
      <c r="CN120" s="182"/>
      <c r="CO120" s="182"/>
      <c r="CP120" s="182"/>
      <c r="CQ120" s="182"/>
    </row>
    <row r="121" spans="8:95" ht="267.75">
      <c r="H121" s="312"/>
      <c r="I121" s="313" t="s">
        <v>284</v>
      </c>
      <c r="J121" s="339"/>
      <c r="K121" s="336" t="s">
        <v>1009</v>
      </c>
      <c r="L121" s="338"/>
      <c r="M121" s="334"/>
      <c r="N121" s="160"/>
      <c r="O121" s="161"/>
      <c r="P121" s="160"/>
      <c r="Q121" s="238"/>
      <c r="R121" s="226"/>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2"/>
      <c r="BR121" s="182"/>
      <c r="BS121" s="182"/>
      <c r="BT121" s="182"/>
      <c r="BU121" s="182"/>
      <c r="BV121" s="182"/>
      <c r="BW121" s="182"/>
      <c r="BX121" s="182"/>
      <c r="BY121" s="182"/>
      <c r="BZ121" s="182"/>
      <c r="CA121" s="182"/>
      <c r="CB121" s="182"/>
      <c r="CC121" s="182"/>
      <c r="CD121" s="182"/>
      <c r="CE121" s="182"/>
      <c r="CF121" s="182"/>
      <c r="CG121" s="182"/>
      <c r="CH121" s="182"/>
      <c r="CI121" s="182"/>
      <c r="CJ121" s="182"/>
      <c r="CK121" s="182"/>
      <c r="CL121" s="182"/>
      <c r="CM121" s="182"/>
      <c r="CN121" s="182"/>
      <c r="CO121" s="182"/>
      <c r="CP121" s="182"/>
      <c r="CQ121" s="182"/>
    </row>
    <row r="122" spans="8:95" ht="63.75">
      <c r="H122" s="312"/>
      <c r="I122" s="313"/>
      <c r="J122" s="340" t="s">
        <v>117</v>
      </c>
      <c r="K122" s="336" t="s">
        <v>1010</v>
      </c>
      <c r="L122" s="338"/>
      <c r="M122" s="335" t="s">
        <v>325</v>
      </c>
      <c r="N122" s="61" t="s">
        <v>955</v>
      </c>
      <c r="O122" s="62" t="s">
        <v>886</v>
      </c>
      <c r="P122" s="32"/>
      <c r="Q122" s="32"/>
      <c r="R122" s="226"/>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2"/>
      <c r="CB122" s="182"/>
      <c r="CC122" s="182"/>
      <c r="CD122" s="182"/>
      <c r="CE122" s="182"/>
      <c r="CF122" s="182"/>
      <c r="CG122" s="182"/>
      <c r="CH122" s="182"/>
      <c r="CI122" s="182"/>
      <c r="CJ122" s="182"/>
      <c r="CK122" s="182"/>
      <c r="CL122" s="182"/>
      <c r="CM122" s="182"/>
      <c r="CN122" s="182"/>
      <c r="CO122" s="182"/>
      <c r="CP122" s="182"/>
      <c r="CQ122" s="182"/>
    </row>
    <row r="123" spans="8:95" ht="165.75">
      <c r="H123" s="312"/>
      <c r="I123" s="313"/>
      <c r="J123" s="340" t="s">
        <v>119</v>
      </c>
      <c r="K123" s="336" t="s">
        <v>1011</v>
      </c>
      <c r="L123" s="338"/>
      <c r="M123" s="335" t="s">
        <v>325</v>
      </c>
      <c r="N123" s="61" t="s">
        <v>955</v>
      </c>
      <c r="O123" s="62" t="s">
        <v>886</v>
      </c>
      <c r="P123" s="32"/>
      <c r="Q123" s="32"/>
      <c r="R123" s="226"/>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c r="BJ123" s="182"/>
      <c r="BK123" s="182"/>
      <c r="BL123" s="182"/>
      <c r="BM123" s="182"/>
      <c r="BN123" s="182"/>
      <c r="BO123" s="182"/>
      <c r="BP123" s="182"/>
      <c r="BQ123" s="182"/>
      <c r="BR123" s="182"/>
      <c r="BS123" s="182"/>
      <c r="BT123" s="182"/>
      <c r="BU123" s="182"/>
      <c r="BV123" s="182"/>
      <c r="BW123" s="182"/>
      <c r="BX123" s="182"/>
      <c r="BY123" s="182"/>
      <c r="BZ123" s="182"/>
      <c r="CA123" s="182"/>
      <c r="CB123" s="182"/>
      <c r="CC123" s="182"/>
      <c r="CD123" s="182"/>
      <c r="CE123" s="182"/>
      <c r="CF123" s="182"/>
      <c r="CG123" s="182"/>
      <c r="CH123" s="182"/>
      <c r="CI123" s="182"/>
      <c r="CJ123" s="182"/>
      <c r="CK123" s="182"/>
      <c r="CL123" s="182"/>
      <c r="CM123" s="182"/>
      <c r="CN123" s="182"/>
      <c r="CO123" s="182"/>
      <c r="CP123" s="182"/>
      <c r="CQ123" s="182"/>
    </row>
    <row r="124" spans="8:95" ht="191.25">
      <c r="H124" s="312"/>
      <c r="I124" s="313"/>
      <c r="J124" s="340" t="s">
        <v>121</v>
      </c>
      <c r="K124" s="336" t="s">
        <v>1012</v>
      </c>
      <c r="L124" s="338"/>
      <c r="M124" s="335" t="s">
        <v>325</v>
      </c>
      <c r="N124" s="61" t="s">
        <v>955</v>
      </c>
      <c r="O124" s="62" t="s">
        <v>886</v>
      </c>
      <c r="P124" s="32"/>
      <c r="Q124" s="32"/>
      <c r="R124" s="226"/>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182"/>
      <c r="BT124" s="182"/>
      <c r="BU124" s="182"/>
      <c r="BV124" s="182"/>
      <c r="BW124" s="182"/>
      <c r="BX124" s="182"/>
      <c r="BY124" s="182"/>
      <c r="BZ124" s="182"/>
      <c r="CA124" s="182"/>
      <c r="CB124" s="182"/>
      <c r="CC124" s="182"/>
      <c r="CD124" s="182"/>
      <c r="CE124" s="182"/>
      <c r="CF124" s="182"/>
      <c r="CG124" s="182"/>
      <c r="CH124" s="182"/>
      <c r="CI124" s="182"/>
      <c r="CJ124" s="182"/>
      <c r="CK124" s="182"/>
      <c r="CL124" s="182"/>
      <c r="CM124" s="182"/>
      <c r="CN124" s="182"/>
      <c r="CO124" s="182"/>
      <c r="CP124" s="182"/>
      <c r="CQ124" s="182"/>
    </row>
    <row r="125" spans="8:95" ht="51">
      <c r="H125" s="312"/>
      <c r="I125" s="313"/>
      <c r="J125" s="340" t="s">
        <v>134</v>
      </c>
      <c r="K125" s="336" t="s">
        <v>1013</v>
      </c>
      <c r="L125" s="338"/>
      <c r="M125" s="335" t="s">
        <v>325</v>
      </c>
      <c r="N125" s="61" t="s">
        <v>955</v>
      </c>
      <c r="O125" s="62" t="s">
        <v>886</v>
      </c>
      <c r="P125" s="32"/>
      <c r="Q125" s="32"/>
      <c r="R125" s="226"/>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c r="BR125" s="182"/>
      <c r="BS125" s="182"/>
      <c r="BT125" s="182"/>
      <c r="BU125" s="182"/>
      <c r="BV125" s="182"/>
      <c r="BW125" s="182"/>
      <c r="BX125" s="182"/>
      <c r="BY125" s="182"/>
      <c r="BZ125" s="182"/>
      <c r="CA125" s="182"/>
      <c r="CB125" s="182"/>
      <c r="CC125" s="182"/>
      <c r="CD125" s="182"/>
      <c r="CE125" s="182"/>
      <c r="CF125" s="182"/>
      <c r="CG125" s="182"/>
      <c r="CH125" s="182"/>
      <c r="CI125" s="182"/>
      <c r="CJ125" s="182"/>
      <c r="CK125" s="182"/>
      <c r="CL125" s="182"/>
      <c r="CM125" s="182"/>
      <c r="CN125" s="182"/>
      <c r="CO125" s="182"/>
      <c r="CP125" s="182"/>
      <c r="CQ125" s="182"/>
    </row>
    <row r="126" spans="8:95" ht="76.5">
      <c r="H126" s="312"/>
      <c r="I126" s="313"/>
      <c r="J126" s="340" t="s">
        <v>138</v>
      </c>
      <c r="K126" s="336" t="s">
        <v>1014</v>
      </c>
      <c r="L126" s="338"/>
      <c r="M126" s="335" t="s">
        <v>325</v>
      </c>
      <c r="N126" s="61" t="s">
        <v>955</v>
      </c>
      <c r="O126" s="62" t="s">
        <v>886</v>
      </c>
      <c r="P126" s="32"/>
      <c r="Q126" s="32"/>
      <c r="R126" s="226"/>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182"/>
      <c r="CB126" s="182"/>
      <c r="CC126" s="182"/>
      <c r="CD126" s="182"/>
      <c r="CE126" s="182"/>
      <c r="CF126" s="182"/>
      <c r="CG126" s="182"/>
      <c r="CH126" s="182"/>
      <c r="CI126" s="182"/>
      <c r="CJ126" s="182"/>
      <c r="CK126" s="182"/>
      <c r="CL126" s="182"/>
      <c r="CM126" s="182"/>
      <c r="CN126" s="182"/>
      <c r="CO126" s="182"/>
      <c r="CP126" s="182"/>
      <c r="CQ126" s="182"/>
    </row>
    <row r="127" spans="8:95" ht="63.75">
      <c r="H127" s="312"/>
      <c r="I127" s="313"/>
      <c r="J127" s="340" t="s">
        <v>150</v>
      </c>
      <c r="K127" s="336" t="s">
        <v>1015</v>
      </c>
      <c r="L127" s="338"/>
      <c r="M127" s="335" t="s">
        <v>325</v>
      </c>
      <c r="N127" s="61" t="s">
        <v>955</v>
      </c>
      <c r="O127" s="62" t="s">
        <v>886</v>
      </c>
      <c r="P127" s="32"/>
      <c r="Q127" s="32"/>
      <c r="R127" s="226"/>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c r="BR127" s="182"/>
      <c r="BS127" s="182"/>
      <c r="BT127" s="182"/>
      <c r="BU127" s="182"/>
      <c r="BV127" s="182"/>
      <c r="BW127" s="182"/>
      <c r="BX127" s="182"/>
      <c r="BY127" s="182"/>
      <c r="BZ127" s="182"/>
      <c r="CA127" s="182"/>
      <c r="CB127" s="182"/>
      <c r="CC127" s="182"/>
      <c r="CD127" s="182"/>
      <c r="CE127" s="182"/>
      <c r="CF127" s="182"/>
      <c r="CG127" s="182"/>
      <c r="CH127" s="182"/>
      <c r="CI127" s="182"/>
      <c r="CJ127" s="182"/>
      <c r="CK127" s="182"/>
      <c r="CL127" s="182"/>
      <c r="CM127" s="182"/>
      <c r="CN127" s="182"/>
      <c r="CO127" s="182"/>
      <c r="CP127" s="182"/>
      <c r="CQ127" s="182"/>
    </row>
    <row r="128" spans="8:95" ht="102">
      <c r="H128" s="312"/>
      <c r="I128" s="313"/>
      <c r="J128" s="340" t="s">
        <v>152</v>
      </c>
      <c r="K128" s="336" t="s">
        <v>1016</v>
      </c>
      <c r="L128" s="338"/>
      <c r="M128" s="335" t="s">
        <v>325</v>
      </c>
      <c r="N128" s="61" t="s">
        <v>955</v>
      </c>
      <c r="O128" s="62" t="s">
        <v>886</v>
      </c>
      <c r="P128" s="32"/>
      <c r="Q128" s="32"/>
      <c r="R128" s="226"/>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182"/>
      <c r="BT128" s="182"/>
      <c r="BU128" s="182"/>
      <c r="BV128" s="182"/>
      <c r="BW128" s="182"/>
      <c r="BX128" s="182"/>
      <c r="BY128" s="182"/>
      <c r="BZ128" s="182"/>
      <c r="CA128" s="182"/>
      <c r="CB128" s="182"/>
      <c r="CC128" s="182"/>
      <c r="CD128" s="182"/>
      <c r="CE128" s="182"/>
      <c r="CF128" s="182"/>
      <c r="CG128" s="182"/>
      <c r="CH128" s="182"/>
      <c r="CI128" s="182"/>
      <c r="CJ128" s="182"/>
      <c r="CK128" s="182"/>
      <c r="CL128" s="182"/>
      <c r="CM128" s="182"/>
      <c r="CN128" s="182"/>
      <c r="CO128" s="182"/>
      <c r="CP128" s="182"/>
      <c r="CQ128" s="182"/>
    </row>
    <row r="129" spans="8:95" ht="102">
      <c r="H129" s="312"/>
      <c r="I129" s="313"/>
      <c r="J129" s="340" t="s">
        <v>154</v>
      </c>
      <c r="K129" s="336" t="s">
        <v>1017</v>
      </c>
      <c r="L129" s="338"/>
      <c r="M129" s="335" t="s">
        <v>325</v>
      </c>
      <c r="N129" s="61" t="s">
        <v>955</v>
      </c>
      <c r="O129" s="62" t="s">
        <v>886</v>
      </c>
      <c r="P129" s="32"/>
      <c r="Q129" s="32"/>
      <c r="R129" s="226"/>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c r="BR129" s="182"/>
      <c r="BS129" s="182"/>
      <c r="BT129" s="182"/>
      <c r="BU129" s="182"/>
      <c r="BV129" s="182"/>
      <c r="BW129" s="182"/>
      <c r="BX129" s="182"/>
      <c r="BY129" s="182"/>
      <c r="BZ129" s="182"/>
      <c r="CA129" s="182"/>
      <c r="CB129" s="182"/>
      <c r="CC129" s="182"/>
      <c r="CD129" s="182"/>
      <c r="CE129" s="182"/>
      <c r="CF129" s="182"/>
      <c r="CG129" s="182"/>
      <c r="CH129" s="182"/>
      <c r="CI129" s="182"/>
      <c r="CJ129" s="182"/>
      <c r="CK129" s="182"/>
      <c r="CL129" s="182"/>
      <c r="CM129" s="182"/>
      <c r="CN129" s="182"/>
      <c r="CO129" s="182"/>
      <c r="CP129" s="182"/>
      <c r="CQ129" s="182"/>
    </row>
    <row r="130" spans="8:95" ht="76.5">
      <c r="H130" s="312"/>
      <c r="I130" s="313"/>
      <c r="J130" s="340" t="s">
        <v>156</v>
      </c>
      <c r="K130" s="336" t="s">
        <v>1018</v>
      </c>
      <c r="L130" s="338"/>
      <c r="M130" s="335" t="s">
        <v>325</v>
      </c>
      <c r="N130" s="61" t="s">
        <v>955</v>
      </c>
      <c r="O130" s="62" t="s">
        <v>886</v>
      </c>
      <c r="P130" s="32"/>
      <c r="Q130" s="32"/>
      <c r="R130" s="226"/>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182"/>
      <c r="CB130" s="182"/>
      <c r="CC130" s="182"/>
      <c r="CD130" s="182"/>
      <c r="CE130" s="182"/>
      <c r="CF130" s="182"/>
      <c r="CG130" s="182"/>
      <c r="CH130" s="182"/>
      <c r="CI130" s="182"/>
      <c r="CJ130" s="182"/>
      <c r="CK130" s="182"/>
      <c r="CL130" s="182"/>
      <c r="CM130" s="182"/>
      <c r="CN130" s="182"/>
      <c r="CO130" s="182"/>
      <c r="CP130" s="182"/>
      <c r="CQ130" s="182"/>
    </row>
    <row r="131" spans="8:95" ht="89.25">
      <c r="H131" s="312"/>
      <c r="I131" s="313"/>
      <c r="J131" s="340" t="s">
        <v>158</v>
      </c>
      <c r="K131" s="336" t="s">
        <v>1019</v>
      </c>
      <c r="L131" s="338"/>
      <c r="M131" s="335" t="s">
        <v>325</v>
      </c>
      <c r="N131" s="61" t="s">
        <v>955</v>
      </c>
      <c r="O131" s="62" t="s">
        <v>886</v>
      </c>
      <c r="P131" s="32"/>
      <c r="Q131" s="32"/>
      <c r="R131" s="226"/>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182"/>
      <c r="BT131" s="182"/>
      <c r="BU131" s="182"/>
      <c r="BV131" s="182"/>
      <c r="BW131" s="182"/>
      <c r="BX131" s="182"/>
      <c r="BY131" s="182"/>
      <c r="BZ131" s="182"/>
      <c r="CA131" s="182"/>
      <c r="CB131" s="182"/>
      <c r="CC131" s="182"/>
      <c r="CD131" s="182"/>
      <c r="CE131" s="182"/>
      <c r="CF131" s="182"/>
      <c r="CG131" s="182"/>
      <c r="CH131" s="182"/>
      <c r="CI131" s="182"/>
      <c r="CJ131" s="182"/>
      <c r="CK131" s="182"/>
      <c r="CL131" s="182"/>
      <c r="CM131" s="182"/>
      <c r="CN131" s="182"/>
      <c r="CO131" s="182"/>
      <c r="CP131" s="182"/>
      <c r="CQ131" s="182"/>
    </row>
    <row r="132" spans="8:95" ht="51">
      <c r="H132" s="312"/>
      <c r="I132" s="313"/>
      <c r="J132" s="340" t="s">
        <v>160</v>
      </c>
      <c r="K132" s="336" t="s">
        <v>1020</v>
      </c>
      <c r="L132" s="338"/>
      <c r="M132" s="335" t="s">
        <v>325</v>
      </c>
      <c r="N132" s="61" t="s">
        <v>955</v>
      </c>
      <c r="O132" s="62" t="s">
        <v>886</v>
      </c>
      <c r="P132" s="32"/>
      <c r="Q132" s="32"/>
      <c r="R132" s="226"/>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2"/>
      <c r="BT132" s="182"/>
      <c r="BU132" s="182"/>
      <c r="BV132" s="182"/>
      <c r="BW132" s="182"/>
      <c r="BX132" s="182"/>
      <c r="BY132" s="182"/>
      <c r="BZ132" s="182"/>
      <c r="CA132" s="182"/>
      <c r="CB132" s="182"/>
      <c r="CC132" s="182"/>
      <c r="CD132" s="182"/>
      <c r="CE132" s="182"/>
      <c r="CF132" s="182"/>
      <c r="CG132" s="182"/>
      <c r="CH132" s="182"/>
      <c r="CI132" s="182"/>
      <c r="CJ132" s="182"/>
      <c r="CK132" s="182"/>
      <c r="CL132" s="182"/>
      <c r="CM132" s="182"/>
      <c r="CN132" s="182"/>
      <c r="CO132" s="182"/>
      <c r="CP132" s="182"/>
      <c r="CQ132" s="182"/>
    </row>
    <row r="133" spans="8:95" ht="331.5">
      <c r="H133" s="312"/>
      <c r="I133" s="313"/>
      <c r="J133" s="340" t="s">
        <v>162</v>
      </c>
      <c r="K133" s="336" t="s">
        <v>1021</v>
      </c>
      <c r="L133" s="338"/>
      <c r="M133" s="335" t="s">
        <v>325</v>
      </c>
      <c r="N133" s="61" t="s">
        <v>955</v>
      </c>
      <c r="O133" s="62" t="s">
        <v>886</v>
      </c>
      <c r="P133" s="32"/>
      <c r="Q133" s="32"/>
      <c r="R133" s="226"/>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182"/>
      <c r="BT133" s="182"/>
      <c r="BU133" s="182"/>
      <c r="BV133" s="182"/>
      <c r="BW133" s="182"/>
      <c r="BX133" s="182"/>
      <c r="BY133" s="182"/>
      <c r="BZ133" s="182"/>
      <c r="CA133" s="182"/>
      <c r="CB133" s="182"/>
      <c r="CC133" s="182"/>
      <c r="CD133" s="182"/>
      <c r="CE133" s="182"/>
      <c r="CF133" s="182"/>
      <c r="CG133" s="182"/>
      <c r="CH133" s="182"/>
      <c r="CI133" s="182"/>
      <c r="CJ133" s="182"/>
      <c r="CK133" s="182"/>
      <c r="CL133" s="182"/>
      <c r="CM133" s="182"/>
      <c r="CN133" s="182"/>
      <c r="CO133" s="182"/>
      <c r="CP133" s="182"/>
      <c r="CQ133" s="182"/>
    </row>
    <row r="134" spans="8:95" ht="114.75">
      <c r="H134" s="312"/>
      <c r="I134" s="313"/>
      <c r="J134" s="340" t="s">
        <v>194</v>
      </c>
      <c r="K134" s="336" t="s">
        <v>1022</v>
      </c>
      <c r="L134" s="338"/>
      <c r="M134" s="335" t="s">
        <v>348</v>
      </c>
      <c r="N134" s="173"/>
      <c r="O134" s="62" t="s">
        <v>287</v>
      </c>
      <c r="P134" s="32"/>
      <c r="Q134" s="32"/>
      <c r="R134" s="226"/>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c r="CB134" s="182"/>
      <c r="CC134" s="182"/>
      <c r="CD134" s="182"/>
      <c r="CE134" s="182"/>
      <c r="CF134" s="182"/>
      <c r="CG134" s="182"/>
      <c r="CH134" s="182"/>
      <c r="CI134" s="182"/>
      <c r="CJ134" s="182"/>
      <c r="CK134" s="182"/>
      <c r="CL134" s="182"/>
      <c r="CM134" s="182"/>
      <c r="CN134" s="182"/>
      <c r="CO134" s="182"/>
      <c r="CP134" s="182"/>
      <c r="CQ134" s="182"/>
    </row>
    <row r="135" spans="8:95" ht="293.25">
      <c r="H135" s="312"/>
      <c r="I135" s="313"/>
      <c r="J135" s="340" t="s">
        <v>196</v>
      </c>
      <c r="K135" s="336" t="s">
        <v>1023</v>
      </c>
      <c r="L135" s="338"/>
      <c r="M135" s="335" t="s">
        <v>325</v>
      </c>
      <c r="N135" s="61" t="s">
        <v>955</v>
      </c>
      <c r="O135" s="62" t="s">
        <v>886</v>
      </c>
      <c r="P135" s="32"/>
      <c r="Q135" s="32"/>
      <c r="R135" s="226"/>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2"/>
      <c r="BN135" s="182"/>
      <c r="BO135" s="182"/>
      <c r="BP135" s="182"/>
      <c r="BQ135" s="182"/>
      <c r="BR135" s="182"/>
      <c r="BS135" s="182"/>
      <c r="BT135" s="182"/>
      <c r="BU135" s="182"/>
      <c r="BV135" s="182"/>
      <c r="BW135" s="182"/>
      <c r="BX135" s="182"/>
      <c r="BY135" s="182"/>
      <c r="BZ135" s="182"/>
      <c r="CA135" s="182"/>
      <c r="CB135" s="182"/>
      <c r="CC135" s="182"/>
      <c r="CD135" s="182"/>
      <c r="CE135" s="182"/>
      <c r="CF135" s="182"/>
      <c r="CG135" s="182"/>
      <c r="CH135" s="182"/>
      <c r="CI135" s="182"/>
      <c r="CJ135" s="182"/>
      <c r="CK135" s="182"/>
      <c r="CL135" s="182"/>
      <c r="CM135" s="182"/>
      <c r="CN135" s="182"/>
      <c r="CO135" s="182"/>
      <c r="CP135" s="182"/>
      <c r="CQ135" s="182"/>
    </row>
    <row r="136" spans="8:95" ht="293.25">
      <c r="H136" s="312"/>
      <c r="I136" s="313"/>
      <c r="J136" s="340" t="s">
        <v>198</v>
      </c>
      <c r="K136" s="332" t="s">
        <v>1024</v>
      </c>
      <c r="L136" s="338"/>
      <c r="M136" s="335" t="s">
        <v>325</v>
      </c>
      <c r="N136" s="61" t="s">
        <v>955</v>
      </c>
      <c r="O136" s="62" t="s">
        <v>886</v>
      </c>
      <c r="P136" s="32"/>
      <c r="Q136" s="32"/>
      <c r="R136" s="226"/>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2"/>
      <c r="BY136" s="182"/>
      <c r="BZ136" s="182"/>
      <c r="CA136" s="182"/>
      <c r="CB136" s="182"/>
      <c r="CC136" s="182"/>
      <c r="CD136" s="182"/>
      <c r="CE136" s="182"/>
      <c r="CF136" s="182"/>
      <c r="CG136" s="182"/>
      <c r="CH136" s="182"/>
      <c r="CI136" s="182"/>
      <c r="CJ136" s="182"/>
      <c r="CK136" s="182"/>
      <c r="CL136" s="182"/>
      <c r="CM136" s="182"/>
      <c r="CN136" s="182"/>
      <c r="CO136" s="182"/>
      <c r="CP136" s="182"/>
      <c r="CQ136" s="182"/>
    </row>
    <row r="137" spans="8:95" ht="63.75">
      <c r="H137" s="312"/>
      <c r="I137" s="313"/>
      <c r="J137" s="340" t="s">
        <v>200</v>
      </c>
      <c r="K137" s="332" t="s">
        <v>1025</v>
      </c>
      <c r="L137" s="338"/>
      <c r="M137" s="335" t="s">
        <v>325</v>
      </c>
      <c r="N137" s="61" t="s">
        <v>955</v>
      </c>
      <c r="O137" s="62" t="s">
        <v>886</v>
      </c>
      <c r="P137" s="32"/>
      <c r="Q137" s="32"/>
      <c r="R137" s="226"/>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2"/>
      <c r="BM137" s="182"/>
      <c r="BN137" s="182"/>
      <c r="BO137" s="182"/>
      <c r="BP137" s="182"/>
      <c r="BQ137" s="182"/>
      <c r="BR137" s="182"/>
      <c r="BS137" s="182"/>
      <c r="BT137" s="182"/>
      <c r="BU137" s="182"/>
      <c r="BV137" s="182"/>
      <c r="BW137" s="182"/>
      <c r="BX137" s="182"/>
      <c r="BY137" s="182"/>
      <c r="BZ137" s="182"/>
      <c r="CA137" s="182"/>
      <c r="CB137" s="182"/>
      <c r="CC137" s="182"/>
      <c r="CD137" s="182"/>
      <c r="CE137" s="182"/>
      <c r="CF137" s="182"/>
      <c r="CG137" s="182"/>
      <c r="CH137" s="182"/>
      <c r="CI137" s="182"/>
      <c r="CJ137" s="182"/>
      <c r="CK137" s="182"/>
      <c r="CL137" s="182"/>
      <c r="CM137" s="182"/>
      <c r="CN137" s="182"/>
      <c r="CO137" s="182"/>
      <c r="CP137" s="182"/>
      <c r="CQ137" s="182"/>
    </row>
    <row r="138" spans="8:95" ht="114.75">
      <c r="H138" s="312"/>
      <c r="I138" s="313" t="s">
        <v>290</v>
      </c>
      <c r="J138" s="186" t="s">
        <v>277</v>
      </c>
      <c r="K138" s="336" t="s">
        <v>1026</v>
      </c>
      <c r="L138" s="338"/>
      <c r="M138" s="335" t="s">
        <v>325</v>
      </c>
      <c r="N138" s="61" t="s">
        <v>955</v>
      </c>
      <c r="O138" s="62" t="s">
        <v>886</v>
      </c>
      <c r="P138" s="32"/>
      <c r="Q138" s="32"/>
      <c r="R138" s="226"/>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c r="CB138" s="182"/>
      <c r="CC138" s="182"/>
      <c r="CD138" s="182"/>
      <c r="CE138" s="182"/>
      <c r="CF138" s="182"/>
      <c r="CG138" s="182"/>
      <c r="CH138" s="182"/>
      <c r="CI138" s="182"/>
      <c r="CJ138" s="182"/>
      <c r="CK138" s="182"/>
      <c r="CL138" s="182"/>
      <c r="CM138" s="182"/>
      <c r="CN138" s="182"/>
      <c r="CO138" s="182"/>
      <c r="CP138" s="182"/>
      <c r="CQ138" s="182"/>
    </row>
    <row r="139" spans="8:95" ht="204">
      <c r="H139" s="312"/>
      <c r="I139" s="313"/>
      <c r="J139" s="186" t="s">
        <v>117</v>
      </c>
      <c r="K139" s="336" t="s">
        <v>1027</v>
      </c>
      <c r="L139" s="338"/>
      <c r="M139" s="335" t="s">
        <v>325</v>
      </c>
      <c r="N139" s="61" t="s">
        <v>955</v>
      </c>
      <c r="O139" s="62" t="s">
        <v>886</v>
      </c>
      <c r="P139" s="32"/>
      <c r="Q139" s="32"/>
      <c r="R139" s="226"/>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2"/>
      <c r="CO139" s="182"/>
      <c r="CP139" s="182"/>
      <c r="CQ139" s="182"/>
    </row>
    <row r="140" spans="8:95" ht="191.25">
      <c r="H140" s="312"/>
      <c r="I140" s="313" t="s">
        <v>298</v>
      </c>
      <c r="J140" s="186" t="s">
        <v>277</v>
      </c>
      <c r="K140" s="336" t="s">
        <v>1028</v>
      </c>
      <c r="L140" s="338"/>
      <c r="M140" s="335" t="s">
        <v>348</v>
      </c>
      <c r="N140" s="173"/>
      <c r="O140" s="62" t="s">
        <v>287</v>
      </c>
      <c r="P140" s="32"/>
      <c r="Q140" s="32"/>
      <c r="R140" s="226"/>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row>
    <row r="141" spans="8:95" ht="178.5">
      <c r="H141" s="312"/>
      <c r="I141" s="313" t="s">
        <v>300</v>
      </c>
      <c r="J141" s="186"/>
      <c r="K141" s="336" t="s">
        <v>1029</v>
      </c>
      <c r="L141" s="338"/>
      <c r="M141" s="335" t="s">
        <v>348</v>
      </c>
      <c r="N141" s="173"/>
      <c r="O141" s="62" t="s">
        <v>287</v>
      </c>
      <c r="P141" s="32"/>
      <c r="Q141" s="32"/>
      <c r="R141" s="226"/>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c r="CA141" s="182"/>
      <c r="CB141" s="182"/>
      <c r="CC141" s="182"/>
      <c r="CD141" s="182"/>
      <c r="CE141" s="182"/>
      <c r="CF141" s="182"/>
      <c r="CG141" s="182"/>
      <c r="CH141" s="182"/>
      <c r="CI141" s="182"/>
      <c r="CJ141" s="182"/>
      <c r="CK141" s="182"/>
      <c r="CL141" s="182"/>
      <c r="CM141" s="182"/>
      <c r="CN141" s="182"/>
      <c r="CO141" s="182"/>
      <c r="CP141" s="182"/>
      <c r="CQ141" s="182"/>
    </row>
    <row r="142" spans="8:95" ht="153">
      <c r="H142" s="312"/>
      <c r="I142" s="313" t="s">
        <v>302</v>
      </c>
      <c r="J142" s="339"/>
      <c r="K142" s="336" t="s">
        <v>1030</v>
      </c>
      <c r="L142" s="338"/>
      <c r="M142" s="335" t="s">
        <v>325</v>
      </c>
      <c r="N142" s="61" t="s">
        <v>955</v>
      </c>
      <c r="O142" s="62" t="s">
        <v>886</v>
      </c>
      <c r="P142" s="32"/>
      <c r="Q142" s="32"/>
      <c r="R142" s="226"/>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c r="CB142" s="182"/>
      <c r="CC142" s="182"/>
      <c r="CD142" s="182"/>
      <c r="CE142" s="182"/>
      <c r="CF142" s="182"/>
      <c r="CG142" s="182"/>
      <c r="CH142" s="182"/>
      <c r="CI142" s="182"/>
      <c r="CJ142" s="182"/>
      <c r="CK142" s="182"/>
      <c r="CL142" s="182"/>
      <c r="CM142" s="182"/>
      <c r="CN142" s="182"/>
      <c r="CO142" s="182"/>
      <c r="CP142" s="182"/>
      <c r="CQ142" s="182"/>
    </row>
    <row r="143" spans="8:95" ht="178.5">
      <c r="H143" s="312"/>
      <c r="I143" s="313" t="s">
        <v>300</v>
      </c>
      <c r="J143" s="186" t="s">
        <v>277</v>
      </c>
      <c r="K143" s="336" t="s">
        <v>1031</v>
      </c>
      <c r="L143" s="338"/>
      <c r="M143" s="335" t="s">
        <v>348</v>
      </c>
      <c r="N143" s="173"/>
      <c r="O143" s="62" t="s">
        <v>287</v>
      </c>
      <c r="P143" s="32"/>
      <c r="Q143" s="32"/>
      <c r="R143" s="226"/>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2"/>
      <c r="BX143" s="182"/>
      <c r="BY143" s="182"/>
      <c r="BZ143" s="182"/>
      <c r="CA143" s="182"/>
      <c r="CB143" s="182"/>
      <c r="CC143" s="182"/>
      <c r="CD143" s="182"/>
      <c r="CE143" s="182"/>
      <c r="CF143" s="182"/>
      <c r="CG143" s="182"/>
      <c r="CH143" s="182"/>
      <c r="CI143" s="182"/>
      <c r="CJ143" s="182"/>
      <c r="CK143" s="182"/>
      <c r="CL143" s="182"/>
      <c r="CM143" s="182"/>
      <c r="CN143" s="182"/>
      <c r="CO143" s="182"/>
      <c r="CP143" s="182"/>
      <c r="CQ143" s="182"/>
    </row>
    <row r="144" spans="8:95" ht="204">
      <c r="H144" s="312"/>
      <c r="I144" s="313" t="s">
        <v>307</v>
      </c>
      <c r="J144" s="186"/>
      <c r="K144" s="336" t="s">
        <v>1032</v>
      </c>
      <c r="L144" s="338"/>
      <c r="M144" s="334"/>
      <c r="N144" s="160"/>
      <c r="O144" s="161"/>
      <c r="P144" s="162"/>
      <c r="Q144" s="163"/>
      <c r="R144" s="226"/>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2"/>
      <c r="BW144" s="182"/>
      <c r="BX144" s="182"/>
      <c r="BY144" s="182"/>
      <c r="BZ144" s="182"/>
      <c r="CA144" s="182"/>
      <c r="CB144" s="182"/>
      <c r="CC144" s="182"/>
      <c r="CD144" s="182"/>
      <c r="CE144" s="182"/>
      <c r="CF144" s="182"/>
      <c r="CG144" s="182"/>
      <c r="CH144" s="182"/>
      <c r="CI144" s="182"/>
      <c r="CJ144" s="182"/>
      <c r="CK144" s="182"/>
      <c r="CL144" s="182"/>
      <c r="CM144" s="182"/>
      <c r="CN144" s="182"/>
      <c r="CO144" s="182"/>
      <c r="CP144" s="182"/>
      <c r="CQ144" s="182"/>
    </row>
    <row r="145" spans="8:95" ht="114.75">
      <c r="H145" s="312"/>
      <c r="I145" s="313" t="s">
        <v>307</v>
      </c>
      <c r="J145" s="186"/>
      <c r="K145" s="336" t="s">
        <v>1033</v>
      </c>
      <c r="L145" s="338"/>
      <c r="M145" s="335" t="s">
        <v>325</v>
      </c>
      <c r="N145" s="61" t="s">
        <v>955</v>
      </c>
      <c r="O145" s="62" t="s">
        <v>886</v>
      </c>
      <c r="P145" s="32"/>
      <c r="Q145" s="32"/>
      <c r="R145" s="226"/>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182"/>
      <c r="BT145" s="182"/>
      <c r="BU145" s="182"/>
      <c r="BV145" s="182"/>
      <c r="BW145" s="182"/>
      <c r="BX145" s="182"/>
      <c r="BY145" s="182"/>
      <c r="BZ145" s="182"/>
      <c r="CA145" s="182"/>
      <c r="CB145" s="182"/>
      <c r="CC145" s="182"/>
      <c r="CD145" s="182"/>
      <c r="CE145" s="182"/>
      <c r="CF145" s="182"/>
      <c r="CG145" s="182"/>
      <c r="CH145" s="182"/>
      <c r="CI145" s="182"/>
      <c r="CJ145" s="182"/>
      <c r="CK145" s="182"/>
      <c r="CL145" s="182"/>
      <c r="CM145" s="182"/>
      <c r="CN145" s="182"/>
      <c r="CO145" s="182"/>
      <c r="CP145" s="182"/>
      <c r="CQ145" s="182"/>
    </row>
    <row r="146" spans="8:95" ht="38.25">
      <c r="H146" s="312"/>
      <c r="I146" s="313"/>
      <c r="J146" s="186" t="s">
        <v>117</v>
      </c>
      <c r="K146" s="336" t="s">
        <v>1034</v>
      </c>
      <c r="L146" s="338"/>
      <c r="M146" s="335" t="s">
        <v>348</v>
      </c>
      <c r="N146" s="173"/>
      <c r="O146" s="62" t="s">
        <v>287</v>
      </c>
      <c r="P146" s="32"/>
      <c r="Q146" s="32"/>
      <c r="R146" s="226"/>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82"/>
      <c r="CJ146" s="182"/>
      <c r="CK146" s="182"/>
      <c r="CL146" s="182"/>
      <c r="CM146" s="182"/>
      <c r="CN146" s="182"/>
      <c r="CO146" s="182"/>
      <c r="CP146" s="182"/>
      <c r="CQ146" s="182"/>
    </row>
    <row r="147" spans="8:95" ht="63.75">
      <c r="H147" s="312"/>
      <c r="I147" s="313"/>
      <c r="J147" s="186" t="s">
        <v>117</v>
      </c>
      <c r="K147" s="336" t="s">
        <v>1035</v>
      </c>
      <c r="L147" s="338"/>
      <c r="M147" s="335" t="s">
        <v>325</v>
      </c>
      <c r="N147" s="61" t="s">
        <v>955</v>
      </c>
      <c r="O147" s="62" t="s">
        <v>886</v>
      </c>
      <c r="P147" s="32"/>
      <c r="Q147" s="32"/>
      <c r="R147" s="226"/>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c r="CQ147" s="182"/>
    </row>
    <row r="148" spans="8:95" ht="153">
      <c r="H148" s="312"/>
      <c r="I148" s="313"/>
      <c r="J148" s="186" t="s">
        <v>119</v>
      </c>
      <c r="K148" s="336" t="s">
        <v>1036</v>
      </c>
      <c r="L148" s="338"/>
      <c r="M148" s="335" t="s">
        <v>325</v>
      </c>
      <c r="N148" s="61" t="s">
        <v>955</v>
      </c>
      <c r="O148" s="62" t="s">
        <v>886</v>
      </c>
      <c r="P148" s="32"/>
      <c r="Q148" s="32"/>
      <c r="R148" s="226"/>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c r="CA148" s="182"/>
      <c r="CB148" s="182"/>
      <c r="CC148" s="182"/>
      <c r="CD148" s="182"/>
      <c r="CE148" s="182"/>
      <c r="CF148" s="182"/>
      <c r="CG148" s="182"/>
      <c r="CH148" s="182"/>
      <c r="CI148" s="182"/>
      <c r="CJ148" s="182"/>
      <c r="CK148" s="182"/>
      <c r="CL148" s="182"/>
      <c r="CM148" s="182"/>
      <c r="CN148" s="182"/>
      <c r="CO148" s="182"/>
      <c r="CP148" s="182"/>
      <c r="CQ148" s="182"/>
    </row>
    <row r="149" spans="8:95" ht="114.75">
      <c r="H149" s="312"/>
      <c r="I149" s="313"/>
      <c r="J149" s="186" t="s">
        <v>121</v>
      </c>
      <c r="K149" s="336" t="s">
        <v>1037</v>
      </c>
      <c r="L149" s="338"/>
      <c r="M149" s="335" t="s">
        <v>325</v>
      </c>
      <c r="N149" s="61" t="s">
        <v>955</v>
      </c>
      <c r="O149" s="62" t="s">
        <v>886</v>
      </c>
      <c r="P149" s="32"/>
      <c r="Q149" s="32"/>
      <c r="R149" s="226"/>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182"/>
      <c r="BT149" s="182"/>
      <c r="BU149" s="182"/>
      <c r="BV149" s="182"/>
      <c r="BW149" s="182"/>
      <c r="BX149" s="182"/>
      <c r="BY149" s="182"/>
      <c r="BZ149" s="182"/>
      <c r="CA149" s="182"/>
      <c r="CB149" s="182"/>
      <c r="CC149" s="182"/>
      <c r="CD149" s="182"/>
      <c r="CE149" s="182"/>
      <c r="CF149" s="182"/>
      <c r="CG149" s="182"/>
      <c r="CH149" s="182"/>
      <c r="CI149" s="182"/>
      <c r="CJ149" s="182"/>
      <c r="CK149" s="182"/>
      <c r="CL149" s="182"/>
      <c r="CM149" s="182"/>
      <c r="CN149" s="182"/>
      <c r="CO149" s="182"/>
      <c r="CP149" s="182"/>
      <c r="CQ149" s="182"/>
    </row>
    <row r="150" spans="8:95" ht="51">
      <c r="H150" s="312"/>
      <c r="I150" s="313"/>
      <c r="J150" s="186" t="s">
        <v>134</v>
      </c>
      <c r="K150" s="336" t="s">
        <v>1038</v>
      </c>
      <c r="L150" s="338"/>
      <c r="M150" s="335" t="s">
        <v>325</v>
      </c>
      <c r="N150" s="61" t="s">
        <v>955</v>
      </c>
      <c r="O150" s="62" t="s">
        <v>886</v>
      </c>
      <c r="P150" s="32"/>
      <c r="Q150" s="32"/>
      <c r="R150" s="226"/>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c r="CB150" s="182"/>
      <c r="CC150" s="182"/>
      <c r="CD150" s="182"/>
      <c r="CE150" s="182"/>
      <c r="CF150" s="182"/>
      <c r="CG150" s="182"/>
      <c r="CH150" s="182"/>
      <c r="CI150" s="182"/>
      <c r="CJ150" s="182"/>
      <c r="CK150" s="182"/>
      <c r="CL150" s="182"/>
      <c r="CM150" s="182"/>
      <c r="CN150" s="182"/>
      <c r="CO150" s="182"/>
      <c r="CP150" s="182"/>
      <c r="CQ150" s="182"/>
    </row>
    <row r="151" spans="8:95" ht="102">
      <c r="H151" s="312"/>
      <c r="I151" s="313"/>
      <c r="J151" s="186" t="s">
        <v>138</v>
      </c>
      <c r="K151" s="336" t="s">
        <v>1039</v>
      </c>
      <c r="L151" s="338"/>
      <c r="M151" s="335" t="s">
        <v>325</v>
      </c>
      <c r="N151" s="61" t="s">
        <v>955</v>
      </c>
      <c r="O151" s="62" t="s">
        <v>886</v>
      </c>
      <c r="P151" s="32"/>
      <c r="Q151" s="32"/>
      <c r="R151" s="226"/>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c r="CA151" s="182"/>
      <c r="CB151" s="182"/>
      <c r="CC151" s="182"/>
      <c r="CD151" s="182"/>
      <c r="CE151" s="182"/>
      <c r="CF151" s="182"/>
      <c r="CG151" s="182"/>
      <c r="CH151" s="182"/>
      <c r="CI151" s="182"/>
      <c r="CJ151" s="182"/>
      <c r="CK151" s="182"/>
      <c r="CL151" s="182"/>
      <c r="CM151" s="182"/>
      <c r="CN151" s="182"/>
      <c r="CO151" s="182"/>
      <c r="CP151" s="182"/>
      <c r="CQ151" s="182"/>
    </row>
    <row r="152" spans="8:95" ht="178.5">
      <c r="H152" s="312"/>
      <c r="I152" s="313"/>
      <c r="J152" s="186" t="s">
        <v>150</v>
      </c>
      <c r="K152" s="336" t="s">
        <v>1040</v>
      </c>
      <c r="L152" s="338"/>
      <c r="M152" s="335" t="s">
        <v>325</v>
      </c>
      <c r="N152" s="61" t="s">
        <v>955</v>
      </c>
      <c r="O152" s="62" t="s">
        <v>886</v>
      </c>
      <c r="P152" s="32"/>
      <c r="Q152" s="32"/>
      <c r="R152" s="226"/>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c r="BR152" s="182"/>
      <c r="BS152" s="182"/>
      <c r="BT152" s="182"/>
      <c r="BU152" s="182"/>
      <c r="BV152" s="182"/>
      <c r="BW152" s="182"/>
      <c r="BX152" s="182"/>
      <c r="BY152" s="182"/>
      <c r="BZ152" s="182"/>
      <c r="CA152" s="182"/>
      <c r="CB152" s="182"/>
      <c r="CC152" s="182"/>
      <c r="CD152" s="182"/>
      <c r="CE152" s="182"/>
      <c r="CF152" s="182"/>
      <c r="CG152" s="182"/>
      <c r="CH152" s="182"/>
      <c r="CI152" s="182"/>
      <c r="CJ152" s="182"/>
      <c r="CK152" s="182"/>
      <c r="CL152" s="182"/>
      <c r="CM152" s="182"/>
      <c r="CN152" s="182"/>
      <c r="CO152" s="182"/>
      <c r="CP152" s="182"/>
      <c r="CQ152" s="182"/>
    </row>
    <row r="153" spans="8:95" ht="165.75">
      <c r="H153" s="312"/>
      <c r="I153" s="313" t="s">
        <v>309</v>
      </c>
      <c r="J153" s="186"/>
      <c r="K153" s="336" t="s">
        <v>1041</v>
      </c>
      <c r="L153" s="338"/>
      <c r="M153" s="335" t="s">
        <v>348</v>
      </c>
      <c r="N153" s="173"/>
      <c r="O153" s="62" t="s">
        <v>287</v>
      </c>
      <c r="P153" s="32"/>
      <c r="Q153" s="32"/>
      <c r="R153" s="226"/>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c r="CB153" s="182"/>
      <c r="CC153" s="182"/>
      <c r="CD153" s="182"/>
      <c r="CE153" s="182"/>
      <c r="CF153" s="182"/>
      <c r="CG153" s="182"/>
      <c r="CH153" s="182"/>
      <c r="CI153" s="182"/>
      <c r="CJ153" s="182"/>
      <c r="CK153" s="182"/>
      <c r="CL153" s="182"/>
      <c r="CM153" s="182"/>
      <c r="CN153" s="182"/>
      <c r="CO153" s="182"/>
      <c r="CP153" s="182"/>
      <c r="CQ153" s="182"/>
    </row>
    <row r="154" spans="8:95" ht="191.25">
      <c r="H154" s="312"/>
      <c r="I154" s="313" t="s">
        <v>311</v>
      </c>
      <c r="J154" s="186"/>
      <c r="K154" s="336" t="s">
        <v>1042</v>
      </c>
      <c r="L154" s="338"/>
      <c r="M154" s="335" t="s">
        <v>348</v>
      </c>
      <c r="N154" s="61" t="s">
        <v>1043</v>
      </c>
      <c r="O154" s="62" t="s">
        <v>287</v>
      </c>
      <c r="P154" s="121"/>
      <c r="Q154" s="121"/>
      <c r="R154" s="226"/>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82"/>
      <c r="CJ154" s="182"/>
      <c r="CK154" s="182"/>
      <c r="CL154" s="182"/>
      <c r="CM154" s="182"/>
      <c r="CN154" s="182"/>
      <c r="CO154" s="182"/>
      <c r="CP154" s="182"/>
      <c r="CQ154" s="182"/>
    </row>
    <row r="155" spans="8:95" ht="114.75">
      <c r="H155" s="312"/>
      <c r="I155" s="313" t="s">
        <v>313</v>
      </c>
      <c r="J155" s="186"/>
      <c r="K155" s="336" t="s">
        <v>1044</v>
      </c>
      <c r="L155" s="338"/>
      <c r="M155" s="335" t="s">
        <v>325</v>
      </c>
      <c r="N155" s="61" t="s">
        <v>955</v>
      </c>
      <c r="O155" s="62" t="s">
        <v>886</v>
      </c>
      <c r="P155" s="32"/>
      <c r="Q155" s="32"/>
      <c r="R155" s="226"/>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c r="BJ155" s="182"/>
      <c r="BK155" s="182"/>
      <c r="BL155" s="182"/>
      <c r="BM155" s="182"/>
      <c r="BN155" s="182"/>
      <c r="BO155" s="182"/>
      <c r="BP155" s="182"/>
      <c r="BQ155" s="182"/>
      <c r="BR155" s="182"/>
      <c r="BS155" s="182"/>
      <c r="BT155" s="182"/>
      <c r="BU155" s="182"/>
      <c r="BV155" s="182"/>
      <c r="BW155" s="182"/>
      <c r="BX155" s="182"/>
      <c r="BY155" s="182"/>
      <c r="BZ155" s="182"/>
      <c r="CA155" s="182"/>
      <c r="CB155" s="182"/>
      <c r="CC155" s="182"/>
      <c r="CD155" s="182"/>
      <c r="CE155" s="182"/>
      <c r="CF155" s="182"/>
      <c r="CG155" s="182"/>
      <c r="CH155" s="182"/>
      <c r="CI155" s="182"/>
      <c r="CJ155" s="182"/>
      <c r="CK155" s="182"/>
      <c r="CL155" s="182"/>
      <c r="CM155" s="182"/>
      <c r="CN155" s="182"/>
      <c r="CO155" s="182"/>
      <c r="CP155" s="182"/>
      <c r="CQ155" s="182"/>
    </row>
    <row r="156" spans="8:95" ht="191.25">
      <c r="H156" s="312"/>
      <c r="I156" s="313"/>
      <c r="J156" s="186" t="s">
        <v>117</v>
      </c>
      <c r="K156" s="336" t="s">
        <v>1045</v>
      </c>
      <c r="L156" s="338"/>
      <c r="M156" s="335" t="s">
        <v>325</v>
      </c>
      <c r="N156" s="61" t="s">
        <v>955</v>
      </c>
      <c r="O156" s="62" t="s">
        <v>886</v>
      </c>
      <c r="P156" s="32"/>
      <c r="Q156" s="32"/>
      <c r="R156" s="226"/>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c r="BJ156" s="182"/>
      <c r="BK156" s="182"/>
      <c r="BL156" s="182"/>
      <c r="BM156" s="182"/>
      <c r="BN156" s="182"/>
      <c r="BO156" s="182"/>
      <c r="BP156" s="182"/>
      <c r="BQ156" s="182"/>
      <c r="BR156" s="182"/>
      <c r="BS156" s="182"/>
      <c r="BT156" s="182"/>
      <c r="BU156" s="182"/>
      <c r="BV156" s="182"/>
      <c r="BW156" s="182"/>
      <c r="BX156" s="182"/>
      <c r="BY156" s="182"/>
      <c r="BZ156" s="182"/>
      <c r="CA156" s="182"/>
      <c r="CB156" s="182"/>
      <c r="CC156" s="182"/>
      <c r="CD156" s="182"/>
      <c r="CE156" s="182"/>
      <c r="CF156" s="182"/>
      <c r="CG156" s="182"/>
      <c r="CH156" s="182"/>
      <c r="CI156" s="182"/>
      <c r="CJ156" s="182"/>
      <c r="CK156" s="182"/>
      <c r="CL156" s="182"/>
      <c r="CM156" s="182"/>
      <c r="CN156" s="182"/>
      <c r="CO156" s="182"/>
      <c r="CP156" s="182"/>
      <c r="CQ156" s="182"/>
    </row>
    <row r="157" spans="8:95" ht="318.75">
      <c r="H157" s="312"/>
      <c r="I157" s="313" t="s">
        <v>313</v>
      </c>
      <c r="J157" s="339"/>
      <c r="K157" s="336" t="s">
        <v>1046</v>
      </c>
      <c r="L157" s="338"/>
      <c r="M157" s="335" t="s">
        <v>348</v>
      </c>
      <c r="N157" s="173"/>
      <c r="O157" s="62" t="s">
        <v>287</v>
      </c>
      <c r="P157" s="32"/>
      <c r="Q157" s="32"/>
      <c r="R157" s="226"/>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c r="BR157" s="182"/>
      <c r="BS157" s="182"/>
      <c r="BT157" s="182"/>
      <c r="BU157" s="182"/>
      <c r="BV157" s="182"/>
      <c r="BW157" s="182"/>
      <c r="BX157" s="182"/>
      <c r="BY157" s="182"/>
      <c r="BZ157" s="182"/>
      <c r="CA157" s="182"/>
      <c r="CB157" s="182"/>
      <c r="CC157" s="182"/>
      <c r="CD157" s="182"/>
      <c r="CE157" s="182"/>
      <c r="CF157" s="182"/>
      <c r="CG157" s="182"/>
      <c r="CH157" s="182"/>
      <c r="CI157" s="182"/>
      <c r="CJ157" s="182"/>
      <c r="CK157" s="182"/>
      <c r="CL157" s="182"/>
      <c r="CM157" s="182"/>
      <c r="CN157" s="182"/>
      <c r="CO157" s="182"/>
      <c r="CP157" s="182"/>
      <c r="CQ157" s="182"/>
    </row>
    <row r="159" spans="8:95" ht="110.25">
      <c r="H159" s="312" t="s">
        <v>484</v>
      </c>
      <c r="I159" s="313" t="s">
        <v>277</v>
      </c>
      <c r="J159" s="186" t="s">
        <v>277</v>
      </c>
      <c r="K159" s="120" t="s">
        <v>1047</v>
      </c>
      <c r="L159" s="59" t="s">
        <v>1048</v>
      </c>
      <c r="M159" s="57" t="s">
        <v>282</v>
      </c>
      <c r="N159" s="56"/>
      <c r="O159" s="57" t="s">
        <v>283</v>
      </c>
      <c r="P159" s="57" t="s">
        <v>103</v>
      </c>
      <c r="Q159" s="57" t="s">
        <v>104</v>
      </c>
      <c r="R159" s="226"/>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2"/>
      <c r="BL159" s="182"/>
      <c r="BM159" s="182"/>
      <c r="BN159" s="182"/>
      <c r="BO159" s="182"/>
      <c r="BP159" s="182"/>
      <c r="BQ159" s="182"/>
      <c r="BR159" s="182"/>
      <c r="BS159" s="182"/>
      <c r="BT159" s="182"/>
      <c r="BU159" s="182"/>
      <c r="BV159" s="182"/>
      <c r="BW159" s="182"/>
      <c r="BX159" s="182"/>
      <c r="BY159" s="182"/>
      <c r="BZ159" s="182"/>
      <c r="CA159" s="182"/>
      <c r="CB159" s="182"/>
      <c r="CC159" s="182"/>
      <c r="CD159" s="182"/>
      <c r="CE159" s="182"/>
      <c r="CF159" s="182"/>
      <c r="CG159" s="182"/>
      <c r="CH159" s="182"/>
      <c r="CI159" s="182"/>
      <c r="CJ159" s="182"/>
      <c r="CK159" s="182"/>
      <c r="CL159" s="182"/>
      <c r="CM159" s="182"/>
      <c r="CN159" s="182"/>
      <c r="CO159" s="182"/>
      <c r="CP159" s="182"/>
      <c r="CQ159" s="182"/>
    </row>
    <row r="160" spans="8:95" ht="382.5">
      <c r="H160" s="312" t="s">
        <v>277</v>
      </c>
      <c r="I160" s="313" t="s">
        <v>284</v>
      </c>
      <c r="J160" s="186" t="s">
        <v>277</v>
      </c>
      <c r="K160" s="332" t="s">
        <v>1049</v>
      </c>
      <c r="L160" s="338"/>
      <c r="M160" s="334"/>
      <c r="N160" s="160"/>
      <c r="O160" s="161"/>
      <c r="P160" s="160"/>
      <c r="Q160" s="238"/>
      <c r="R160" s="226"/>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2"/>
      <c r="BN160" s="182"/>
      <c r="BO160" s="182"/>
      <c r="BP160" s="182"/>
      <c r="BQ160" s="182"/>
      <c r="BR160" s="182"/>
      <c r="BS160" s="182"/>
      <c r="BT160" s="182"/>
      <c r="BU160" s="182"/>
      <c r="BV160" s="182"/>
      <c r="BW160" s="182"/>
      <c r="BX160" s="182"/>
      <c r="BY160" s="182"/>
      <c r="BZ160" s="182"/>
      <c r="CA160" s="182"/>
      <c r="CB160" s="182"/>
      <c r="CC160" s="182"/>
      <c r="CD160" s="182"/>
      <c r="CE160" s="182"/>
      <c r="CF160" s="182"/>
      <c r="CG160" s="182"/>
      <c r="CH160" s="182"/>
      <c r="CI160" s="182"/>
      <c r="CJ160" s="182"/>
      <c r="CK160" s="182"/>
      <c r="CL160" s="182"/>
      <c r="CM160" s="182"/>
      <c r="CN160" s="182"/>
      <c r="CO160" s="182"/>
      <c r="CP160" s="182"/>
      <c r="CQ160" s="182"/>
    </row>
    <row r="161" spans="8:95" ht="38.25">
      <c r="H161" s="312"/>
      <c r="I161" s="313"/>
      <c r="J161" s="186" t="s">
        <v>117</v>
      </c>
      <c r="K161" s="332" t="s">
        <v>1050</v>
      </c>
      <c r="L161" s="338"/>
      <c r="M161" s="335" t="s">
        <v>325</v>
      </c>
      <c r="N161" s="61" t="s">
        <v>885</v>
      </c>
      <c r="O161" s="62" t="s">
        <v>886</v>
      </c>
      <c r="P161" s="32"/>
      <c r="Q161" s="32"/>
      <c r="R161" s="226"/>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c r="BR161" s="182"/>
      <c r="BS161" s="182"/>
      <c r="BT161" s="182"/>
      <c r="BU161" s="182"/>
      <c r="BV161" s="182"/>
      <c r="BW161" s="182"/>
      <c r="BX161" s="182"/>
      <c r="BY161" s="182"/>
      <c r="BZ161" s="182"/>
      <c r="CA161" s="182"/>
      <c r="CB161" s="182"/>
      <c r="CC161" s="182"/>
      <c r="CD161" s="182"/>
      <c r="CE161" s="182"/>
      <c r="CF161" s="182"/>
      <c r="CG161" s="182"/>
      <c r="CH161" s="182"/>
      <c r="CI161" s="182"/>
      <c r="CJ161" s="182"/>
      <c r="CK161" s="182"/>
      <c r="CL161" s="182"/>
      <c r="CM161" s="182"/>
      <c r="CN161" s="182"/>
      <c r="CO161" s="182"/>
      <c r="CP161" s="182"/>
      <c r="CQ161" s="182"/>
    </row>
    <row r="162" spans="8:95" ht="38.25">
      <c r="H162" s="312"/>
      <c r="I162" s="313"/>
      <c r="J162" s="186" t="s">
        <v>119</v>
      </c>
      <c r="K162" s="332" t="s">
        <v>1051</v>
      </c>
      <c r="L162" s="338"/>
      <c r="M162" s="335" t="s">
        <v>325</v>
      </c>
      <c r="N162" s="61" t="s">
        <v>885</v>
      </c>
      <c r="O162" s="62" t="s">
        <v>886</v>
      </c>
      <c r="P162" s="32"/>
      <c r="Q162" s="32"/>
      <c r="R162" s="226"/>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82"/>
      <c r="BZ162" s="182"/>
      <c r="CA162" s="182"/>
      <c r="CB162" s="182"/>
      <c r="CC162" s="182"/>
      <c r="CD162" s="182"/>
      <c r="CE162" s="182"/>
      <c r="CF162" s="182"/>
      <c r="CG162" s="182"/>
      <c r="CH162" s="182"/>
      <c r="CI162" s="182"/>
      <c r="CJ162" s="182"/>
      <c r="CK162" s="182"/>
      <c r="CL162" s="182"/>
      <c r="CM162" s="182"/>
      <c r="CN162" s="182"/>
      <c r="CO162" s="182"/>
      <c r="CP162" s="182"/>
      <c r="CQ162" s="182"/>
    </row>
    <row r="163" spans="8:95" ht="38.25">
      <c r="H163" s="312"/>
      <c r="I163" s="313"/>
      <c r="J163" s="186" t="s">
        <v>121</v>
      </c>
      <c r="K163" s="332" t="s">
        <v>1052</v>
      </c>
      <c r="L163" s="338"/>
      <c r="M163" s="335" t="s">
        <v>325</v>
      </c>
      <c r="N163" s="61" t="s">
        <v>885</v>
      </c>
      <c r="O163" s="62" t="s">
        <v>886</v>
      </c>
      <c r="P163" s="32"/>
      <c r="Q163" s="32"/>
      <c r="R163" s="226"/>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182"/>
      <c r="BT163" s="182"/>
      <c r="BU163" s="182"/>
      <c r="BV163" s="182"/>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c r="CQ163" s="182"/>
    </row>
    <row r="164" spans="8:95" ht="38.25">
      <c r="H164" s="312"/>
      <c r="I164" s="313"/>
      <c r="J164" s="186" t="s">
        <v>134</v>
      </c>
      <c r="K164" s="332" t="s">
        <v>1053</v>
      </c>
      <c r="L164" s="338"/>
      <c r="M164" s="335" t="s">
        <v>325</v>
      </c>
      <c r="N164" s="61" t="s">
        <v>885</v>
      </c>
      <c r="O164" s="62" t="s">
        <v>886</v>
      </c>
      <c r="P164" s="32"/>
      <c r="Q164" s="32"/>
      <c r="R164" s="226"/>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2"/>
      <c r="BR164" s="182"/>
      <c r="BS164" s="182"/>
      <c r="BT164" s="182"/>
      <c r="BU164" s="182"/>
      <c r="BV164" s="182"/>
      <c r="BW164" s="182"/>
      <c r="BX164" s="182"/>
      <c r="BY164" s="182"/>
      <c r="BZ164" s="182"/>
      <c r="CA164" s="182"/>
      <c r="CB164" s="182"/>
      <c r="CC164" s="182"/>
      <c r="CD164" s="182"/>
      <c r="CE164" s="182"/>
      <c r="CF164" s="182"/>
      <c r="CG164" s="182"/>
      <c r="CH164" s="182"/>
      <c r="CI164" s="182"/>
      <c r="CJ164" s="182"/>
      <c r="CK164" s="182"/>
      <c r="CL164" s="182"/>
      <c r="CM164" s="182"/>
      <c r="CN164" s="182"/>
      <c r="CO164" s="182"/>
      <c r="CP164" s="182"/>
      <c r="CQ164" s="182"/>
    </row>
    <row r="165" spans="8:95" ht="38.25">
      <c r="H165" s="312"/>
      <c r="I165" s="313"/>
      <c r="J165" s="186" t="s">
        <v>138</v>
      </c>
      <c r="K165" s="332" t="s">
        <v>1054</v>
      </c>
      <c r="L165" s="338"/>
      <c r="M165" s="335" t="s">
        <v>325</v>
      </c>
      <c r="N165" s="61" t="s">
        <v>885</v>
      </c>
      <c r="O165" s="62" t="s">
        <v>886</v>
      </c>
      <c r="P165" s="32"/>
      <c r="Q165" s="32"/>
      <c r="R165" s="226"/>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2"/>
      <c r="BX165" s="182"/>
      <c r="BY165" s="182"/>
      <c r="BZ165" s="182"/>
      <c r="CA165" s="182"/>
      <c r="CB165" s="182"/>
      <c r="CC165" s="182"/>
      <c r="CD165" s="182"/>
      <c r="CE165" s="182"/>
      <c r="CF165" s="182"/>
      <c r="CG165" s="182"/>
      <c r="CH165" s="182"/>
      <c r="CI165" s="182"/>
      <c r="CJ165" s="182"/>
      <c r="CK165" s="182"/>
      <c r="CL165" s="182"/>
      <c r="CM165" s="182"/>
      <c r="CN165" s="182"/>
      <c r="CO165" s="182"/>
      <c r="CP165" s="182"/>
      <c r="CQ165" s="182"/>
    </row>
    <row r="166" spans="8:95" ht="33.75">
      <c r="H166" s="312"/>
      <c r="I166" s="313"/>
      <c r="J166" s="186" t="s">
        <v>150</v>
      </c>
      <c r="K166" s="332" t="s">
        <v>1055</v>
      </c>
      <c r="L166" s="338"/>
      <c r="M166" s="335" t="s">
        <v>325</v>
      </c>
      <c r="N166" s="61" t="s">
        <v>885</v>
      </c>
      <c r="O166" s="62" t="s">
        <v>886</v>
      </c>
      <c r="P166" s="32"/>
      <c r="Q166" s="32"/>
      <c r="R166" s="226"/>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2"/>
      <c r="BV166" s="182"/>
      <c r="BW166" s="182"/>
      <c r="BX166" s="182"/>
      <c r="BY166" s="182"/>
      <c r="BZ166" s="182"/>
      <c r="CA166" s="182"/>
      <c r="CB166" s="182"/>
      <c r="CC166" s="182"/>
      <c r="CD166" s="182"/>
      <c r="CE166" s="182"/>
      <c r="CF166" s="182"/>
      <c r="CG166" s="182"/>
      <c r="CH166" s="182"/>
      <c r="CI166" s="182"/>
      <c r="CJ166" s="182"/>
      <c r="CK166" s="182"/>
      <c r="CL166" s="182"/>
      <c r="CM166" s="182"/>
      <c r="CN166" s="182"/>
      <c r="CO166" s="182"/>
      <c r="CP166" s="182"/>
      <c r="CQ166" s="182"/>
    </row>
    <row r="167" spans="8:95" ht="33.75">
      <c r="H167" s="312"/>
      <c r="I167" s="313"/>
      <c r="J167" s="186" t="s">
        <v>152</v>
      </c>
      <c r="K167" s="332" t="s">
        <v>1056</v>
      </c>
      <c r="L167" s="338"/>
      <c r="M167" s="335" t="s">
        <v>325</v>
      </c>
      <c r="N167" s="61"/>
      <c r="O167" s="62" t="s">
        <v>886</v>
      </c>
      <c r="P167" s="32"/>
      <c r="Q167" s="32"/>
      <c r="R167" s="226"/>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2"/>
      <c r="BX167" s="182"/>
      <c r="BY167" s="182"/>
      <c r="BZ167" s="182"/>
      <c r="CA167" s="182"/>
      <c r="CB167" s="182"/>
      <c r="CC167" s="182"/>
      <c r="CD167" s="182"/>
      <c r="CE167" s="182"/>
      <c r="CF167" s="182"/>
      <c r="CG167" s="182"/>
      <c r="CH167" s="182"/>
      <c r="CI167" s="182"/>
      <c r="CJ167" s="182"/>
      <c r="CK167" s="182"/>
      <c r="CL167" s="182"/>
      <c r="CM167" s="182"/>
      <c r="CN167" s="182"/>
      <c r="CO167" s="182"/>
      <c r="CP167" s="182"/>
      <c r="CQ167" s="182"/>
    </row>
    <row r="168" spans="8:95" ht="33.75">
      <c r="H168" s="312"/>
      <c r="I168" s="313"/>
      <c r="J168" s="186" t="s">
        <v>154</v>
      </c>
      <c r="K168" s="332" t="s">
        <v>1057</v>
      </c>
      <c r="L168" s="338"/>
      <c r="M168" s="335" t="s">
        <v>325</v>
      </c>
      <c r="N168" s="61"/>
      <c r="O168" s="62" t="s">
        <v>886</v>
      </c>
      <c r="P168" s="32"/>
      <c r="Q168" s="32"/>
      <c r="R168" s="226"/>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2"/>
      <c r="BX168" s="182"/>
      <c r="BY168" s="182"/>
      <c r="BZ168" s="182"/>
      <c r="CA168" s="182"/>
      <c r="CB168" s="182"/>
      <c r="CC168" s="182"/>
      <c r="CD168" s="182"/>
      <c r="CE168" s="182"/>
      <c r="CF168" s="182"/>
      <c r="CG168" s="182"/>
      <c r="CH168" s="182"/>
      <c r="CI168" s="182"/>
      <c r="CJ168" s="182"/>
      <c r="CK168" s="182"/>
      <c r="CL168" s="182"/>
      <c r="CM168" s="182"/>
      <c r="CN168" s="182"/>
      <c r="CO168" s="182"/>
      <c r="CP168" s="182"/>
      <c r="CQ168" s="182"/>
    </row>
    <row r="169" spans="8:95" ht="38.25">
      <c r="H169" s="312"/>
      <c r="I169" s="313"/>
      <c r="J169" s="186" t="s">
        <v>156</v>
      </c>
      <c r="K169" s="332" t="s">
        <v>1058</v>
      </c>
      <c r="L169" s="338"/>
      <c r="M169" s="335" t="s">
        <v>325</v>
      </c>
      <c r="N169" s="61"/>
      <c r="O169" s="62" t="s">
        <v>886</v>
      </c>
      <c r="P169" s="32"/>
      <c r="Q169" s="32"/>
      <c r="R169" s="226"/>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c r="BJ169" s="182"/>
      <c r="BK169" s="182"/>
      <c r="BL169" s="182"/>
      <c r="BM169" s="182"/>
      <c r="BN169" s="182"/>
      <c r="BO169" s="182"/>
      <c r="BP169" s="182"/>
      <c r="BQ169" s="182"/>
      <c r="BR169" s="182"/>
      <c r="BS169" s="182"/>
      <c r="BT169" s="182"/>
      <c r="BU169" s="182"/>
      <c r="BV169" s="182"/>
      <c r="BW169" s="182"/>
      <c r="BX169" s="182"/>
      <c r="BY169" s="182"/>
      <c r="BZ169" s="182"/>
      <c r="CA169" s="182"/>
      <c r="CB169" s="182"/>
      <c r="CC169" s="182"/>
      <c r="CD169" s="182"/>
      <c r="CE169" s="182"/>
      <c r="CF169" s="182"/>
      <c r="CG169" s="182"/>
      <c r="CH169" s="182"/>
      <c r="CI169" s="182"/>
      <c r="CJ169" s="182"/>
      <c r="CK169" s="182"/>
      <c r="CL169" s="182"/>
      <c r="CM169" s="182"/>
      <c r="CN169" s="182"/>
      <c r="CO169" s="182"/>
      <c r="CP169" s="182"/>
      <c r="CQ169" s="182"/>
    </row>
    <row r="170" spans="8:95" ht="153">
      <c r="H170" s="312"/>
      <c r="I170" s="313"/>
      <c r="J170" s="186" t="s">
        <v>158</v>
      </c>
      <c r="K170" s="332" t="s">
        <v>1059</v>
      </c>
      <c r="L170" s="338"/>
      <c r="M170" s="335" t="s">
        <v>325</v>
      </c>
      <c r="N170" s="61" t="s">
        <v>885</v>
      </c>
      <c r="O170" s="62" t="s">
        <v>886</v>
      </c>
      <c r="P170" s="32"/>
      <c r="Q170" s="32"/>
      <c r="R170" s="226"/>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2"/>
      <c r="CF170" s="182"/>
      <c r="CG170" s="182"/>
      <c r="CH170" s="182"/>
      <c r="CI170" s="182"/>
      <c r="CJ170" s="182"/>
      <c r="CK170" s="182"/>
      <c r="CL170" s="182"/>
      <c r="CM170" s="182"/>
      <c r="CN170" s="182"/>
      <c r="CO170" s="182"/>
      <c r="CP170" s="182"/>
      <c r="CQ170" s="182"/>
    </row>
    <row r="171" spans="8:95" ht="153">
      <c r="H171" s="312"/>
      <c r="I171" s="313"/>
      <c r="J171" s="186" t="s">
        <v>160</v>
      </c>
      <c r="K171" s="332" t="s">
        <v>1060</v>
      </c>
      <c r="L171" s="338"/>
      <c r="M171" s="335" t="s">
        <v>325</v>
      </c>
      <c r="N171" s="61" t="s">
        <v>885</v>
      </c>
      <c r="O171" s="62" t="s">
        <v>886</v>
      </c>
      <c r="P171" s="32"/>
      <c r="Q171" s="32"/>
      <c r="R171" s="226"/>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c r="BJ171" s="182"/>
      <c r="BK171" s="182"/>
      <c r="BL171" s="182"/>
      <c r="BM171" s="182"/>
      <c r="BN171" s="182"/>
      <c r="BO171" s="182"/>
      <c r="BP171" s="182"/>
      <c r="BQ171" s="182"/>
      <c r="BR171" s="182"/>
      <c r="BS171" s="182"/>
      <c r="BT171" s="182"/>
      <c r="BU171" s="182"/>
      <c r="BV171" s="182"/>
      <c r="BW171" s="182"/>
      <c r="BX171" s="182"/>
      <c r="BY171" s="182"/>
      <c r="BZ171" s="182"/>
      <c r="CA171" s="182"/>
      <c r="CB171" s="182"/>
      <c r="CC171" s="182"/>
      <c r="CD171" s="182"/>
      <c r="CE171" s="182"/>
      <c r="CF171" s="182"/>
      <c r="CG171" s="182"/>
      <c r="CH171" s="182"/>
      <c r="CI171" s="182"/>
      <c r="CJ171" s="182"/>
      <c r="CK171" s="182"/>
      <c r="CL171" s="182"/>
      <c r="CM171" s="182"/>
      <c r="CN171" s="182"/>
      <c r="CO171" s="182"/>
      <c r="CP171" s="182"/>
      <c r="CQ171" s="182"/>
    </row>
    <row r="172" spans="8:95" ht="51">
      <c r="H172" s="312"/>
      <c r="I172" s="313"/>
      <c r="J172" s="186" t="s">
        <v>162</v>
      </c>
      <c r="K172" s="332" t="s">
        <v>1061</v>
      </c>
      <c r="L172" s="338"/>
      <c r="M172" s="335" t="s">
        <v>325</v>
      </c>
      <c r="N172" s="61" t="s">
        <v>885</v>
      </c>
      <c r="O172" s="62" t="s">
        <v>886</v>
      </c>
      <c r="P172" s="32"/>
      <c r="Q172" s="32"/>
      <c r="R172" s="226"/>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c r="BJ172" s="182"/>
      <c r="BK172" s="182"/>
      <c r="BL172" s="182"/>
      <c r="BM172" s="182"/>
      <c r="BN172" s="182"/>
      <c r="BO172" s="182"/>
      <c r="BP172" s="182"/>
      <c r="BQ172" s="182"/>
      <c r="BR172" s="182"/>
      <c r="BS172" s="182"/>
      <c r="BT172" s="182"/>
      <c r="BU172" s="182"/>
      <c r="BV172" s="182"/>
      <c r="BW172" s="182"/>
      <c r="BX172" s="182"/>
      <c r="BY172" s="182"/>
      <c r="BZ172" s="182"/>
      <c r="CA172" s="182"/>
      <c r="CB172" s="182"/>
      <c r="CC172" s="182"/>
      <c r="CD172" s="182"/>
      <c r="CE172" s="182"/>
      <c r="CF172" s="182"/>
      <c r="CG172" s="182"/>
      <c r="CH172" s="182"/>
      <c r="CI172" s="182"/>
      <c r="CJ172" s="182"/>
      <c r="CK172" s="182"/>
      <c r="CL172" s="182"/>
      <c r="CM172" s="182"/>
      <c r="CN172" s="182"/>
      <c r="CO172" s="182"/>
      <c r="CP172" s="182"/>
      <c r="CQ172" s="182"/>
    </row>
    <row r="173" spans="8:95" ht="38.25">
      <c r="H173" s="312"/>
      <c r="I173" s="313"/>
      <c r="J173" s="186" t="s">
        <v>194</v>
      </c>
      <c r="K173" s="332" t="s">
        <v>1062</v>
      </c>
      <c r="L173" s="338"/>
      <c r="M173" s="341" t="s">
        <v>348</v>
      </c>
      <c r="N173" s="137" t="s">
        <v>929</v>
      </c>
      <c r="O173" s="62" t="s">
        <v>287</v>
      </c>
      <c r="P173" s="32"/>
      <c r="Q173" s="32"/>
      <c r="R173" s="226"/>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c r="BJ173" s="182"/>
      <c r="BK173" s="182"/>
      <c r="BL173" s="182"/>
      <c r="BM173" s="182"/>
      <c r="BN173" s="182"/>
      <c r="BO173" s="182"/>
      <c r="BP173" s="182"/>
      <c r="BQ173" s="182"/>
      <c r="BR173" s="182"/>
      <c r="BS173" s="182"/>
      <c r="BT173" s="182"/>
      <c r="BU173" s="182"/>
      <c r="BV173" s="182"/>
      <c r="BW173" s="182"/>
      <c r="BX173" s="182"/>
      <c r="BY173" s="182"/>
      <c r="BZ173" s="182"/>
      <c r="CA173" s="182"/>
      <c r="CB173" s="182"/>
      <c r="CC173" s="182"/>
      <c r="CD173" s="182"/>
      <c r="CE173" s="182"/>
      <c r="CF173" s="182"/>
      <c r="CG173" s="182"/>
      <c r="CH173" s="182"/>
      <c r="CI173" s="182"/>
      <c r="CJ173" s="182"/>
      <c r="CK173" s="182"/>
      <c r="CL173" s="182"/>
      <c r="CM173" s="182"/>
      <c r="CN173" s="182"/>
      <c r="CO173" s="182"/>
      <c r="CP173" s="182"/>
      <c r="CQ173" s="182"/>
    </row>
    <row r="174" spans="8:95" ht="204">
      <c r="H174" s="312"/>
      <c r="I174" s="313" t="s">
        <v>290</v>
      </c>
      <c r="J174" s="186"/>
      <c r="K174" s="336" t="s">
        <v>1063</v>
      </c>
      <c r="L174" s="338"/>
      <c r="M174" s="335" t="s">
        <v>325</v>
      </c>
      <c r="N174" s="61" t="s">
        <v>885</v>
      </c>
      <c r="O174" s="62" t="s">
        <v>886</v>
      </c>
      <c r="P174" s="32"/>
      <c r="Q174" s="32"/>
      <c r="R174" s="226"/>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c r="BJ174" s="182"/>
      <c r="BK174" s="182"/>
      <c r="BL174" s="182"/>
      <c r="BM174" s="182"/>
      <c r="BN174" s="182"/>
      <c r="BO174" s="182"/>
      <c r="BP174" s="182"/>
      <c r="BQ174" s="182"/>
      <c r="BR174" s="182"/>
      <c r="BS174" s="182"/>
      <c r="BT174" s="182"/>
      <c r="BU174" s="182"/>
      <c r="BV174" s="182"/>
      <c r="BW174" s="182"/>
      <c r="BX174" s="182"/>
      <c r="BY174" s="182"/>
      <c r="BZ174" s="182"/>
      <c r="CA174" s="182"/>
      <c r="CB174" s="182"/>
      <c r="CC174" s="182"/>
      <c r="CD174" s="182"/>
      <c r="CE174" s="182"/>
      <c r="CF174" s="182"/>
      <c r="CG174" s="182"/>
      <c r="CH174" s="182"/>
      <c r="CI174" s="182"/>
      <c r="CJ174" s="182"/>
      <c r="CK174" s="182"/>
      <c r="CL174" s="182"/>
      <c r="CM174" s="182"/>
      <c r="CN174" s="182"/>
      <c r="CO174" s="182"/>
      <c r="CP174" s="182"/>
      <c r="CQ174" s="182"/>
    </row>
    <row r="175" spans="8:95" ht="216.75">
      <c r="H175" s="312"/>
      <c r="I175" s="313"/>
      <c r="J175" s="186" t="s">
        <v>117</v>
      </c>
      <c r="K175" s="336" t="s">
        <v>1064</v>
      </c>
      <c r="L175" s="338"/>
      <c r="M175" s="341" t="s">
        <v>348</v>
      </c>
      <c r="N175" s="137" t="s">
        <v>929</v>
      </c>
      <c r="O175" s="62" t="s">
        <v>287</v>
      </c>
      <c r="P175" s="32"/>
      <c r="Q175" s="32"/>
      <c r="R175" s="226"/>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c r="BR175" s="182"/>
      <c r="BS175" s="182"/>
      <c r="BT175" s="182"/>
      <c r="BU175" s="182"/>
      <c r="BV175" s="182"/>
      <c r="BW175" s="182"/>
      <c r="BX175" s="182"/>
      <c r="BY175" s="182"/>
      <c r="BZ175" s="182"/>
      <c r="CA175" s="182"/>
      <c r="CB175" s="182"/>
      <c r="CC175" s="182"/>
      <c r="CD175" s="182"/>
      <c r="CE175" s="182"/>
      <c r="CF175" s="182"/>
      <c r="CG175" s="182"/>
      <c r="CH175" s="182"/>
      <c r="CI175" s="182"/>
      <c r="CJ175" s="182"/>
      <c r="CK175" s="182"/>
      <c r="CL175" s="182"/>
      <c r="CM175" s="182"/>
      <c r="CN175" s="182"/>
      <c r="CO175" s="182"/>
      <c r="CP175" s="182"/>
      <c r="CQ175" s="182"/>
    </row>
    <row r="176" spans="8:95" ht="395.25">
      <c r="H176" s="312" t="s">
        <v>277</v>
      </c>
      <c r="I176" s="313" t="s">
        <v>290</v>
      </c>
      <c r="J176" s="186" t="s">
        <v>277</v>
      </c>
      <c r="K176" s="332" t="s">
        <v>1065</v>
      </c>
      <c r="L176" s="338"/>
      <c r="M176" s="334"/>
      <c r="N176" s="160"/>
      <c r="O176" s="161"/>
      <c r="P176" s="162"/>
      <c r="Q176" s="163"/>
      <c r="R176" s="226"/>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182"/>
      <c r="BB176" s="182"/>
      <c r="BC176" s="182"/>
      <c r="BD176" s="182"/>
      <c r="BE176" s="182"/>
      <c r="BF176" s="182"/>
      <c r="BG176" s="182"/>
      <c r="BH176" s="182"/>
      <c r="BI176" s="182"/>
      <c r="BJ176" s="182"/>
      <c r="BK176" s="182"/>
      <c r="BL176" s="182"/>
      <c r="BM176" s="182"/>
      <c r="BN176" s="182"/>
      <c r="BO176" s="182"/>
      <c r="BP176" s="182"/>
      <c r="BQ176" s="182"/>
      <c r="BR176" s="182"/>
      <c r="BS176" s="182"/>
      <c r="BT176" s="182"/>
      <c r="BU176" s="182"/>
      <c r="BV176" s="182"/>
      <c r="BW176" s="182"/>
      <c r="BX176" s="182"/>
      <c r="BY176" s="182"/>
      <c r="BZ176" s="182"/>
      <c r="CA176" s="182"/>
      <c r="CB176" s="182"/>
      <c r="CC176" s="182"/>
      <c r="CD176" s="182"/>
      <c r="CE176" s="182"/>
      <c r="CF176" s="182"/>
      <c r="CG176" s="182"/>
      <c r="CH176" s="182"/>
      <c r="CI176" s="182"/>
      <c r="CJ176" s="182"/>
      <c r="CK176" s="182"/>
      <c r="CL176" s="182"/>
      <c r="CM176" s="182"/>
      <c r="CN176" s="182"/>
      <c r="CO176" s="182"/>
      <c r="CP176" s="182"/>
      <c r="CQ176" s="182"/>
    </row>
    <row r="177" spans="8:95" ht="38.25">
      <c r="H177" s="312"/>
      <c r="I177" s="313"/>
      <c r="J177" s="186" t="s">
        <v>117</v>
      </c>
      <c r="K177" s="332" t="s">
        <v>1050</v>
      </c>
      <c r="L177" s="338"/>
      <c r="M177" s="335" t="s">
        <v>325</v>
      </c>
      <c r="N177" s="61" t="s">
        <v>885</v>
      </c>
      <c r="O177" s="62" t="s">
        <v>886</v>
      </c>
      <c r="P177" s="32"/>
      <c r="Q177" s="32"/>
      <c r="R177" s="226"/>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182"/>
      <c r="BB177" s="182"/>
      <c r="BC177" s="182"/>
      <c r="BD177" s="182"/>
      <c r="BE177" s="182"/>
      <c r="BF177" s="182"/>
      <c r="BG177" s="182"/>
      <c r="BH177" s="182"/>
      <c r="BI177" s="182"/>
      <c r="BJ177" s="182"/>
      <c r="BK177" s="182"/>
      <c r="BL177" s="182"/>
      <c r="BM177" s="182"/>
      <c r="BN177" s="182"/>
      <c r="BO177" s="182"/>
      <c r="BP177" s="182"/>
      <c r="BQ177" s="182"/>
      <c r="BR177" s="182"/>
      <c r="BS177" s="182"/>
      <c r="BT177" s="182"/>
      <c r="BU177" s="182"/>
      <c r="BV177" s="182"/>
      <c r="BW177" s="182"/>
      <c r="BX177" s="182"/>
      <c r="BY177" s="182"/>
      <c r="BZ177" s="182"/>
      <c r="CA177" s="182"/>
      <c r="CB177" s="182"/>
      <c r="CC177" s="182"/>
      <c r="CD177" s="182"/>
      <c r="CE177" s="182"/>
      <c r="CF177" s="182"/>
      <c r="CG177" s="182"/>
      <c r="CH177" s="182"/>
      <c r="CI177" s="182"/>
      <c r="CJ177" s="182"/>
      <c r="CK177" s="182"/>
      <c r="CL177" s="182"/>
      <c r="CM177" s="182"/>
      <c r="CN177" s="182"/>
      <c r="CO177" s="182"/>
      <c r="CP177" s="182"/>
      <c r="CQ177" s="182"/>
    </row>
    <row r="178" spans="8:95" ht="38.25">
      <c r="H178" s="312"/>
      <c r="I178" s="313"/>
      <c r="J178" s="186" t="s">
        <v>119</v>
      </c>
      <c r="K178" s="332" t="s">
        <v>1051</v>
      </c>
      <c r="L178" s="338"/>
      <c r="M178" s="335" t="s">
        <v>325</v>
      </c>
      <c r="N178" s="61" t="s">
        <v>885</v>
      </c>
      <c r="O178" s="62" t="s">
        <v>886</v>
      </c>
      <c r="P178" s="32"/>
      <c r="Q178" s="32"/>
      <c r="R178" s="226"/>
      <c r="S178" s="182"/>
      <c r="T178" s="182"/>
      <c r="U178" s="182"/>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82"/>
      <c r="CA178" s="182"/>
      <c r="CB178" s="182"/>
      <c r="CC178" s="182"/>
      <c r="CD178" s="182"/>
      <c r="CE178" s="182"/>
      <c r="CF178" s="182"/>
      <c r="CG178" s="182"/>
      <c r="CH178" s="182"/>
      <c r="CI178" s="182"/>
      <c r="CJ178" s="182"/>
      <c r="CK178" s="182"/>
      <c r="CL178" s="182"/>
      <c r="CM178" s="182"/>
      <c r="CN178" s="182"/>
      <c r="CO178" s="182"/>
      <c r="CP178" s="182"/>
      <c r="CQ178" s="182"/>
    </row>
    <row r="179" spans="8:95" ht="38.25">
      <c r="H179" s="312"/>
      <c r="I179" s="313"/>
      <c r="J179" s="186" t="s">
        <v>121</v>
      </c>
      <c r="K179" s="332" t="s">
        <v>1052</v>
      </c>
      <c r="L179" s="338"/>
      <c r="M179" s="335" t="s">
        <v>325</v>
      </c>
      <c r="N179" s="61" t="s">
        <v>885</v>
      </c>
      <c r="O179" s="62" t="s">
        <v>886</v>
      </c>
      <c r="P179" s="32"/>
      <c r="Q179" s="32"/>
      <c r="R179" s="226"/>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c r="BF179" s="182"/>
      <c r="BG179" s="182"/>
      <c r="BH179" s="182"/>
      <c r="BI179" s="182"/>
      <c r="BJ179" s="182"/>
      <c r="BK179" s="182"/>
      <c r="BL179" s="182"/>
      <c r="BM179" s="182"/>
      <c r="BN179" s="182"/>
      <c r="BO179" s="182"/>
      <c r="BP179" s="182"/>
      <c r="BQ179" s="182"/>
      <c r="BR179" s="182"/>
      <c r="BS179" s="182"/>
      <c r="BT179" s="182"/>
      <c r="BU179" s="182"/>
      <c r="BV179" s="182"/>
      <c r="BW179" s="182"/>
      <c r="BX179" s="182"/>
      <c r="BY179" s="182"/>
      <c r="BZ179" s="182"/>
      <c r="CA179" s="182"/>
      <c r="CB179" s="182"/>
      <c r="CC179" s="182"/>
      <c r="CD179" s="182"/>
      <c r="CE179" s="182"/>
      <c r="CF179" s="182"/>
      <c r="CG179" s="182"/>
      <c r="CH179" s="182"/>
      <c r="CI179" s="182"/>
      <c r="CJ179" s="182"/>
      <c r="CK179" s="182"/>
      <c r="CL179" s="182"/>
      <c r="CM179" s="182"/>
      <c r="CN179" s="182"/>
      <c r="CO179" s="182"/>
      <c r="CP179" s="182"/>
      <c r="CQ179" s="182"/>
    </row>
    <row r="180" spans="8:95" ht="38.25">
      <c r="H180" s="312"/>
      <c r="I180" s="313"/>
      <c r="J180" s="186" t="s">
        <v>134</v>
      </c>
      <c r="K180" s="332" t="s">
        <v>1053</v>
      </c>
      <c r="L180" s="338"/>
      <c r="M180" s="335" t="s">
        <v>325</v>
      </c>
      <c r="N180" s="61" t="s">
        <v>885</v>
      </c>
      <c r="O180" s="62" t="s">
        <v>886</v>
      </c>
      <c r="P180" s="32"/>
      <c r="Q180" s="32"/>
      <c r="R180" s="226"/>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182"/>
      <c r="BB180" s="182"/>
      <c r="BC180" s="182"/>
      <c r="BD180" s="182"/>
      <c r="BE180" s="182"/>
      <c r="BF180" s="182"/>
      <c r="BG180" s="182"/>
      <c r="BH180" s="182"/>
      <c r="BI180" s="182"/>
      <c r="BJ180" s="182"/>
      <c r="BK180" s="182"/>
      <c r="BL180" s="182"/>
      <c r="BM180" s="182"/>
      <c r="BN180" s="182"/>
      <c r="BO180" s="182"/>
      <c r="BP180" s="182"/>
      <c r="BQ180" s="182"/>
      <c r="BR180" s="182"/>
      <c r="BS180" s="182"/>
      <c r="BT180" s="182"/>
      <c r="BU180" s="182"/>
      <c r="BV180" s="182"/>
      <c r="BW180" s="182"/>
      <c r="BX180" s="182"/>
      <c r="BY180" s="182"/>
      <c r="BZ180" s="182"/>
      <c r="CA180" s="182"/>
      <c r="CB180" s="182"/>
      <c r="CC180" s="182"/>
      <c r="CD180" s="182"/>
      <c r="CE180" s="182"/>
      <c r="CF180" s="182"/>
      <c r="CG180" s="182"/>
      <c r="CH180" s="182"/>
      <c r="CI180" s="182"/>
      <c r="CJ180" s="182"/>
      <c r="CK180" s="182"/>
      <c r="CL180" s="182"/>
      <c r="CM180" s="182"/>
      <c r="CN180" s="182"/>
      <c r="CO180" s="182"/>
      <c r="CP180" s="182"/>
      <c r="CQ180" s="182"/>
    </row>
    <row r="181" spans="8:95" ht="38.25">
      <c r="H181" s="312"/>
      <c r="I181" s="313"/>
      <c r="J181" s="186" t="s">
        <v>138</v>
      </c>
      <c r="K181" s="332" t="s">
        <v>1054</v>
      </c>
      <c r="L181" s="338"/>
      <c r="M181" s="335" t="s">
        <v>325</v>
      </c>
      <c r="N181" s="61" t="s">
        <v>885</v>
      </c>
      <c r="O181" s="62" t="s">
        <v>886</v>
      </c>
      <c r="P181" s="32"/>
      <c r="Q181" s="32"/>
      <c r="R181" s="226"/>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2"/>
      <c r="BR181" s="182"/>
      <c r="BS181" s="182"/>
      <c r="BT181" s="182"/>
      <c r="BU181" s="182"/>
      <c r="BV181" s="182"/>
      <c r="BW181" s="182"/>
      <c r="BX181" s="182"/>
      <c r="BY181" s="182"/>
      <c r="BZ181" s="182"/>
      <c r="CA181" s="182"/>
      <c r="CB181" s="182"/>
      <c r="CC181" s="182"/>
      <c r="CD181" s="182"/>
      <c r="CE181" s="182"/>
      <c r="CF181" s="182"/>
      <c r="CG181" s="182"/>
      <c r="CH181" s="182"/>
      <c r="CI181" s="182"/>
      <c r="CJ181" s="182"/>
      <c r="CK181" s="182"/>
      <c r="CL181" s="182"/>
      <c r="CM181" s="182"/>
      <c r="CN181" s="182"/>
      <c r="CO181" s="182"/>
      <c r="CP181" s="182"/>
      <c r="CQ181" s="182"/>
    </row>
    <row r="182" spans="8:95" ht="33.75">
      <c r="H182" s="312"/>
      <c r="I182" s="313"/>
      <c r="J182" s="186" t="s">
        <v>150</v>
      </c>
      <c r="K182" s="332" t="s">
        <v>1055</v>
      </c>
      <c r="L182" s="338"/>
      <c r="M182" s="335" t="s">
        <v>325</v>
      </c>
      <c r="N182" s="61" t="s">
        <v>885</v>
      </c>
      <c r="O182" s="62" t="s">
        <v>886</v>
      </c>
      <c r="P182" s="32"/>
      <c r="Q182" s="32"/>
      <c r="R182" s="226"/>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c r="BF182" s="182"/>
      <c r="BG182" s="182"/>
      <c r="BH182" s="182"/>
      <c r="BI182" s="182"/>
      <c r="BJ182" s="182"/>
      <c r="BK182" s="182"/>
      <c r="BL182" s="182"/>
      <c r="BM182" s="182"/>
      <c r="BN182" s="182"/>
      <c r="BO182" s="182"/>
      <c r="BP182" s="182"/>
      <c r="BQ182" s="182"/>
      <c r="BR182" s="182"/>
      <c r="BS182" s="182"/>
      <c r="BT182" s="182"/>
      <c r="BU182" s="182"/>
      <c r="BV182" s="182"/>
      <c r="BW182" s="182"/>
      <c r="BX182" s="182"/>
      <c r="BY182" s="182"/>
      <c r="BZ182" s="182"/>
      <c r="CA182" s="182"/>
      <c r="CB182" s="182"/>
      <c r="CC182" s="182"/>
      <c r="CD182" s="182"/>
      <c r="CE182" s="182"/>
      <c r="CF182" s="182"/>
      <c r="CG182" s="182"/>
      <c r="CH182" s="182"/>
      <c r="CI182" s="182"/>
      <c r="CJ182" s="182"/>
      <c r="CK182" s="182"/>
      <c r="CL182" s="182"/>
      <c r="CM182" s="182"/>
      <c r="CN182" s="182"/>
      <c r="CO182" s="182"/>
      <c r="CP182" s="182"/>
      <c r="CQ182" s="182"/>
    </row>
    <row r="183" spans="8:95" ht="33.75">
      <c r="H183" s="312"/>
      <c r="I183" s="313"/>
      <c r="J183" s="186" t="s">
        <v>152</v>
      </c>
      <c r="K183" s="332" t="s">
        <v>1056</v>
      </c>
      <c r="L183" s="338"/>
      <c r="M183" s="335" t="s">
        <v>325</v>
      </c>
      <c r="N183" s="61"/>
      <c r="O183" s="62" t="s">
        <v>886</v>
      </c>
      <c r="P183" s="32"/>
      <c r="Q183" s="32"/>
      <c r="R183" s="226"/>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c r="BF183" s="182"/>
      <c r="BG183" s="182"/>
      <c r="BH183" s="182"/>
      <c r="BI183" s="182"/>
      <c r="BJ183" s="182"/>
      <c r="BK183" s="182"/>
      <c r="BL183" s="182"/>
      <c r="BM183" s="182"/>
      <c r="BN183" s="182"/>
      <c r="BO183" s="182"/>
      <c r="BP183" s="182"/>
      <c r="BQ183" s="182"/>
      <c r="BR183" s="182"/>
      <c r="BS183" s="182"/>
      <c r="BT183" s="182"/>
      <c r="BU183" s="182"/>
      <c r="BV183" s="182"/>
      <c r="BW183" s="182"/>
      <c r="BX183" s="182"/>
      <c r="BY183" s="182"/>
      <c r="BZ183" s="182"/>
      <c r="CA183" s="182"/>
      <c r="CB183" s="182"/>
      <c r="CC183" s="182"/>
      <c r="CD183" s="182"/>
      <c r="CE183" s="182"/>
      <c r="CF183" s="182"/>
      <c r="CG183" s="182"/>
      <c r="CH183" s="182"/>
      <c r="CI183" s="182"/>
      <c r="CJ183" s="182"/>
      <c r="CK183" s="182"/>
      <c r="CL183" s="182"/>
      <c r="CM183" s="182"/>
      <c r="CN183" s="182"/>
      <c r="CO183" s="182"/>
      <c r="CP183" s="182"/>
      <c r="CQ183" s="182"/>
    </row>
    <row r="184" spans="8:95" ht="33.75">
      <c r="H184" s="312"/>
      <c r="I184" s="313"/>
      <c r="J184" s="186" t="s">
        <v>154</v>
      </c>
      <c r="K184" s="332" t="s">
        <v>1057</v>
      </c>
      <c r="L184" s="338"/>
      <c r="M184" s="335" t="s">
        <v>325</v>
      </c>
      <c r="N184" s="61"/>
      <c r="O184" s="62" t="s">
        <v>886</v>
      </c>
      <c r="P184" s="32"/>
      <c r="Q184" s="32"/>
      <c r="R184" s="226"/>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182"/>
      <c r="BB184" s="182"/>
      <c r="BC184" s="182"/>
      <c r="BD184" s="182"/>
      <c r="BE184" s="182"/>
      <c r="BF184" s="182"/>
      <c r="BG184" s="182"/>
      <c r="BH184" s="182"/>
      <c r="BI184" s="182"/>
      <c r="BJ184" s="182"/>
      <c r="BK184" s="182"/>
      <c r="BL184" s="182"/>
      <c r="BM184" s="182"/>
      <c r="BN184" s="182"/>
      <c r="BO184" s="182"/>
      <c r="BP184" s="182"/>
      <c r="BQ184" s="182"/>
      <c r="BR184" s="182"/>
      <c r="BS184" s="182"/>
      <c r="BT184" s="182"/>
      <c r="BU184" s="182"/>
      <c r="BV184" s="182"/>
      <c r="BW184" s="182"/>
      <c r="BX184" s="182"/>
      <c r="BY184" s="182"/>
      <c r="BZ184" s="182"/>
      <c r="CA184" s="182"/>
      <c r="CB184" s="182"/>
      <c r="CC184" s="182"/>
      <c r="CD184" s="182"/>
      <c r="CE184" s="182"/>
      <c r="CF184" s="182"/>
      <c r="CG184" s="182"/>
      <c r="CH184" s="182"/>
      <c r="CI184" s="182"/>
      <c r="CJ184" s="182"/>
      <c r="CK184" s="182"/>
      <c r="CL184" s="182"/>
      <c r="CM184" s="182"/>
      <c r="CN184" s="182"/>
      <c r="CO184" s="182"/>
      <c r="CP184" s="182"/>
      <c r="CQ184" s="182"/>
    </row>
    <row r="185" spans="8:95" ht="38.25">
      <c r="H185" s="312"/>
      <c r="I185" s="313"/>
      <c r="J185" s="186" t="s">
        <v>156</v>
      </c>
      <c r="K185" s="332" t="s">
        <v>1058</v>
      </c>
      <c r="L185" s="338"/>
      <c r="M185" s="335" t="s">
        <v>325</v>
      </c>
      <c r="N185" s="61"/>
      <c r="O185" s="62" t="s">
        <v>886</v>
      </c>
      <c r="P185" s="32"/>
      <c r="Q185" s="32"/>
      <c r="R185" s="226"/>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182"/>
      <c r="BB185" s="182"/>
      <c r="BC185" s="182"/>
      <c r="BD185" s="182"/>
      <c r="BE185" s="182"/>
      <c r="BF185" s="182"/>
      <c r="BG185" s="182"/>
      <c r="BH185" s="182"/>
      <c r="BI185" s="182"/>
      <c r="BJ185" s="182"/>
      <c r="BK185" s="182"/>
      <c r="BL185" s="182"/>
      <c r="BM185" s="182"/>
      <c r="BN185" s="182"/>
      <c r="BO185" s="182"/>
      <c r="BP185" s="182"/>
      <c r="BQ185" s="182"/>
      <c r="BR185" s="182"/>
      <c r="BS185" s="182"/>
      <c r="BT185" s="182"/>
      <c r="BU185" s="182"/>
      <c r="BV185" s="182"/>
      <c r="BW185" s="182"/>
      <c r="BX185" s="182"/>
      <c r="BY185" s="182"/>
      <c r="BZ185" s="182"/>
      <c r="CA185" s="182"/>
      <c r="CB185" s="182"/>
      <c r="CC185" s="182"/>
      <c r="CD185" s="182"/>
      <c r="CE185" s="182"/>
      <c r="CF185" s="182"/>
      <c r="CG185" s="182"/>
      <c r="CH185" s="182"/>
      <c r="CI185" s="182"/>
      <c r="CJ185" s="182"/>
      <c r="CK185" s="182"/>
      <c r="CL185" s="182"/>
      <c r="CM185" s="182"/>
      <c r="CN185" s="182"/>
      <c r="CO185" s="182"/>
      <c r="CP185" s="182"/>
      <c r="CQ185" s="182"/>
    </row>
    <row r="186" spans="8:95" ht="153">
      <c r="H186" s="312"/>
      <c r="I186" s="313"/>
      <c r="J186" s="186" t="s">
        <v>158</v>
      </c>
      <c r="K186" s="332" t="s">
        <v>1059</v>
      </c>
      <c r="L186" s="338"/>
      <c r="M186" s="335" t="s">
        <v>325</v>
      </c>
      <c r="N186" s="61" t="s">
        <v>885</v>
      </c>
      <c r="O186" s="62" t="s">
        <v>886</v>
      </c>
      <c r="P186" s="32"/>
      <c r="Q186" s="32"/>
      <c r="R186" s="226"/>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182"/>
      <c r="BB186" s="182"/>
      <c r="BC186" s="182"/>
      <c r="BD186" s="182"/>
      <c r="BE186" s="182"/>
      <c r="BF186" s="182"/>
      <c r="BG186" s="182"/>
      <c r="BH186" s="182"/>
      <c r="BI186" s="182"/>
      <c r="BJ186" s="182"/>
      <c r="BK186" s="182"/>
      <c r="BL186" s="182"/>
      <c r="BM186" s="182"/>
      <c r="BN186" s="182"/>
      <c r="BO186" s="182"/>
      <c r="BP186" s="182"/>
      <c r="BQ186" s="182"/>
      <c r="BR186" s="182"/>
      <c r="BS186" s="182"/>
      <c r="BT186" s="182"/>
      <c r="BU186" s="182"/>
      <c r="BV186" s="182"/>
      <c r="BW186" s="182"/>
      <c r="BX186" s="182"/>
      <c r="BY186" s="182"/>
      <c r="BZ186" s="182"/>
      <c r="CA186" s="182"/>
      <c r="CB186" s="182"/>
      <c r="CC186" s="182"/>
      <c r="CD186" s="182"/>
      <c r="CE186" s="182"/>
      <c r="CF186" s="182"/>
      <c r="CG186" s="182"/>
      <c r="CH186" s="182"/>
      <c r="CI186" s="182"/>
      <c r="CJ186" s="182"/>
      <c r="CK186" s="182"/>
      <c r="CL186" s="182"/>
      <c r="CM186" s="182"/>
      <c r="CN186" s="182"/>
      <c r="CO186" s="182"/>
      <c r="CP186" s="182"/>
      <c r="CQ186" s="182"/>
    </row>
    <row r="187" spans="8:95" ht="153">
      <c r="H187" s="312"/>
      <c r="I187" s="313"/>
      <c r="J187" s="186" t="s">
        <v>160</v>
      </c>
      <c r="K187" s="332" t="s">
        <v>1060</v>
      </c>
      <c r="L187" s="338"/>
      <c r="M187" s="335" t="s">
        <v>325</v>
      </c>
      <c r="N187" s="61" t="s">
        <v>885</v>
      </c>
      <c r="O187" s="62" t="s">
        <v>886</v>
      </c>
      <c r="P187" s="32"/>
      <c r="Q187" s="32"/>
      <c r="R187" s="226"/>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2"/>
      <c r="BR187" s="182"/>
      <c r="BS187" s="182"/>
      <c r="BT187" s="182"/>
      <c r="BU187" s="182"/>
      <c r="BV187" s="182"/>
      <c r="BW187" s="182"/>
      <c r="BX187" s="182"/>
      <c r="BY187" s="182"/>
      <c r="BZ187" s="182"/>
      <c r="CA187" s="182"/>
      <c r="CB187" s="182"/>
      <c r="CC187" s="182"/>
      <c r="CD187" s="182"/>
      <c r="CE187" s="182"/>
      <c r="CF187" s="182"/>
      <c r="CG187" s="182"/>
      <c r="CH187" s="182"/>
      <c r="CI187" s="182"/>
      <c r="CJ187" s="182"/>
      <c r="CK187" s="182"/>
      <c r="CL187" s="182"/>
      <c r="CM187" s="182"/>
      <c r="CN187" s="182"/>
      <c r="CO187" s="182"/>
      <c r="CP187" s="182"/>
      <c r="CQ187" s="182"/>
    </row>
    <row r="188" spans="8:95" ht="51">
      <c r="H188" s="312"/>
      <c r="I188" s="313"/>
      <c r="J188" s="186" t="s">
        <v>162</v>
      </c>
      <c r="K188" s="332" t="s">
        <v>1061</v>
      </c>
      <c r="L188" s="338"/>
      <c r="M188" s="335" t="s">
        <v>325</v>
      </c>
      <c r="N188" s="61" t="s">
        <v>885</v>
      </c>
      <c r="O188" s="62" t="s">
        <v>886</v>
      </c>
      <c r="P188" s="32"/>
      <c r="Q188" s="32"/>
      <c r="R188" s="226"/>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c r="BR188" s="182"/>
      <c r="BS188" s="182"/>
      <c r="BT188" s="182"/>
      <c r="BU188" s="182"/>
      <c r="BV188" s="182"/>
      <c r="BW188" s="182"/>
      <c r="BX188" s="182"/>
      <c r="BY188" s="182"/>
      <c r="BZ188" s="182"/>
      <c r="CA188" s="182"/>
      <c r="CB188" s="182"/>
      <c r="CC188" s="182"/>
      <c r="CD188" s="182"/>
      <c r="CE188" s="182"/>
      <c r="CF188" s="182"/>
      <c r="CG188" s="182"/>
      <c r="CH188" s="182"/>
      <c r="CI188" s="182"/>
      <c r="CJ188" s="182"/>
      <c r="CK188" s="182"/>
      <c r="CL188" s="182"/>
      <c r="CM188" s="182"/>
      <c r="CN188" s="182"/>
      <c r="CO188" s="182"/>
      <c r="CP188" s="182"/>
      <c r="CQ188" s="182"/>
    </row>
    <row r="189" spans="8:95" ht="38.25">
      <c r="H189" s="312"/>
      <c r="I189" s="313"/>
      <c r="J189" s="186" t="s">
        <v>194</v>
      </c>
      <c r="K189" s="332" t="s">
        <v>1062</v>
      </c>
      <c r="L189" s="338"/>
      <c r="M189" s="341" t="s">
        <v>348</v>
      </c>
      <c r="N189" s="137" t="s">
        <v>929</v>
      </c>
      <c r="O189" s="62" t="s">
        <v>287</v>
      </c>
      <c r="P189" s="32"/>
      <c r="Q189" s="32"/>
      <c r="R189" s="226"/>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c r="BR189" s="182"/>
      <c r="BS189" s="182"/>
      <c r="BT189" s="182"/>
      <c r="BU189" s="182"/>
      <c r="BV189" s="182"/>
      <c r="BW189" s="182"/>
      <c r="BX189" s="182"/>
      <c r="BY189" s="182"/>
      <c r="BZ189" s="182"/>
      <c r="CA189" s="182"/>
      <c r="CB189" s="182"/>
      <c r="CC189" s="182"/>
      <c r="CD189" s="182"/>
      <c r="CE189" s="182"/>
      <c r="CF189" s="182"/>
      <c r="CG189" s="182"/>
      <c r="CH189" s="182"/>
      <c r="CI189" s="182"/>
      <c r="CJ189" s="182"/>
      <c r="CK189" s="182"/>
      <c r="CL189" s="182"/>
      <c r="CM189" s="182"/>
      <c r="CN189" s="182"/>
      <c r="CO189" s="182"/>
      <c r="CP189" s="182"/>
      <c r="CQ189" s="182"/>
    </row>
    <row r="190" spans="8:95" ht="114.75">
      <c r="H190" s="312"/>
      <c r="I190" s="313" t="s">
        <v>298</v>
      </c>
      <c r="J190" s="186"/>
      <c r="K190" s="332" t="s">
        <v>1066</v>
      </c>
      <c r="L190" s="338"/>
      <c r="M190" s="334"/>
      <c r="N190" s="160"/>
      <c r="O190" s="161"/>
      <c r="P190" s="162"/>
      <c r="Q190" s="163"/>
      <c r="R190" s="226"/>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182"/>
      <c r="BB190" s="182"/>
      <c r="BC190" s="182"/>
      <c r="BD190" s="182"/>
      <c r="BE190" s="182"/>
      <c r="BF190" s="182"/>
      <c r="BG190" s="182"/>
      <c r="BH190" s="182"/>
      <c r="BI190" s="182"/>
      <c r="BJ190" s="182"/>
      <c r="BK190" s="182"/>
      <c r="BL190" s="182"/>
      <c r="BM190" s="182"/>
      <c r="BN190" s="182"/>
      <c r="BO190" s="182"/>
      <c r="BP190" s="182"/>
      <c r="BQ190" s="182"/>
      <c r="BR190" s="182"/>
      <c r="BS190" s="182"/>
      <c r="BT190" s="182"/>
      <c r="BU190" s="182"/>
      <c r="BV190" s="182"/>
      <c r="BW190" s="182"/>
      <c r="BX190" s="182"/>
      <c r="BY190" s="182"/>
      <c r="BZ190" s="182"/>
      <c r="CA190" s="182"/>
      <c r="CB190" s="182"/>
      <c r="CC190" s="182"/>
      <c r="CD190" s="182"/>
      <c r="CE190" s="182"/>
      <c r="CF190" s="182"/>
      <c r="CG190" s="182"/>
      <c r="CH190" s="182"/>
      <c r="CI190" s="182"/>
      <c r="CJ190" s="182"/>
      <c r="CK190" s="182"/>
      <c r="CL190" s="182"/>
      <c r="CM190" s="182"/>
      <c r="CN190" s="182"/>
      <c r="CO190" s="182"/>
      <c r="CP190" s="182"/>
      <c r="CQ190" s="182"/>
    </row>
    <row r="191" spans="8:95" ht="318.75">
      <c r="H191" s="312"/>
      <c r="I191" s="313"/>
      <c r="J191" s="186" t="s">
        <v>117</v>
      </c>
      <c r="K191" s="332" t="s">
        <v>1067</v>
      </c>
      <c r="L191" s="338"/>
      <c r="M191" s="335" t="s">
        <v>325</v>
      </c>
      <c r="N191" s="61" t="s">
        <v>885</v>
      </c>
      <c r="O191" s="62" t="s">
        <v>886</v>
      </c>
      <c r="P191" s="32"/>
      <c r="Q191" s="32"/>
      <c r="R191" s="226"/>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B191" s="182"/>
      <c r="BC191" s="182"/>
      <c r="BD191" s="182"/>
      <c r="BE191" s="182"/>
      <c r="BF191" s="182"/>
      <c r="BG191" s="182"/>
      <c r="BH191" s="182"/>
      <c r="BI191" s="182"/>
      <c r="BJ191" s="182"/>
      <c r="BK191" s="182"/>
      <c r="BL191" s="182"/>
      <c r="BM191" s="182"/>
      <c r="BN191" s="182"/>
      <c r="BO191" s="182"/>
      <c r="BP191" s="182"/>
      <c r="BQ191" s="182"/>
      <c r="BR191" s="182"/>
      <c r="BS191" s="182"/>
      <c r="BT191" s="182"/>
      <c r="BU191" s="182"/>
      <c r="BV191" s="182"/>
      <c r="BW191" s="182"/>
      <c r="BX191" s="182"/>
      <c r="BY191" s="182"/>
      <c r="BZ191" s="182"/>
      <c r="CA191" s="182"/>
      <c r="CB191" s="182"/>
      <c r="CC191" s="182"/>
      <c r="CD191" s="182"/>
      <c r="CE191" s="182"/>
      <c r="CF191" s="182"/>
      <c r="CG191" s="182"/>
      <c r="CH191" s="182"/>
      <c r="CI191" s="182"/>
      <c r="CJ191" s="182"/>
      <c r="CK191" s="182"/>
      <c r="CL191" s="182"/>
      <c r="CM191" s="182"/>
      <c r="CN191" s="182"/>
      <c r="CO191" s="182"/>
      <c r="CP191" s="182"/>
      <c r="CQ191" s="182"/>
    </row>
    <row r="192" spans="8:95" ht="331.5">
      <c r="H192" s="312"/>
      <c r="I192" s="313"/>
      <c r="J192" s="186" t="s">
        <v>119</v>
      </c>
      <c r="K192" s="332" t="s">
        <v>1068</v>
      </c>
      <c r="L192" s="338"/>
      <c r="M192" s="335" t="s">
        <v>325</v>
      </c>
      <c r="N192" s="61" t="s">
        <v>885</v>
      </c>
      <c r="O192" s="62" t="s">
        <v>886</v>
      </c>
      <c r="P192" s="32"/>
      <c r="Q192" s="32"/>
      <c r="R192" s="226"/>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182"/>
      <c r="BB192" s="182"/>
      <c r="BC192" s="182"/>
      <c r="BD192" s="182"/>
      <c r="BE192" s="182"/>
      <c r="BF192" s="182"/>
      <c r="BG192" s="182"/>
      <c r="BH192" s="182"/>
      <c r="BI192" s="182"/>
      <c r="BJ192" s="182"/>
      <c r="BK192" s="182"/>
      <c r="BL192" s="182"/>
      <c r="BM192" s="182"/>
      <c r="BN192" s="182"/>
      <c r="BO192" s="182"/>
      <c r="BP192" s="182"/>
      <c r="BQ192" s="182"/>
      <c r="BR192" s="182"/>
      <c r="BS192" s="182"/>
      <c r="BT192" s="182"/>
      <c r="BU192" s="182"/>
      <c r="BV192" s="182"/>
      <c r="BW192" s="182"/>
      <c r="BX192" s="182"/>
      <c r="BY192" s="182"/>
      <c r="BZ192" s="182"/>
      <c r="CA192" s="182"/>
      <c r="CB192" s="182"/>
      <c r="CC192" s="182"/>
      <c r="CD192" s="182"/>
      <c r="CE192" s="182"/>
      <c r="CF192" s="182"/>
      <c r="CG192" s="182"/>
      <c r="CH192" s="182"/>
      <c r="CI192" s="182"/>
      <c r="CJ192" s="182"/>
      <c r="CK192" s="182"/>
      <c r="CL192" s="182"/>
      <c r="CM192" s="182"/>
      <c r="CN192" s="182"/>
      <c r="CO192" s="182"/>
      <c r="CP192" s="182"/>
      <c r="CQ192" s="182"/>
    </row>
    <row r="193" spans="8:95" ht="331.5">
      <c r="H193" s="312"/>
      <c r="I193" s="313"/>
      <c r="J193" s="186" t="s">
        <v>121</v>
      </c>
      <c r="K193" s="332" t="s">
        <v>1069</v>
      </c>
      <c r="L193" s="338"/>
      <c r="M193" s="335" t="s">
        <v>325</v>
      </c>
      <c r="N193" s="61" t="s">
        <v>885</v>
      </c>
      <c r="O193" s="62" t="s">
        <v>886</v>
      </c>
      <c r="P193" s="32"/>
      <c r="Q193" s="32"/>
      <c r="R193" s="226"/>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182"/>
      <c r="BB193" s="182"/>
      <c r="BC193" s="182"/>
      <c r="BD193" s="182"/>
      <c r="BE193" s="182"/>
      <c r="BF193" s="182"/>
      <c r="BG193" s="182"/>
      <c r="BH193" s="182"/>
      <c r="BI193" s="182"/>
      <c r="BJ193" s="182"/>
      <c r="BK193" s="182"/>
      <c r="BL193" s="182"/>
      <c r="BM193" s="182"/>
      <c r="BN193" s="182"/>
      <c r="BO193" s="182"/>
      <c r="BP193" s="182"/>
      <c r="BQ193" s="182"/>
      <c r="BR193" s="182"/>
      <c r="BS193" s="182"/>
      <c r="BT193" s="182"/>
      <c r="BU193" s="182"/>
      <c r="BV193" s="182"/>
      <c r="BW193" s="182"/>
      <c r="BX193" s="182"/>
      <c r="BY193" s="182"/>
      <c r="BZ193" s="182"/>
      <c r="CA193" s="182"/>
      <c r="CB193" s="182"/>
      <c r="CC193" s="182"/>
      <c r="CD193" s="182"/>
      <c r="CE193" s="182"/>
      <c r="CF193" s="182"/>
      <c r="CG193" s="182"/>
      <c r="CH193" s="182"/>
      <c r="CI193" s="182"/>
      <c r="CJ193" s="182"/>
      <c r="CK193" s="182"/>
      <c r="CL193" s="182"/>
      <c r="CM193" s="182"/>
      <c r="CN193" s="182"/>
      <c r="CO193" s="182"/>
      <c r="CP193" s="182"/>
      <c r="CQ193" s="182"/>
    </row>
    <row r="194" spans="8:95" ht="267.75">
      <c r="H194" s="312"/>
      <c r="I194" s="313"/>
      <c r="J194" s="186" t="s">
        <v>134</v>
      </c>
      <c r="K194" s="332" t="s">
        <v>1070</v>
      </c>
      <c r="L194" s="338"/>
      <c r="M194" s="335" t="s">
        <v>325</v>
      </c>
      <c r="N194" s="61" t="s">
        <v>885</v>
      </c>
      <c r="O194" s="62" t="s">
        <v>886</v>
      </c>
      <c r="P194" s="32"/>
      <c r="Q194" s="32"/>
      <c r="R194" s="226"/>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82"/>
      <c r="BZ194" s="182"/>
      <c r="CA194" s="182"/>
      <c r="CB194" s="182"/>
      <c r="CC194" s="182"/>
      <c r="CD194" s="182"/>
      <c r="CE194" s="182"/>
      <c r="CF194" s="182"/>
      <c r="CG194" s="182"/>
      <c r="CH194" s="182"/>
      <c r="CI194" s="182"/>
      <c r="CJ194" s="182"/>
      <c r="CK194" s="182"/>
      <c r="CL194" s="182"/>
      <c r="CM194" s="182"/>
      <c r="CN194" s="182"/>
      <c r="CO194" s="182"/>
      <c r="CP194" s="182"/>
      <c r="CQ194" s="182"/>
    </row>
    <row r="195" spans="8:95" ht="409.5">
      <c r="H195" s="312"/>
      <c r="I195" s="313" t="s">
        <v>300</v>
      </c>
      <c r="J195" s="186"/>
      <c r="K195" s="332" t="s">
        <v>1071</v>
      </c>
      <c r="L195" s="338"/>
      <c r="M195" s="335" t="s">
        <v>325</v>
      </c>
      <c r="N195" s="61" t="s">
        <v>885</v>
      </c>
      <c r="O195" s="62" t="s">
        <v>886</v>
      </c>
      <c r="P195" s="32"/>
      <c r="Q195" s="32"/>
      <c r="R195" s="226"/>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82"/>
      <c r="BB195" s="182"/>
      <c r="BC195" s="182"/>
      <c r="BD195" s="182"/>
      <c r="BE195" s="182"/>
      <c r="BF195" s="182"/>
      <c r="BG195" s="182"/>
      <c r="BH195" s="182"/>
      <c r="BI195" s="182"/>
      <c r="BJ195" s="182"/>
      <c r="BK195" s="182"/>
      <c r="BL195" s="182"/>
      <c r="BM195" s="182"/>
      <c r="BN195" s="182"/>
      <c r="BO195" s="182"/>
      <c r="BP195" s="182"/>
      <c r="BQ195" s="182"/>
      <c r="BR195" s="182"/>
      <c r="BS195" s="182"/>
      <c r="BT195" s="182"/>
      <c r="BU195" s="182"/>
      <c r="BV195" s="182"/>
      <c r="BW195" s="182"/>
      <c r="BX195" s="182"/>
      <c r="BY195" s="182"/>
      <c r="BZ195" s="182"/>
      <c r="CA195" s="182"/>
      <c r="CB195" s="182"/>
      <c r="CC195" s="182"/>
      <c r="CD195" s="182"/>
      <c r="CE195" s="182"/>
      <c r="CF195" s="182"/>
      <c r="CG195" s="182"/>
      <c r="CH195" s="182"/>
      <c r="CI195" s="182"/>
      <c r="CJ195" s="182"/>
      <c r="CK195" s="182"/>
      <c r="CL195" s="182"/>
      <c r="CM195" s="182"/>
      <c r="CN195" s="182"/>
      <c r="CO195" s="182"/>
      <c r="CP195" s="182"/>
      <c r="CQ195" s="182"/>
    </row>
    <row r="196" spans="8:95" ht="409.5">
      <c r="H196" s="312"/>
      <c r="I196" s="313" t="s">
        <v>302</v>
      </c>
      <c r="J196" s="186"/>
      <c r="K196" s="332" t="s">
        <v>1072</v>
      </c>
      <c r="L196" s="338"/>
      <c r="M196" s="335" t="s">
        <v>325</v>
      </c>
      <c r="N196" s="61" t="s">
        <v>885</v>
      </c>
      <c r="O196" s="62" t="s">
        <v>886</v>
      </c>
      <c r="P196" s="32"/>
      <c r="Q196" s="32"/>
      <c r="R196" s="226"/>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82"/>
      <c r="BB196" s="182"/>
      <c r="BC196" s="182"/>
      <c r="BD196" s="182"/>
      <c r="BE196" s="182"/>
      <c r="BF196" s="182"/>
      <c r="BG196" s="182"/>
      <c r="BH196" s="182"/>
      <c r="BI196" s="182"/>
      <c r="BJ196" s="182"/>
      <c r="BK196" s="182"/>
      <c r="BL196" s="182"/>
      <c r="BM196" s="182"/>
      <c r="BN196" s="182"/>
      <c r="BO196" s="182"/>
      <c r="BP196" s="182"/>
      <c r="BQ196" s="182"/>
      <c r="BR196" s="182"/>
      <c r="BS196" s="182"/>
      <c r="BT196" s="182"/>
      <c r="BU196" s="182"/>
      <c r="BV196" s="182"/>
      <c r="BW196" s="182"/>
      <c r="BX196" s="182"/>
      <c r="BY196" s="182"/>
      <c r="BZ196" s="182"/>
      <c r="CA196" s="182"/>
      <c r="CB196" s="182"/>
      <c r="CC196" s="182"/>
      <c r="CD196" s="182"/>
      <c r="CE196" s="182"/>
      <c r="CF196" s="182"/>
      <c r="CG196" s="182"/>
      <c r="CH196" s="182"/>
      <c r="CI196" s="182"/>
      <c r="CJ196" s="182"/>
      <c r="CK196" s="182"/>
      <c r="CL196" s="182"/>
      <c r="CM196" s="182"/>
      <c r="CN196" s="182"/>
      <c r="CO196" s="182"/>
      <c r="CP196" s="182"/>
      <c r="CQ196" s="182"/>
    </row>
    <row r="197" spans="8:95" ht="204">
      <c r="H197" s="312"/>
      <c r="I197" s="313"/>
      <c r="J197" s="186" t="s">
        <v>117</v>
      </c>
      <c r="K197" s="332" t="s">
        <v>1073</v>
      </c>
      <c r="L197" s="338"/>
      <c r="M197" s="341" t="s">
        <v>348</v>
      </c>
      <c r="N197" s="137" t="s">
        <v>929</v>
      </c>
      <c r="O197" s="62" t="s">
        <v>886</v>
      </c>
      <c r="P197" s="32"/>
      <c r="Q197" s="32"/>
      <c r="R197" s="226"/>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182"/>
      <c r="BB197" s="182"/>
      <c r="BC197" s="182"/>
      <c r="BD197" s="182"/>
      <c r="BE197" s="182"/>
      <c r="BF197" s="182"/>
      <c r="BG197" s="182"/>
      <c r="BH197" s="182"/>
      <c r="BI197" s="182"/>
      <c r="BJ197" s="182"/>
      <c r="BK197" s="182"/>
      <c r="BL197" s="182"/>
      <c r="BM197" s="182"/>
      <c r="BN197" s="182"/>
      <c r="BO197" s="182"/>
      <c r="BP197" s="182"/>
      <c r="BQ197" s="182"/>
      <c r="BR197" s="182"/>
      <c r="BS197" s="182"/>
      <c r="BT197" s="182"/>
      <c r="BU197" s="182"/>
      <c r="BV197" s="182"/>
      <c r="BW197" s="182"/>
      <c r="BX197" s="182"/>
      <c r="BY197" s="182"/>
      <c r="BZ197" s="182"/>
      <c r="CA197" s="182"/>
      <c r="CB197" s="182"/>
      <c r="CC197" s="182"/>
      <c r="CD197" s="182"/>
      <c r="CE197" s="182"/>
      <c r="CF197" s="182"/>
      <c r="CG197" s="182"/>
      <c r="CH197" s="182"/>
      <c r="CI197" s="182"/>
      <c r="CJ197" s="182"/>
      <c r="CK197" s="182"/>
      <c r="CL197" s="182"/>
      <c r="CM197" s="182"/>
      <c r="CN197" s="182"/>
      <c r="CO197" s="182"/>
      <c r="CP197" s="182"/>
      <c r="CQ197" s="182"/>
    </row>
    <row r="198" spans="8:95" ht="267.75">
      <c r="H198" s="312"/>
      <c r="I198" s="313" t="s">
        <v>307</v>
      </c>
      <c r="J198" s="186"/>
      <c r="K198" s="332" t="s">
        <v>1074</v>
      </c>
      <c r="L198" s="338"/>
      <c r="M198" s="335" t="s">
        <v>325</v>
      </c>
      <c r="N198" s="61" t="s">
        <v>885</v>
      </c>
      <c r="O198" s="62" t="s">
        <v>886</v>
      </c>
      <c r="P198" s="32"/>
      <c r="Q198" s="32"/>
      <c r="R198" s="226"/>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182"/>
      <c r="BB198" s="182"/>
      <c r="BC198" s="182"/>
      <c r="BD198" s="182"/>
      <c r="BE198" s="182"/>
      <c r="BF198" s="182"/>
      <c r="BG198" s="182"/>
      <c r="BH198" s="182"/>
      <c r="BI198" s="182"/>
      <c r="BJ198" s="182"/>
      <c r="BK198" s="182"/>
      <c r="BL198" s="182"/>
      <c r="BM198" s="182"/>
      <c r="BN198" s="182"/>
      <c r="BO198" s="182"/>
      <c r="BP198" s="182"/>
      <c r="BQ198" s="182"/>
      <c r="BR198" s="182"/>
      <c r="BS198" s="182"/>
      <c r="BT198" s="182"/>
      <c r="BU198" s="182"/>
      <c r="BV198" s="182"/>
      <c r="BW198" s="182"/>
      <c r="BX198" s="182"/>
      <c r="BY198" s="182"/>
      <c r="BZ198" s="182"/>
      <c r="CA198" s="182"/>
      <c r="CB198" s="182"/>
      <c r="CC198" s="182"/>
      <c r="CD198" s="182"/>
      <c r="CE198" s="182"/>
      <c r="CF198" s="182"/>
      <c r="CG198" s="182"/>
      <c r="CH198" s="182"/>
      <c r="CI198" s="182"/>
      <c r="CJ198" s="182"/>
      <c r="CK198" s="182"/>
      <c r="CL198" s="182"/>
      <c r="CM198" s="182"/>
      <c r="CN198" s="182"/>
      <c r="CO198" s="182"/>
      <c r="CP198" s="182"/>
      <c r="CQ198" s="182"/>
    </row>
    <row r="199" spans="8:95" ht="114.75">
      <c r="H199" s="312"/>
      <c r="I199" s="313"/>
      <c r="J199" s="186" t="s">
        <v>117</v>
      </c>
      <c r="K199" s="332" t="s">
        <v>1075</v>
      </c>
      <c r="L199" s="338"/>
      <c r="M199" s="341" t="s">
        <v>348</v>
      </c>
      <c r="N199" s="137" t="s">
        <v>929</v>
      </c>
      <c r="O199" s="62" t="s">
        <v>287</v>
      </c>
      <c r="P199" s="32"/>
      <c r="Q199" s="32"/>
      <c r="R199" s="226"/>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2"/>
      <c r="BL199" s="182"/>
      <c r="BM199" s="182"/>
      <c r="BN199" s="182"/>
      <c r="BO199" s="182"/>
      <c r="BP199" s="182"/>
      <c r="BQ199" s="182"/>
      <c r="BR199" s="182"/>
      <c r="BS199" s="182"/>
      <c r="BT199" s="182"/>
      <c r="BU199" s="182"/>
      <c r="BV199" s="182"/>
      <c r="BW199" s="182"/>
      <c r="BX199" s="182"/>
      <c r="BY199" s="182"/>
      <c r="BZ199" s="182"/>
      <c r="CA199" s="182"/>
      <c r="CB199" s="182"/>
      <c r="CC199" s="182"/>
      <c r="CD199" s="182"/>
      <c r="CE199" s="182"/>
      <c r="CF199" s="182"/>
      <c r="CG199" s="182"/>
      <c r="CH199" s="182"/>
      <c r="CI199" s="182"/>
      <c r="CJ199" s="182"/>
      <c r="CK199" s="182"/>
      <c r="CL199" s="182"/>
      <c r="CM199" s="182"/>
      <c r="CN199" s="182"/>
      <c r="CO199" s="182"/>
      <c r="CP199" s="182"/>
      <c r="CQ199" s="182"/>
    </row>
    <row r="200" spans="8:95" ht="102">
      <c r="H200" s="312"/>
      <c r="I200" s="313" t="s">
        <v>309</v>
      </c>
      <c r="J200" s="186"/>
      <c r="K200" s="332" t="s">
        <v>1076</v>
      </c>
      <c r="L200" s="338"/>
      <c r="M200" s="341" t="s">
        <v>348</v>
      </c>
      <c r="N200" s="137" t="s">
        <v>1077</v>
      </c>
      <c r="O200" s="62" t="s">
        <v>287</v>
      </c>
      <c r="P200" s="32"/>
      <c r="Q200" s="32"/>
      <c r="R200" s="226"/>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c r="BF200" s="182"/>
      <c r="BG200" s="182"/>
      <c r="BH200" s="182"/>
      <c r="BI200" s="182"/>
      <c r="BJ200" s="182"/>
      <c r="BK200" s="182"/>
      <c r="BL200" s="182"/>
      <c r="BM200" s="182"/>
      <c r="BN200" s="182"/>
      <c r="BO200" s="182"/>
      <c r="BP200" s="182"/>
      <c r="BQ200" s="182"/>
      <c r="BR200" s="182"/>
      <c r="BS200" s="182"/>
      <c r="BT200" s="182"/>
      <c r="BU200" s="182"/>
      <c r="BV200" s="182"/>
      <c r="BW200" s="182"/>
      <c r="BX200" s="182"/>
      <c r="BY200" s="182"/>
      <c r="BZ200" s="182"/>
      <c r="CA200" s="182"/>
      <c r="CB200" s="182"/>
      <c r="CC200" s="182"/>
      <c r="CD200" s="182"/>
      <c r="CE200" s="182"/>
      <c r="CF200" s="182"/>
      <c r="CG200" s="182"/>
      <c r="CH200" s="182"/>
      <c r="CI200" s="182"/>
      <c r="CJ200" s="182"/>
      <c r="CK200" s="182"/>
      <c r="CL200" s="182"/>
      <c r="CM200" s="182"/>
      <c r="CN200" s="182"/>
      <c r="CO200" s="182"/>
      <c r="CP200" s="182"/>
      <c r="CQ200" s="182"/>
    </row>
    <row r="201" spans="8:95" ht="331.5">
      <c r="H201" s="312"/>
      <c r="I201" s="313" t="s">
        <v>311</v>
      </c>
      <c r="J201" s="186"/>
      <c r="K201" s="332" t="s">
        <v>1078</v>
      </c>
      <c r="L201" s="338"/>
      <c r="M201" s="341" t="s">
        <v>348</v>
      </c>
      <c r="N201" s="137" t="s">
        <v>1079</v>
      </c>
      <c r="O201" s="62" t="s">
        <v>287</v>
      </c>
      <c r="P201" s="32"/>
      <c r="Q201" s="32"/>
      <c r="R201" s="226"/>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182"/>
      <c r="BB201" s="182"/>
      <c r="BC201" s="182"/>
      <c r="BD201" s="182"/>
      <c r="BE201" s="182"/>
      <c r="BF201" s="182"/>
      <c r="BG201" s="182"/>
      <c r="BH201" s="182"/>
      <c r="BI201" s="182"/>
      <c r="BJ201" s="182"/>
      <c r="BK201" s="182"/>
      <c r="BL201" s="182"/>
      <c r="BM201" s="182"/>
      <c r="BN201" s="182"/>
      <c r="BO201" s="182"/>
      <c r="BP201" s="182"/>
      <c r="BQ201" s="182"/>
      <c r="BR201" s="182"/>
      <c r="BS201" s="182"/>
      <c r="BT201" s="182"/>
      <c r="BU201" s="182"/>
      <c r="BV201" s="182"/>
      <c r="BW201" s="182"/>
      <c r="BX201" s="182"/>
      <c r="BY201" s="182"/>
      <c r="BZ201" s="182"/>
      <c r="CA201" s="182"/>
      <c r="CB201" s="182"/>
      <c r="CC201" s="182"/>
      <c r="CD201" s="182"/>
      <c r="CE201" s="182"/>
      <c r="CF201" s="182"/>
      <c r="CG201" s="182"/>
      <c r="CH201" s="182"/>
      <c r="CI201" s="182"/>
      <c r="CJ201" s="182"/>
      <c r="CK201" s="182"/>
      <c r="CL201" s="182"/>
      <c r="CM201" s="182"/>
      <c r="CN201" s="182"/>
      <c r="CO201" s="182"/>
      <c r="CP201" s="182"/>
      <c r="CQ201" s="182"/>
    </row>
    <row r="202" spans="8:95" ht="216.75">
      <c r="H202" s="312"/>
      <c r="I202" s="313" t="s">
        <v>313</v>
      </c>
      <c r="J202" s="186"/>
      <c r="K202" s="332" t="s">
        <v>1080</v>
      </c>
      <c r="L202" s="338"/>
      <c r="M202" s="334"/>
      <c r="N202" s="160"/>
      <c r="O202" s="161"/>
      <c r="P202" s="162"/>
      <c r="Q202" s="163"/>
      <c r="R202" s="226"/>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82"/>
      <c r="BB202" s="182"/>
      <c r="BC202" s="182"/>
      <c r="BD202" s="182"/>
      <c r="BE202" s="182"/>
      <c r="BF202" s="182"/>
      <c r="BG202" s="182"/>
      <c r="BH202" s="182"/>
      <c r="BI202" s="182"/>
      <c r="BJ202" s="182"/>
      <c r="BK202" s="182"/>
      <c r="BL202" s="182"/>
      <c r="BM202" s="182"/>
      <c r="BN202" s="182"/>
      <c r="BO202" s="182"/>
      <c r="BP202" s="182"/>
      <c r="BQ202" s="182"/>
      <c r="BR202" s="182"/>
      <c r="BS202" s="182"/>
      <c r="BT202" s="182"/>
      <c r="BU202" s="182"/>
      <c r="BV202" s="182"/>
      <c r="BW202" s="182"/>
      <c r="BX202" s="182"/>
      <c r="BY202" s="182"/>
      <c r="BZ202" s="182"/>
      <c r="CA202" s="182"/>
      <c r="CB202" s="182"/>
      <c r="CC202" s="182"/>
      <c r="CD202" s="182"/>
      <c r="CE202" s="182"/>
      <c r="CF202" s="182"/>
      <c r="CG202" s="182"/>
      <c r="CH202" s="182"/>
      <c r="CI202" s="182"/>
      <c r="CJ202" s="182"/>
      <c r="CK202" s="182"/>
      <c r="CL202" s="182"/>
      <c r="CM202" s="182"/>
      <c r="CN202" s="182"/>
      <c r="CO202" s="182"/>
      <c r="CP202" s="182"/>
      <c r="CQ202" s="182"/>
    </row>
    <row r="203" spans="8:95" ht="51">
      <c r="H203" s="312"/>
      <c r="I203" s="313"/>
      <c r="J203" s="186" t="s">
        <v>117</v>
      </c>
      <c r="K203" s="332" t="s">
        <v>1081</v>
      </c>
      <c r="L203" s="338"/>
      <c r="M203" s="335" t="s">
        <v>325</v>
      </c>
      <c r="N203" s="61" t="s">
        <v>885</v>
      </c>
      <c r="O203" s="62" t="s">
        <v>886</v>
      </c>
      <c r="P203" s="32"/>
      <c r="Q203" s="32"/>
      <c r="R203" s="226"/>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182"/>
      <c r="BB203" s="182"/>
      <c r="BC203" s="182"/>
      <c r="BD203" s="182"/>
      <c r="BE203" s="182"/>
      <c r="BF203" s="182"/>
      <c r="BG203" s="182"/>
      <c r="BH203" s="182"/>
      <c r="BI203" s="182"/>
      <c r="BJ203" s="182"/>
      <c r="BK203" s="182"/>
      <c r="BL203" s="182"/>
      <c r="BM203" s="182"/>
      <c r="BN203" s="182"/>
      <c r="BO203" s="182"/>
      <c r="BP203" s="182"/>
      <c r="BQ203" s="182"/>
      <c r="BR203" s="182"/>
      <c r="BS203" s="182"/>
      <c r="BT203" s="182"/>
      <c r="BU203" s="182"/>
      <c r="BV203" s="182"/>
      <c r="BW203" s="182"/>
      <c r="BX203" s="182"/>
      <c r="BY203" s="182"/>
      <c r="BZ203" s="182"/>
      <c r="CA203" s="182"/>
      <c r="CB203" s="182"/>
      <c r="CC203" s="182"/>
      <c r="CD203" s="182"/>
      <c r="CE203" s="182"/>
      <c r="CF203" s="182"/>
      <c r="CG203" s="182"/>
      <c r="CH203" s="182"/>
      <c r="CI203" s="182"/>
      <c r="CJ203" s="182"/>
      <c r="CK203" s="182"/>
      <c r="CL203" s="182"/>
      <c r="CM203" s="182"/>
      <c r="CN203" s="182"/>
      <c r="CO203" s="182"/>
      <c r="CP203" s="182"/>
      <c r="CQ203" s="182"/>
    </row>
    <row r="204" spans="8:95" ht="38.25">
      <c r="H204" s="312"/>
      <c r="I204" s="313"/>
      <c r="J204" s="186" t="s">
        <v>119</v>
      </c>
      <c r="K204" s="332" t="s">
        <v>1082</v>
      </c>
      <c r="L204" s="338"/>
      <c r="M204" s="335" t="s">
        <v>325</v>
      </c>
      <c r="N204" s="61" t="s">
        <v>885</v>
      </c>
      <c r="O204" s="62" t="s">
        <v>886</v>
      </c>
      <c r="P204" s="32"/>
      <c r="Q204" s="32"/>
      <c r="R204" s="226"/>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c r="BB204" s="182"/>
      <c r="BC204" s="182"/>
      <c r="BD204" s="182"/>
      <c r="BE204" s="182"/>
      <c r="BF204" s="182"/>
      <c r="BG204" s="182"/>
      <c r="BH204" s="182"/>
      <c r="BI204" s="182"/>
      <c r="BJ204" s="182"/>
      <c r="BK204" s="182"/>
      <c r="BL204" s="182"/>
      <c r="BM204" s="182"/>
      <c r="BN204" s="182"/>
      <c r="BO204" s="182"/>
      <c r="BP204" s="182"/>
      <c r="BQ204" s="182"/>
      <c r="BR204" s="182"/>
      <c r="BS204" s="182"/>
      <c r="BT204" s="182"/>
      <c r="BU204" s="182"/>
      <c r="BV204" s="182"/>
      <c r="BW204" s="182"/>
      <c r="BX204" s="182"/>
      <c r="BY204" s="182"/>
      <c r="BZ204" s="182"/>
      <c r="CA204" s="182"/>
      <c r="CB204" s="182"/>
      <c r="CC204" s="182"/>
      <c r="CD204" s="182"/>
      <c r="CE204" s="182"/>
      <c r="CF204" s="182"/>
      <c r="CG204" s="182"/>
      <c r="CH204" s="182"/>
      <c r="CI204" s="182"/>
      <c r="CJ204" s="182"/>
      <c r="CK204" s="182"/>
      <c r="CL204" s="182"/>
      <c r="CM204" s="182"/>
      <c r="CN204" s="182"/>
      <c r="CO204" s="182"/>
      <c r="CP204" s="182"/>
      <c r="CQ204" s="182"/>
    </row>
    <row r="205" spans="8:95" ht="51">
      <c r="H205" s="312"/>
      <c r="I205" s="313"/>
      <c r="J205" s="186" t="s">
        <v>121</v>
      </c>
      <c r="K205" s="332" t="s">
        <v>1083</v>
      </c>
      <c r="L205" s="338"/>
      <c r="M205" s="335" t="s">
        <v>325</v>
      </c>
      <c r="N205" s="61" t="s">
        <v>885</v>
      </c>
      <c r="O205" s="62" t="s">
        <v>886</v>
      </c>
      <c r="P205" s="32"/>
      <c r="Q205" s="32"/>
      <c r="R205" s="226"/>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182"/>
      <c r="BB205" s="182"/>
      <c r="BC205" s="182"/>
      <c r="BD205" s="182"/>
      <c r="BE205" s="182"/>
      <c r="BF205" s="182"/>
      <c r="BG205" s="182"/>
      <c r="BH205" s="182"/>
      <c r="BI205" s="182"/>
      <c r="BJ205" s="182"/>
      <c r="BK205" s="182"/>
      <c r="BL205" s="182"/>
      <c r="BM205" s="182"/>
      <c r="BN205" s="182"/>
      <c r="BO205" s="182"/>
      <c r="BP205" s="182"/>
      <c r="BQ205" s="182"/>
      <c r="BR205" s="182"/>
      <c r="BS205" s="182"/>
      <c r="BT205" s="182"/>
      <c r="BU205" s="182"/>
      <c r="BV205" s="182"/>
      <c r="BW205" s="182"/>
      <c r="BX205" s="182"/>
      <c r="BY205" s="182"/>
      <c r="BZ205" s="182"/>
      <c r="CA205" s="182"/>
      <c r="CB205" s="182"/>
      <c r="CC205" s="182"/>
      <c r="CD205" s="182"/>
      <c r="CE205" s="182"/>
      <c r="CF205" s="182"/>
      <c r="CG205" s="182"/>
      <c r="CH205" s="182"/>
      <c r="CI205" s="182"/>
      <c r="CJ205" s="182"/>
      <c r="CK205" s="182"/>
      <c r="CL205" s="182"/>
      <c r="CM205" s="182"/>
      <c r="CN205" s="182"/>
      <c r="CO205" s="182"/>
      <c r="CP205" s="182"/>
      <c r="CQ205" s="182"/>
    </row>
    <row r="206" spans="8:95" ht="33.75">
      <c r="H206" s="312"/>
      <c r="I206" s="313"/>
      <c r="J206" s="186" t="s">
        <v>134</v>
      </c>
      <c r="K206" s="332" t="s">
        <v>1084</v>
      </c>
      <c r="L206" s="338"/>
      <c r="M206" s="335" t="s">
        <v>325</v>
      </c>
      <c r="N206" s="61" t="s">
        <v>885</v>
      </c>
      <c r="O206" s="62" t="s">
        <v>886</v>
      </c>
      <c r="P206" s="32"/>
      <c r="Q206" s="32"/>
      <c r="R206" s="226"/>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c r="BB206" s="182"/>
      <c r="BC206" s="182"/>
      <c r="BD206" s="182"/>
      <c r="BE206" s="182"/>
      <c r="BF206" s="182"/>
      <c r="BG206" s="182"/>
      <c r="BH206" s="182"/>
      <c r="BI206" s="182"/>
      <c r="BJ206" s="182"/>
      <c r="BK206" s="182"/>
      <c r="BL206" s="182"/>
      <c r="BM206" s="182"/>
      <c r="BN206" s="182"/>
      <c r="BO206" s="182"/>
      <c r="BP206" s="182"/>
      <c r="BQ206" s="182"/>
      <c r="BR206" s="182"/>
      <c r="BS206" s="182"/>
      <c r="BT206" s="182"/>
      <c r="BU206" s="182"/>
      <c r="BV206" s="182"/>
      <c r="BW206" s="182"/>
      <c r="BX206" s="182"/>
      <c r="BY206" s="182"/>
      <c r="BZ206" s="182"/>
      <c r="CA206" s="182"/>
      <c r="CB206" s="182"/>
      <c r="CC206" s="182"/>
      <c r="CD206" s="182"/>
      <c r="CE206" s="182"/>
      <c r="CF206" s="182"/>
      <c r="CG206" s="182"/>
      <c r="CH206" s="182"/>
      <c r="CI206" s="182"/>
      <c r="CJ206" s="182"/>
      <c r="CK206" s="182"/>
      <c r="CL206" s="182"/>
      <c r="CM206" s="182"/>
      <c r="CN206" s="182"/>
      <c r="CO206" s="182"/>
      <c r="CP206" s="182"/>
      <c r="CQ206" s="182"/>
    </row>
    <row r="207" spans="8:95" ht="33.75">
      <c r="H207" s="312"/>
      <c r="I207" s="313"/>
      <c r="J207" s="186" t="s">
        <v>138</v>
      </c>
      <c r="K207" s="332" t="s">
        <v>1085</v>
      </c>
      <c r="L207" s="338"/>
      <c r="M207" s="335" t="s">
        <v>325</v>
      </c>
      <c r="N207" s="61" t="s">
        <v>885</v>
      </c>
      <c r="O207" s="62" t="s">
        <v>886</v>
      </c>
      <c r="P207" s="32"/>
      <c r="Q207" s="32"/>
      <c r="R207" s="226"/>
      <c r="S207" s="182"/>
      <c r="T207" s="182"/>
      <c r="U207" s="182"/>
      <c r="V207" s="182"/>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182"/>
      <c r="BB207" s="182"/>
      <c r="BC207" s="182"/>
      <c r="BD207" s="182"/>
      <c r="BE207" s="182"/>
      <c r="BF207" s="182"/>
      <c r="BG207" s="182"/>
      <c r="BH207" s="182"/>
      <c r="BI207" s="182"/>
      <c r="BJ207" s="182"/>
      <c r="BK207" s="182"/>
      <c r="BL207" s="182"/>
      <c r="BM207" s="182"/>
      <c r="BN207" s="182"/>
      <c r="BO207" s="182"/>
      <c r="BP207" s="182"/>
      <c r="BQ207" s="182"/>
      <c r="BR207" s="182"/>
      <c r="BS207" s="182"/>
      <c r="BT207" s="182"/>
      <c r="BU207" s="182"/>
      <c r="BV207" s="182"/>
      <c r="BW207" s="182"/>
      <c r="BX207" s="182"/>
      <c r="BY207" s="182"/>
      <c r="BZ207" s="182"/>
      <c r="CA207" s="182"/>
      <c r="CB207" s="182"/>
      <c r="CC207" s="182"/>
      <c r="CD207" s="182"/>
      <c r="CE207" s="182"/>
      <c r="CF207" s="182"/>
      <c r="CG207" s="182"/>
      <c r="CH207" s="182"/>
      <c r="CI207" s="182"/>
      <c r="CJ207" s="182"/>
      <c r="CK207" s="182"/>
      <c r="CL207" s="182"/>
      <c r="CM207" s="182"/>
      <c r="CN207" s="182"/>
      <c r="CO207" s="182"/>
      <c r="CP207" s="182"/>
      <c r="CQ207" s="182"/>
    </row>
    <row r="208" spans="8:95" ht="76.5">
      <c r="H208" s="312"/>
      <c r="I208" s="313"/>
      <c r="J208" s="186" t="s">
        <v>150</v>
      </c>
      <c r="K208" s="332" t="s">
        <v>1086</v>
      </c>
      <c r="L208" s="338"/>
      <c r="M208" s="335" t="s">
        <v>325</v>
      </c>
      <c r="N208" s="61" t="s">
        <v>885</v>
      </c>
      <c r="O208" s="62" t="s">
        <v>886</v>
      </c>
      <c r="P208" s="32"/>
      <c r="Q208" s="32"/>
      <c r="R208" s="226"/>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c r="BF208" s="182"/>
      <c r="BG208" s="182"/>
      <c r="BH208" s="182"/>
      <c r="BI208" s="182"/>
      <c r="BJ208" s="182"/>
      <c r="BK208" s="182"/>
      <c r="BL208" s="182"/>
      <c r="BM208" s="182"/>
      <c r="BN208" s="182"/>
      <c r="BO208" s="182"/>
      <c r="BP208" s="182"/>
      <c r="BQ208" s="182"/>
      <c r="BR208" s="182"/>
      <c r="BS208" s="182"/>
      <c r="BT208" s="182"/>
      <c r="BU208" s="182"/>
      <c r="BV208" s="182"/>
      <c r="BW208" s="182"/>
      <c r="BX208" s="182"/>
      <c r="BY208" s="182"/>
      <c r="BZ208" s="182"/>
      <c r="CA208" s="182"/>
      <c r="CB208" s="182"/>
      <c r="CC208" s="182"/>
      <c r="CD208" s="182"/>
      <c r="CE208" s="182"/>
      <c r="CF208" s="182"/>
      <c r="CG208" s="182"/>
      <c r="CH208" s="182"/>
      <c r="CI208" s="182"/>
      <c r="CJ208" s="182"/>
      <c r="CK208" s="182"/>
      <c r="CL208" s="182"/>
      <c r="CM208" s="182"/>
      <c r="CN208" s="182"/>
      <c r="CO208" s="182"/>
      <c r="CP208" s="182"/>
      <c r="CQ208" s="182"/>
    </row>
    <row r="209" spans="8:95" ht="33.75">
      <c r="H209" s="312"/>
      <c r="I209" s="313"/>
      <c r="J209" s="186" t="s">
        <v>152</v>
      </c>
      <c r="K209" s="332" t="s">
        <v>1087</v>
      </c>
      <c r="L209" s="338"/>
      <c r="M209" s="335" t="s">
        <v>325</v>
      </c>
      <c r="N209" s="61"/>
      <c r="O209" s="62" t="s">
        <v>886</v>
      </c>
      <c r="P209" s="32"/>
      <c r="Q209" s="32"/>
      <c r="R209" s="226"/>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c r="BF209" s="182"/>
      <c r="BG209" s="182"/>
      <c r="BH209" s="182"/>
      <c r="BI209" s="182"/>
      <c r="BJ209" s="182"/>
      <c r="BK209" s="182"/>
      <c r="BL209" s="182"/>
      <c r="BM209" s="182"/>
      <c r="BN209" s="182"/>
      <c r="BO209" s="182"/>
      <c r="BP209" s="182"/>
      <c r="BQ209" s="182"/>
      <c r="BR209" s="182"/>
      <c r="BS209" s="182"/>
      <c r="BT209" s="182"/>
      <c r="BU209" s="182"/>
      <c r="BV209" s="182"/>
      <c r="BW209" s="182"/>
      <c r="BX209" s="182"/>
      <c r="BY209" s="182"/>
      <c r="BZ209" s="182"/>
      <c r="CA209" s="182"/>
      <c r="CB209" s="182"/>
      <c r="CC209" s="182"/>
      <c r="CD209" s="182"/>
      <c r="CE209" s="182"/>
      <c r="CF209" s="182"/>
      <c r="CG209" s="182"/>
      <c r="CH209" s="182"/>
      <c r="CI209" s="182"/>
      <c r="CJ209" s="182"/>
      <c r="CK209" s="182"/>
      <c r="CL209" s="182"/>
      <c r="CM209" s="182"/>
      <c r="CN209" s="182"/>
      <c r="CO209" s="182"/>
      <c r="CP209" s="182"/>
      <c r="CQ209" s="182"/>
    </row>
    <row r="210" spans="8:95" ht="38.25">
      <c r="H210" s="312"/>
      <c r="I210" s="313"/>
      <c r="J210" s="186" t="s">
        <v>154</v>
      </c>
      <c r="K210" s="332" t="s">
        <v>1088</v>
      </c>
      <c r="L210" s="338"/>
      <c r="M210" s="335" t="s">
        <v>325</v>
      </c>
      <c r="N210" s="61" t="s">
        <v>885</v>
      </c>
      <c r="O210" s="62" t="s">
        <v>886</v>
      </c>
      <c r="P210" s="32"/>
      <c r="Q210" s="32"/>
      <c r="R210" s="226"/>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c r="BR210" s="182"/>
      <c r="BS210" s="182"/>
      <c r="BT210" s="182"/>
      <c r="BU210" s="182"/>
      <c r="BV210" s="182"/>
      <c r="BW210" s="182"/>
      <c r="BX210" s="182"/>
      <c r="BY210" s="182"/>
      <c r="BZ210" s="182"/>
      <c r="CA210" s="182"/>
      <c r="CB210" s="182"/>
      <c r="CC210" s="182"/>
      <c r="CD210" s="182"/>
      <c r="CE210" s="182"/>
      <c r="CF210" s="182"/>
      <c r="CG210" s="182"/>
      <c r="CH210" s="182"/>
      <c r="CI210" s="182"/>
      <c r="CJ210" s="182"/>
      <c r="CK210" s="182"/>
      <c r="CL210" s="182"/>
      <c r="CM210" s="182"/>
      <c r="CN210" s="182"/>
      <c r="CO210" s="182"/>
      <c r="CP210" s="182"/>
      <c r="CQ210" s="182"/>
    </row>
    <row r="211" spans="8:95" ht="204">
      <c r="H211" s="312"/>
      <c r="I211" s="313" t="s">
        <v>316</v>
      </c>
      <c r="J211" s="186"/>
      <c r="K211" s="336" t="s">
        <v>1089</v>
      </c>
      <c r="L211" s="338"/>
      <c r="M211" s="341" t="s">
        <v>348</v>
      </c>
      <c r="N211" s="137" t="s">
        <v>929</v>
      </c>
      <c r="O211" s="62" t="s">
        <v>287</v>
      </c>
      <c r="P211" s="32"/>
      <c r="Q211" s="32"/>
      <c r="R211" s="226"/>
      <c r="S211" s="182"/>
      <c r="T211" s="182"/>
      <c r="U211" s="182"/>
      <c r="V211" s="182"/>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182"/>
      <c r="BB211" s="182"/>
      <c r="BC211" s="182"/>
      <c r="BD211" s="182"/>
      <c r="BE211" s="182"/>
      <c r="BF211" s="182"/>
      <c r="BG211" s="182"/>
      <c r="BH211" s="182"/>
      <c r="BI211" s="182"/>
      <c r="BJ211" s="182"/>
      <c r="BK211" s="182"/>
      <c r="BL211" s="182"/>
      <c r="BM211" s="182"/>
      <c r="BN211" s="182"/>
      <c r="BO211" s="182"/>
      <c r="BP211" s="182"/>
      <c r="BQ211" s="182"/>
      <c r="BR211" s="182"/>
      <c r="BS211" s="182"/>
      <c r="BT211" s="182"/>
      <c r="BU211" s="182"/>
      <c r="BV211" s="182"/>
      <c r="BW211" s="182"/>
      <c r="BX211" s="182"/>
      <c r="BY211" s="182"/>
      <c r="BZ211" s="182"/>
      <c r="CA211" s="182"/>
      <c r="CB211" s="182"/>
      <c r="CC211" s="182"/>
      <c r="CD211" s="182"/>
      <c r="CE211" s="182"/>
      <c r="CF211" s="182"/>
      <c r="CG211" s="182"/>
      <c r="CH211" s="182"/>
      <c r="CI211" s="182"/>
      <c r="CJ211" s="182"/>
      <c r="CK211" s="182"/>
      <c r="CL211" s="182"/>
      <c r="CM211" s="182"/>
      <c r="CN211" s="182"/>
      <c r="CO211" s="182"/>
      <c r="CP211" s="182"/>
      <c r="CQ211" s="182"/>
    </row>
    <row r="212" spans="8:95" ht="114.75">
      <c r="H212" s="312"/>
      <c r="I212" s="313" t="s">
        <v>318</v>
      </c>
      <c r="J212" s="186"/>
      <c r="K212" s="336" t="s">
        <v>1090</v>
      </c>
      <c r="L212" s="338"/>
      <c r="M212" s="334"/>
      <c r="N212" s="160"/>
      <c r="O212" s="161"/>
      <c r="P212" s="162"/>
      <c r="Q212" s="163"/>
      <c r="R212" s="226"/>
      <c r="S212" s="182"/>
      <c r="T212" s="182"/>
      <c r="U212" s="182"/>
      <c r="V212" s="182"/>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c r="BP212" s="182"/>
      <c r="BQ212" s="182"/>
      <c r="BR212" s="182"/>
      <c r="BS212" s="182"/>
      <c r="BT212" s="182"/>
      <c r="BU212" s="182"/>
      <c r="BV212" s="182"/>
      <c r="BW212" s="182"/>
      <c r="BX212" s="182"/>
      <c r="BY212" s="182"/>
      <c r="BZ212" s="182"/>
      <c r="CA212" s="182"/>
      <c r="CB212" s="182"/>
      <c r="CC212" s="182"/>
      <c r="CD212" s="182"/>
      <c r="CE212" s="182"/>
      <c r="CF212" s="182"/>
      <c r="CG212" s="182"/>
      <c r="CH212" s="182"/>
      <c r="CI212" s="182"/>
      <c r="CJ212" s="182"/>
      <c r="CK212" s="182"/>
      <c r="CL212" s="182"/>
      <c r="CM212" s="182"/>
      <c r="CN212" s="182"/>
      <c r="CO212" s="182"/>
      <c r="CP212" s="182"/>
      <c r="CQ212" s="182"/>
    </row>
    <row r="213" spans="8:95" ht="25.5">
      <c r="H213" s="312"/>
      <c r="I213" s="313"/>
      <c r="J213" s="186" t="s">
        <v>117</v>
      </c>
      <c r="K213" s="336" t="s">
        <v>1091</v>
      </c>
      <c r="L213" s="338"/>
      <c r="M213" s="335" t="s">
        <v>348</v>
      </c>
      <c r="N213" s="61" t="s">
        <v>953</v>
      </c>
      <c r="O213" s="62" t="s">
        <v>287</v>
      </c>
      <c r="P213" s="32"/>
      <c r="Q213" s="32"/>
      <c r="R213" s="226"/>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c r="BF213" s="182"/>
      <c r="BG213" s="182"/>
      <c r="BH213" s="182"/>
      <c r="BI213" s="182"/>
      <c r="BJ213" s="182"/>
      <c r="BK213" s="182"/>
      <c r="BL213" s="182"/>
      <c r="BM213" s="182"/>
      <c r="BN213" s="182"/>
      <c r="BO213" s="182"/>
      <c r="BP213" s="182"/>
      <c r="BQ213" s="182"/>
      <c r="BR213" s="182"/>
      <c r="BS213" s="182"/>
      <c r="BT213" s="182"/>
      <c r="BU213" s="182"/>
      <c r="BV213" s="182"/>
      <c r="BW213" s="182"/>
      <c r="BX213" s="182"/>
      <c r="BY213" s="182"/>
      <c r="BZ213" s="182"/>
      <c r="CA213" s="182"/>
      <c r="CB213" s="182"/>
      <c r="CC213" s="182"/>
      <c r="CD213" s="182"/>
      <c r="CE213" s="182"/>
      <c r="CF213" s="182"/>
      <c r="CG213" s="182"/>
      <c r="CH213" s="182"/>
      <c r="CI213" s="182"/>
      <c r="CJ213" s="182"/>
      <c r="CK213" s="182"/>
      <c r="CL213" s="182"/>
      <c r="CM213" s="182"/>
      <c r="CN213" s="182"/>
      <c r="CO213" s="182"/>
      <c r="CP213" s="182"/>
      <c r="CQ213" s="182"/>
    </row>
    <row r="214" spans="8:95" ht="38.25">
      <c r="H214" s="312"/>
      <c r="I214" s="313"/>
      <c r="J214" s="186" t="s">
        <v>119</v>
      </c>
      <c r="K214" s="336" t="s">
        <v>1092</v>
      </c>
      <c r="L214" s="338"/>
      <c r="M214" s="335" t="s">
        <v>348</v>
      </c>
      <c r="N214" s="61" t="s">
        <v>953</v>
      </c>
      <c r="O214" s="62" t="s">
        <v>287</v>
      </c>
      <c r="P214" s="32"/>
      <c r="Q214" s="32"/>
      <c r="R214" s="226"/>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c r="BR214" s="182"/>
      <c r="BS214" s="182"/>
      <c r="BT214" s="182"/>
      <c r="BU214" s="182"/>
      <c r="BV214" s="182"/>
      <c r="BW214" s="182"/>
      <c r="BX214" s="182"/>
      <c r="BY214" s="182"/>
      <c r="BZ214" s="182"/>
      <c r="CA214" s="182"/>
      <c r="CB214" s="182"/>
      <c r="CC214" s="182"/>
      <c r="CD214" s="182"/>
      <c r="CE214" s="182"/>
      <c r="CF214" s="182"/>
      <c r="CG214" s="182"/>
      <c r="CH214" s="182"/>
      <c r="CI214" s="182"/>
      <c r="CJ214" s="182"/>
      <c r="CK214" s="182"/>
      <c r="CL214" s="182"/>
      <c r="CM214" s="182"/>
      <c r="CN214" s="182"/>
      <c r="CO214" s="182"/>
      <c r="CP214" s="182"/>
      <c r="CQ214" s="182"/>
    </row>
    <row r="215" spans="8:95" ht="267.75">
      <c r="H215" s="312"/>
      <c r="I215" s="313" t="s">
        <v>320</v>
      </c>
      <c r="J215" s="186"/>
      <c r="K215" s="336" t="s">
        <v>1093</v>
      </c>
      <c r="L215" s="338"/>
      <c r="M215" s="335" t="s">
        <v>325</v>
      </c>
      <c r="N215" s="61" t="s">
        <v>885</v>
      </c>
      <c r="O215" s="62" t="s">
        <v>886</v>
      </c>
      <c r="P215" s="32"/>
      <c r="Q215" s="32"/>
      <c r="R215" s="226"/>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c r="BR215" s="182"/>
      <c r="BS215" s="182"/>
      <c r="BT215" s="182"/>
      <c r="BU215" s="182"/>
      <c r="BV215" s="182"/>
      <c r="BW215" s="182"/>
      <c r="BX215" s="182"/>
      <c r="BY215" s="182"/>
      <c r="BZ215" s="182"/>
      <c r="CA215" s="182"/>
      <c r="CB215" s="182"/>
      <c r="CC215" s="182"/>
      <c r="CD215" s="182"/>
      <c r="CE215" s="182"/>
      <c r="CF215" s="182"/>
      <c r="CG215" s="182"/>
      <c r="CH215" s="182"/>
      <c r="CI215" s="182"/>
      <c r="CJ215" s="182"/>
      <c r="CK215" s="182"/>
      <c r="CL215" s="182"/>
      <c r="CM215" s="182"/>
      <c r="CN215" s="182"/>
      <c r="CO215" s="182"/>
      <c r="CP215" s="182"/>
      <c r="CQ215" s="182"/>
    </row>
    <row r="216" spans="8:95" ht="242.25">
      <c r="H216" s="312"/>
      <c r="I216" s="313" t="s">
        <v>323</v>
      </c>
      <c r="J216" s="186"/>
      <c r="K216" s="336" t="s">
        <v>1094</v>
      </c>
      <c r="L216" s="338"/>
      <c r="M216" s="335" t="s">
        <v>325</v>
      </c>
      <c r="N216" s="61" t="s">
        <v>885</v>
      </c>
      <c r="O216" s="62" t="s">
        <v>886</v>
      </c>
      <c r="P216" s="32"/>
      <c r="Q216" s="32"/>
      <c r="R216" s="226"/>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c r="BP216" s="182"/>
      <c r="BQ216" s="182"/>
      <c r="BR216" s="182"/>
      <c r="BS216" s="182"/>
      <c r="BT216" s="182"/>
      <c r="BU216" s="182"/>
      <c r="BV216" s="182"/>
      <c r="BW216" s="182"/>
      <c r="BX216" s="182"/>
      <c r="BY216" s="182"/>
      <c r="BZ216" s="182"/>
      <c r="CA216" s="182"/>
      <c r="CB216" s="182"/>
      <c r="CC216" s="182"/>
      <c r="CD216" s="182"/>
      <c r="CE216" s="182"/>
      <c r="CF216" s="182"/>
      <c r="CG216" s="182"/>
      <c r="CH216" s="182"/>
      <c r="CI216" s="182"/>
      <c r="CJ216" s="182"/>
      <c r="CK216" s="182"/>
      <c r="CL216" s="182"/>
      <c r="CM216" s="182"/>
      <c r="CN216" s="182"/>
      <c r="CO216" s="182"/>
      <c r="CP216" s="182"/>
      <c r="CQ216" s="182"/>
    </row>
    <row r="217" spans="8:95" ht="102">
      <c r="H217" s="312"/>
      <c r="I217" s="313" t="s">
        <v>326</v>
      </c>
      <c r="J217" s="186"/>
      <c r="K217" s="336" t="s">
        <v>1095</v>
      </c>
      <c r="L217" s="338"/>
      <c r="M217" s="335" t="s">
        <v>348</v>
      </c>
      <c r="N217" s="61" t="s">
        <v>953</v>
      </c>
      <c r="O217" s="62" t="s">
        <v>287</v>
      </c>
      <c r="P217" s="32"/>
      <c r="Q217" s="32"/>
      <c r="R217" s="226"/>
      <c r="S217" s="182"/>
      <c r="T217" s="182"/>
      <c r="U217" s="182"/>
      <c r="V217" s="182"/>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182"/>
      <c r="BB217" s="182"/>
      <c r="BC217" s="182"/>
      <c r="BD217" s="182"/>
      <c r="BE217" s="182"/>
      <c r="BF217" s="182"/>
      <c r="BG217" s="182"/>
      <c r="BH217" s="182"/>
      <c r="BI217" s="182"/>
      <c r="BJ217" s="182"/>
      <c r="BK217" s="182"/>
      <c r="BL217" s="182"/>
      <c r="BM217" s="182"/>
      <c r="BN217" s="182"/>
      <c r="BO217" s="182"/>
      <c r="BP217" s="182"/>
      <c r="BQ217" s="182"/>
      <c r="BR217" s="182"/>
      <c r="BS217" s="182"/>
      <c r="BT217" s="182"/>
      <c r="BU217" s="182"/>
      <c r="BV217" s="182"/>
      <c r="BW217" s="182"/>
      <c r="BX217" s="182"/>
      <c r="BY217" s="182"/>
      <c r="BZ217" s="182"/>
      <c r="CA217" s="182"/>
      <c r="CB217" s="182"/>
      <c r="CC217" s="182"/>
      <c r="CD217" s="182"/>
      <c r="CE217" s="182"/>
      <c r="CF217" s="182"/>
      <c r="CG217" s="182"/>
      <c r="CH217" s="182"/>
      <c r="CI217" s="182"/>
      <c r="CJ217" s="182"/>
      <c r="CK217" s="182"/>
      <c r="CL217" s="182"/>
      <c r="CM217" s="182"/>
      <c r="CN217" s="182"/>
      <c r="CO217" s="182"/>
      <c r="CP217" s="182"/>
      <c r="CQ217" s="182"/>
    </row>
    <row r="218" spans="8:95" ht="178.5">
      <c r="H218" s="312"/>
      <c r="I218" s="313"/>
      <c r="J218" s="186"/>
      <c r="K218" s="336" t="s">
        <v>1096</v>
      </c>
      <c r="L218" s="338"/>
      <c r="M218" s="335" t="s">
        <v>325</v>
      </c>
      <c r="N218" s="61" t="s">
        <v>885</v>
      </c>
      <c r="O218" s="62" t="s">
        <v>886</v>
      </c>
      <c r="P218" s="32"/>
      <c r="Q218" s="32"/>
      <c r="R218" s="226"/>
      <c r="S218" s="182"/>
      <c r="T218" s="182"/>
      <c r="U218" s="182"/>
      <c r="V218" s="182"/>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182"/>
      <c r="BB218" s="182"/>
      <c r="BC218" s="182"/>
      <c r="BD218" s="182"/>
      <c r="BE218" s="182"/>
      <c r="BF218" s="182"/>
      <c r="BG218" s="182"/>
      <c r="BH218" s="182"/>
      <c r="BI218" s="182"/>
      <c r="BJ218" s="182"/>
      <c r="BK218" s="182"/>
      <c r="BL218" s="182"/>
      <c r="BM218" s="182"/>
      <c r="BN218" s="182"/>
      <c r="BO218" s="182"/>
      <c r="BP218" s="182"/>
      <c r="BQ218" s="182"/>
      <c r="BR218" s="182"/>
      <c r="BS218" s="182"/>
      <c r="BT218" s="182"/>
      <c r="BU218" s="182"/>
      <c r="BV218" s="182"/>
      <c r="BW218" s="182"/>
      <c r="BX218" s="182"/>
      <c r="BY218" s="182"/>
      <c r="BZ218" s="182"/>
      <c r="CA218" s="182"/>
      <c r="CB218" s="182"/>
      <c r="CC218" s="182"/>
      <c r="CD218" s="182"/>
      <c r="CE218" s="182"/>
      <c r="CF218" s="182"/>
      <c r="CG218" s="182"/>
      <c r="CH218" s="182"/>
      <c r="CI218" s="182"/>
      <c r="CJ218" s="182"/>
      <c r="CK218" s="182"/>
      <c r="CL218" s="182"/>
      <c r="CM218" s="182"/>
      <c r="CN218" s="182"/>
      <c r="CO218" s="182"/>
      <c r="CP218" s="182"/>
      <c r="CQ218" s="182"/>
    </row>
    <row r="219" spans="8:95" ht="114.75">
      <c r="H219" s="312"/>
      <c r="I219" s="313" t="s">
        <v>339</v>
      </c>
      <c r="J219" s="186"/>
      <c r="K219" s="336" t="s">
        <v>1097</v>
      </c>
      <c r="L219" s="338"/>
      <c r="M219" s="341" t="s">
        <v>348</v>
      </c>
      <c r="N219" s="137" t="s">
        <v>1098</v>
      </c>
      <c r="O219" s="62" t="s">
        <v>287</v>
      </c>
      <c r="P219" s="32"/>
      <c r="Q219" s="32"/>
      <c r="R219" s="226"/>
      <c r="S219" s="182"/>
      <c r="T219" s="182"/>
      <c r="U219" s="182"/>
      <c r="V219" s="182"/>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182"/>
      <c r="BB219" s="182"/>
      <c r="BC219" s="182"/>
      <c r="BD219" s="182"/>
      <c r="BE219" s="182"/>
      <c r="BF219" s="182"/>
      <c r="BG219" s="182"/>
      <c r="BH219" s="182"/>
      <c r="BI219" s="182"/>
      <c r="BJ219" s="182"/>
      <c r="BK219" s="182"/>
      <c r="BL219" s="182"/>
      <c r="BM219" s="182"/>
      <c r="BN219" s="182"/>
      <c r="BO219" s="182"/>
      <c r="BP219" s="182"/>
      <c r="BQ219" s="182"/>
      <c r="BR219" s="182"/>
      <c r="BS219" s="182"/>
      <c r="BT219" s="182"/>
      <c r="BU219" s="182"/>
      <c r="BV219" s="182"/>
      <c r="BW219" s="182"/>
      <c r="BX219" s="182"/>
      <c r="BY219" s="182"/>
      <c r="BZ219" s="182"/>
      <c r="CA219" s="182"/>
      <c r="CB219" s="182"/>
      <c r="CC219" s="182"/>
      <c r="CD219" s="182"/>
      <c r="CE219" s="182"/>
      <c r="CF219" s="182"/>
      <c r="CG219" s="182"/>
      <c r="CH219" s="182"/>
      <c r="CI219" s="182"/>
      <c r="CJ219" s="182"/>
      <c r="CK219" s="182"/>
      <c r="CL219" s="182"/>
      <c r="CM219" s="182"/>
      <c r="CN219" s="182"/>
      <c r="CO219" s="182"/>
      <c r="CP219" s="182"/>
      <c r="CQ219" s="182"/>
    </row>
    <row r="220" spans="8:95" ht="114.75">
      <c r="H220" s="312"/>
      <c r="I220" s="313" t="s">
        <v>346</v>
      </c>
      <c r="J220" s="186"/>
      <c r="K220" s="336" t="s">
        <v>1099</v>
      </c>
      <c r="L220" s="333" t="s">
        <v>1100</v>
      </c>
      <c r="M220" s="335" t="s">
        <v>325</v>
      </c>
      <c r="N220" s="61" t="s">
        <v>1101</v>
      </c>
      <c r="O220" s="62" t="s">
        <v>1102</v>
      </c>
      <c r="P220" s="32"/>
      <c r="Q220" s="32"/>
      <c r="R220" s="226"/>
      <c r="S220" s="182"/>
      <c r="T220" s="182"/>
      <c r="U220" s="182"/>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182"/>
      <c r="BB220" s="182"/>
      <c r="BC220" s="182"/>
      <c r="BD220" s="182"/>
      <c r="BE220" s="182"/>
      <c r="BF220" s="182"/>
      <c r="BG220" s="182"/>
      <c r="BH220" s="182"/>
      <c r="BI220" s="182"/>
      <c r="BJ220" s="182"/>
      <c r="BK220" s="182"/>
      <c r="BL220" s="182"/>
      <c r="BM220" s="182"/>
      <c r="BN220" s="182"/>
      <c r="BO220" s="182"/>
      <c r="BP220" s="182"/>
      <c r="BQ220" s="182"/>
      <c r="BR220" s="182"/>
      <c r="BS220" s="182"/>
      <c r="BT220" s="182"/>
      <c r="BU220" s="182"/>
      <c r="BV220" s="182"/>
      <c r="BW220" s="182"/>
      <c r="BX220" s="182"/>
      <c r="BY220" s="182"/>
      <c r="BZ220" s="182"/>
      <c r="CA220" s="182"/>
      <c r="CB220" s="182"/>
      <c r="CC220" s="182"/>
      <c r="CD220" s="182"/>
      <c r="CE220" s="182"/>
      <c r="CF220" s="182"/>
      <c r="CG220" s="182"/>
      <c r="CH220" s="182"/>
      <c r="CI220" s="182"/>
      <c r="CJ220" s="182"/>
      <c r="CK220" s="182"/>
      <c r="CL220" s="182"/>
      <c r="CM220" s="182"/>
      <c r="CN220" s="182"/>
      <c r="CO220" s="182"/>
      <c r="CP220" s="182"/>
      <c r="CQ220" s="182"/>
    </row>
    <row r="221" spans="8:95" ht="216.75">
      <c r="H221" s="312"/>
      <c r="I221" s="313" t="s">
        <v>350</v>
      </c>
      <c r="J221" s="186"/>
      <c r="K221" s="336" t="s">
        <v>1103</v>
      </c>
      <c r="L221" s="338"/>
      <c r="M221" s="335" t="s">
        <v>348</v>
      </c>
      <c r="N221" s="61" t="s">
        <v>953</v>
      </c>
      <c r="O221" s="62" t="s">
        <v>287</v>
      </c>
      <c r="P221" s="32"/>
      <c r="Q221" s="32"/>
      <c r="R221" s="226"/>
      <c r="S221" s="182"/>
      <c r="T221" s="182"/>
      <c r="U221" s="182"/>
      <c r="V221" s="182"/>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c r="BB221" s="182"/>
      <c r="BC221" s="182"/>
      <c r="BD221" s="182"/>
      <c r="BE221" s="182"/>
      <c r="BF221" s="182"/>
      <c r="BG221" s="182"/>
      <c r="BH221" s="182"/>
      <c r="BI221" s="182"/>
      <c r="BJ221" s="182"/>
      <c r="BK221" s="182"/>
      <c r="BL221" s="182"/>
      <c r="BM221" s="182"/>
      <c r="BN221" s="182"/>
      <c r="BO221" s="182"/>
      <c r="BP221" s="182"/>
      <c r="BQ221" s="182"/>
      <c r="BR221" s="182"/>
      <c r="BS221" s="182"/>
      <c r="BT221" s="182"/>
      <c r="BU221" s="182"/>
      <c r="BV221" s="182"/>
      <c r="BW221" s="182"/>
      <c r="BX221" s="182"/>
      <c r="BY221" s="182"/>
      <c r="BZ221" s="182"/>
      <c r="CA221" s="182"/>
      <c r="CB221" s="182"/>
      <c r="CC221" s="182"/>
      <c r="CD221" s="182"/>
      <c r="CE221" s="182"/>
      <c r="CF221" s="182"/>
      <c r="CG221" s="182"/>
      <c r="CH221" s="182"/>
      <c r="CI221" s="182"/>
      <c r="CJ221" s="182"/>
      <c r="CK221" s="182"/>
      <c r="CL221" s="182"/>
      <c r="CM221" s="182"/>
      <c r="CN221" s="182"/>
      <c r="CO221" s="182"/>
      <c r="CP221" s="182"/>
      <c r="CQ221" s="182"/>
    </row>
    <row r="222" spans="8:95" ht="178.5">
      <c r="H222" s="312"/>
      <c r="I222" s="313" t="s">
        <v>352</v>
      </c>
      <c r="J222" s="186"/>
      <c r="K222" s="336" t="s">
        <v>1104</v>
      </c>
      <c r="L222" s="338"/>
      <c r="M222" s="335" t="s">
        <v>348</v>
      </c>
      <c r="N222" s="61" t="s">
        <v>953</v>
      </c>
      <c r="O222" s="62" t="s">
        <v>287</v>
      </c>
      <c r="P222" s="32"/>
      <c r="Q222" s="32"/>
      <c r="R222" s="226"/>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182"/>
      <c r="BB222" s="182"/>
      <c r="BC222" s="182"/>
      <c r="BD222" s="182"/>
      <c r="BE222" s="182"/>
      <c r="BF222" s="182"/>
      <c r="BG222" s="182"/>
      <c r="BH222" s="182"/>
      <c r="BI222" s="182"/>
      <c r="BJ222" s="182"/>
      <c r="BK222" s="182"/>
      <c r="BL222" s="182"/>
      <c r="BM222" s="182"/>
      <c r="BN222" s="182"/>
      <c r="BO222" s="182"/>
      <c r="BP222" s="182"/>
      <c r="BQ222" s="182"/>
      <c r="BR222" s="182"/>
      <c r="BS222" s="182"/>
      <c r="BT222" s="182"/>
      <c r="BU222" s="182"/>
      <c r="BV222" s="182"/>
      <c r="BW222" s="182"/>
      <c r="BX222" s="182"/>
      <c r="BY222" s="182"/>
      <c r="BZ222" s="182"/>
      <c r="CA222" s="182"/>
      <c r="CB222" s="182"/>
      <c r="CC222" s="182"/>
      <c r="CD222" s="182"/>
      <c r="CE222" s="182"/>
      <c r="CF222" s="182"/>
      <c r="CG222" s="182"/>
      <c r="CH222" s="182"/>
      <c r="CI222" s="182"/>
      <c r="CJ222" s="182"/>
      <c r="CK222" s="182"/>
      <c r="CL222" s="182"/>
      <c r="CM222" s="182"/>
      <c r="CN222" s="182"/>
      <c r="CO222" s="182"/>
      <c r="CP222" s="182"/>
      <c r="CQ222" s="182"/>
    </row>
    <row r="223" spans="8:95" ht="153">
      <c r="H223" s="312"/>
      <c r="I223" s="313"/>
      <c r="J223" s="186" t="s">
        <v>117</v>
      </c>
      <c r="K223" s="336" t="s">
        <v>1105</v>
      </c>
      <c r="L223" s="338"/>
      <c r="M223" s="335" t="s">
        <v>348</v>
      </c>
      <c r="N223" s="61" t="s">
        <v>953</v>
      </c>
      <c r="O223" s="62" t="s">
        <v>287</v>
      </c>
      <c r="P223" s="32"/>
      <c r="Q223" s="32"/>
      <c r="R223" s="226"/>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c r="BR223" s="182"/>
      <c r="BS223" s="182"/>
      <c r="BT223" s="182"/>
      <c r="BU223" s="182"/>
      <c r="BV223" s="182"/>
      <c r="BW223" s="182"/>
      <c r="BX223" s="182"/>
      <c r="BY223" s="182"/>
      <c r="BZ223" s="182"/>
      <c r="CA223" s="182"/>
      <c r="CB223" s="182"/>
      <c r="CC223" s="182"/>
      <c r="CD223" s="182"/>
      <c r="CE223" s="182"/>
      <c r="CF223" s="182"/>
      <c r="CG223" s="182"/>
      <c r="CH223" s="182"/>
      <c r="CI223" s="182"/>
      <c r="CJ223" s="182"/>
      <c r="CK223" s="182"/>
      <c r="CL223" s="182"/>
      <c r="CM223" s="182"/>
      <c r="CN223" s="182"/>
      <c r="CO223" s="182"/>
      <c r="CP223" s="182"/>
      <c r="CQ223" s="182"/>
    </row>
    <row r="224" spans="8:95" ht="216.75">
      <c r="H224" s="312"/>
      <c r="I224" s="313" t="s">
        <v>354</v>
      </c>
      <c r="J224" s="186"/>
      <c r="K224" s="336" t="s">
        <v>1106</v>
      </c>
      <c r="L224" s="338"/>
      <c r="M224" s="335" t="s">
        <v>348</v>
      </c>
      <c r="N224" s="61" t="s">
        <v>953</v>
      </c>
      <c r="O224" s="62" t="s">
        <v>287</v>
      </c>
      <c r="P224" s="32"/>
      <c r="Q224" s="32"/>
      <c r="R224" s="226"/>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c r="BR224" s="182"/>
      <c r="BS224" s="182"/>
      <c r="BT224" s="182"/>
      <c r="BU224" s="182"/>
      <c r="BV224" s="182"/>
      <c r="BW224" s="182"/>
      <c r="BX224" s="182"/>
      <c r="BY224" s="182"/>
      <c r="BZ224" s="182"/>
      <c r="CA224" s="182"/>
      <c r="CB224" s="182"/>
      <c r="CC224" s="182"/>
      <c r="CD224" s="182"/>
      <c r="CE224" s="182"/>
      <c r="CF224" s="182"/>
      <c r="CG224" s="182"/>
      <c r="CH224" s="182"/>
      <c r="CI224" s="182"/>
      <c r="CJ224" s="182"/>
      <c r="CK224" s="182"/>
      <c r="CL224" s="182"/>
      <c r="CM224" s="182"/>
      <c r="CN224" s="182"/>
      <c r="CO224" s="182"/>
      <c r="CP224" s="182"/>
      <c r="CQ224" s="182"/>
    </row>
    <row r="225" spans="8:95" ht="357">
      <c r="H225" s="312"/>
      <c r="I225" s="313" t="s">
        <v>407</v>
      </c>
      <c r="J225" s="186"/>
      <c r="K225" s="336" t="s">
        <v>1107</v>
      </c>
      <c r="L225" s="338"/>
      <c r="M225" s="335" t="s">
        <v>348</v>
      </c>
      <c r="N225" s="61" t="s">
        <v>953</v>
      </c>
      <c r="O225" s="62" t="s">
        <v>287</v>
      </c>
      <c r="P225" s="32"/>
      <c r="Q225" s="32"/>
      <c r="R225" s="226"/>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c r="BS225" s="182"/>
      <c r="BT225" s="182"/>
      <c r="BU225" s="182"/>
      <c r="BV225" s="182"/>
      <c r="BW225" s="182"/>
      <c r="BX225" s="182"/>
      <c r="BY225" s="182"/>
      <c r="BZ225" s="182"/>
      <c r="CA225" s="182"/>
      <c r="CB225" s="182"/>
      <c r="CC225" s="182"/>
      <c r="CD225" s="182"/>
      <c r="CE225" s="182"/>
      <c r="CF225" s="182"/>
      <c r="CG225" s="182"/>
      <c r="CH225" s="182"/>
      <c r="CI225" s="182"/>
      <c r="CJ225" s="182"/>
      <c r="CK225" s="182"/>
      <c r="CL225" s="182"/>
      <c r="CM225" s="182"/>
      <c r="CN225" s="182"/>
      <c r="CO225" s="182"/>
      <c r="CP225" s="182"/>
      <c r="CQ225" s="182"/>
    </row>
    <row r="226" spans="8:95" ht="76.5">
      <c r="H226" s="312"/>
      <c r="I226" s="313"/>
      <c r="J226" s="186" t="s">
        <v>117</v>
      </c>
      <c r="K226" s="336" t="s">
        <v>1108</v>
      </c>
      <c r="L226" s="338"/>
      <c r="M226" s="335" t="s">
        <v>348</v>
      </c>
      <c r="N226" s="61" t="s">
        <v>953</v>
      </c>
      <c r="O226" s="62" t="s">
        <v>287</v>
      </c>
      <c r="P226" s="32"/>
      <c r="Q226" s="32"/>
      <c r="R226" s="226"/>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c r="BS226" s="182"/>
      <c r="BT226" s="182"/>
      <c r="BU226" s="182"/>
      <c r="BV226" s="182"/>
      <c r="BW226" s="182"/>
      <c r="BX226" s="182"/>
      <c r="BY226" s="182"/>
      <c r="BZ226" s="182"/>
      <c r="CA226" s="182"/>
      <c r="CB226" s="182"/>
      <c r="CC226" s="182"/>
      <c r="CD226" s="182"/>
      <c r="CE226" s="182"/>
      <c r="CF226" s="182"/>
      <c r="CG226" s="182"/>
      <c r="CH226" s="182"/>
      <c r="CI226" s="182"/>
      <c r="CJ226" s="182"/>
      <c r="CK226" s="182"/>
      <c r="CL226" s="182"/>
      <c r="CM226" s="182"/>
      <c r="CN226" s="182"/>
      <c r="CO226" s="182"/>
      <c r="CP226" s="182"/>
      <c r="CQ226" s="182"/>
    </row>
    <row r="227" spans="8:95" ht="153">
      <c r="H227" s="312"/>
      <c r="I227" s="313"/>
      <c r="J227" s="186" t="s">
        <v>119</v>
      </c>
      <c r="K227" s="336" t="s">
        <v>1109</v>
      </c>
      <c r="L227" s="338"/>
      <c r="M227" s="335" t="s">
        <v>348</v>
      </c>
      <c r="N227" s="61" t="s">
        <v>953</v>
      </c>
      <c r="O227" s="62" t="s">
        <v>287</v>
      </c>
      <c r="P227" s="32"/>
      <c r="Q227" s="32"/>
      <c r="R227" s="226"/>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c r="BR227" s="182"/>
      <c r="BS227" s="182"/>
      <c r="BT227" s="182"/>
      <c r="BU227" s="182"/>
      <c r="BV227" s="182"/>
      <c r="BW227" s="182"/>
      <c r="BX227" s="182"/>
      <c r="BY227" s="182"/>
      <c r="BZ227" s="182"/>
      <c r="CA227" s="182"/>
      <c r="CB227" s="182"/>
      <c r="CC227" s="182"/>
      <c r="CD227" s="182"/>
      <c r="CE227" s="182"/>
      <c r="CF227" s="182"/>
      <c r="CG227" s="182"/>
      <c r="CH227" s="182"/>
      <c r="CI227" s="182"/>
      <c r="CJ227" s="182"/>
      <c r="CK227" s="182"/>
      <c r="CL227" s="182"/>
      <c r="CM227" s="182"/>
      <c r="CN227" s="182"/>
      <c r="CO227" s="182"/>
      <c r="CP227" s="182"/>
      <c r="CQ227" s="182"/>
    </row>
    <row r="228" spans="8:95" ht="191.25">
      <c r="H228" s="312"/>
      <c r="I228" s="313" t="s">
        <v>409</v>
      </c>
      <c r="J228" s="186"/>
      <c r="K228" s="336" t="s">
        <v>1110</v>
      </c>
      <c r="L228" s="338"/>
      <c r="M228" s="335" t="s">
        <v>348</v>
      </c>
      <c r="N228" s="61" t="s">
        <v>953</v>
      </c>
      <c r="O228" s="62" t="s">
        <v>287</v>
      </c>
      <c r="P228" s="32"/>
      <c r="Q228" s="32"/>
      <c r="R228" s="226"/>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c r="BP228" s="182"/>
      <c r="BQ228" s="182"/>
      <c r="BR228" s="182"/>
      <c r="BS228" s="182"/>
      <c r="BT228" s="182"/>
      <c r="BU228" s="182"/>
      <c r="BV228" s="182"/>
      <c r="BW228" s="182"/>
      <c r="BX228" s="182"/>
      <c r="BY228" s="182"/>
      <c r="BZ228" s="182"/>
      <c r="CA228" s="182"/>
      <c r="CB228" s="182"/>
      <c r="CC228" s="182"/>
      <c r="CD228" s="182"/>
      <c r="CE228" s="182"/>
      <c r="CF228" s="182"/>
      <c r="CG228" s="182"/>
      <c r="CH228" s="182"/>
      <c r="CI228" s="182"/>
      <c r="CJ228" s="182"/>
      <c r="CK228" s="182"/>
      <c r="CL228" s="182"/>
      <c r="CM228" s="182"/>
      <c r="CN228" s="182"/>
      <c r="CO228" s="182"/>
      <c r="CP228" s="182"/>
      <c r="CQ228" s="182"/>
    </row>
    <row r="229" spans="8:95" ht="229.5">
      <c r="H229" s="312"/>
      <c r="I229" s="313" t="s">
        <v>411</v>
      </c>
      <c r="J229" s="186"/>
      <c r="K229" s="336" t="s">
        <v>1111</v>
      </c>
      <c r="L229" s="338"/>
      <c r="M229" s="335" t="s">
        <v>325</v>
      </c>
      <c r="N229" s="61" t="s">
        <v>885</v>
      </c>
      <c r="O229" s="62" t="s">
        <v>886</v>
      </c>
      <c r="P229" s="32"/>
      <c r="Q229" s="32"/>
      <c r="R229" s="226"/>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c r="BR229" s="182"/>
      <c r="BS229" s="182"/>
      <c r="BT229" s="182"/>
      <c r="BU229" s="182"/>
      <c r="BV229" s="182"/>
      <c r="BW229" s="182"/>
      <c r="BX229" s="182"/>
      <c r="BY229" s="182"/>
      <c r="BZ229" s="182"/>
      <c r="CA229" s="182"/>
      <c r="CB229" s="182"/>
      <c r="CC229" s="182"/>
      <c r="CD229" s="182"/>
      <c r="CE229" s="182"/>
      <c r="CF229" s="182"/>
      <c r="CG229" s="182"/>
      <c r="CH229" s="182"/>
      <c r="CI229" s="182"/>
      <c r="CJ229" s="182"/>
      <c r="CK229" s="182"/>
      <c r="CL229" s="182"/>
      <c r="CM229" s="182"/>
      <c r="CN229" s="182"/>
      <c r="CO229" s="182"/>
      <c r="CP229" s="182"/>
      <c r="CQ229" s="182"/>
    </row>
    <row r="230" spans="8:95" ht="178.5">
      <c r="H230" s="312"/>
      <c r="I230" s="313" t="s">
        <v>413</v>
      </c>
      <c r="J230" s="186"/>
      <c r="K230" s="336" t="s">
        <v>1112</v>
      </c>
      <c r="L230" s="338"/>
      <c r="M230" s="335" t="s">
        <v>325</v>
      </c>
      <c r="N230" s="61" t="s">
        <v>885</v>
      </c>
      <c r="O230" s="62" t="s">
        <v>886</v>
      </c>
      <c r="P230" s="32"/>
      <c r="Q230" s="32"/>
      <c r="R230" s="227"/>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c r="BS230" s="182"/>
      <c r="BT230" s="182"/>
      <c r="BU230" s="182"/>
      <c r="BV230" s="182"/>
      <c r="BW230" s="182"/>
      <c r="BX230" s="182"/>
      <c r="BY230" s="182"/>
      <c r="BZ230" s="182"/>
      <c r="CA230" s="182"/>
      <c r="CB230" s="182"/>
      <c r="CC230" s="182"/>
      <c r="CD230" s="182"/>
      <c r="CE230" s="182"/>
      <c r="CF230" s="182"/>
      <c r="CG230" s="182"/>
      <c r="CH230" s="182"/>
      <c r="CI230" s="182"/>
      <c r="CJ230" s="182"/>
      <c r="CK230" s="182"/>
      <c r="CL230" s="182"/>
      <c r="CM230" s="182"/>
      <c r="CN230" s="182"/>
      <c r="CO230" s="182"/>
      <c r="CP230" s="182"/>
      <c r="CQ230" s="182"/>
    </row>
    <row r="231" spans="8:95" ht="395.25">
      <c r="H231" s="312"/>
      <c r="I231" s="313" t="s">
        <v>415</v>
      </c>
      <c r="J231" s="186"/>
      <c r="K231" s="342" t="s">
        <v>1113</v>
      </c>
      <c r="L231" s="338"/>
      <c r="M231" s="334"/>
      <c r="N231" s="160"/>
      <c r="O231" s="161"/>
      <c r="P231" s="162"/>
      <c r="Q231" s="168"/>
      <c r="R231" s="227"/>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row>
    <row r="232" spans="8:95" ht="102">
      <c r="H232" s="312"/>
      <c r="I232" s="313"/>
      <c r="J232" s="186" t="s">
        <v>117</v>
      </c>
      <c r="K232" s="336" t="s">
        <v>1114</v>
      </c>
      <c r="L232" s="338"/>
      <c r="M232" s="335" t="s">
        <v>325</v>
      </c>
      <c r="N232" s="61" t="s">
        <v>885</v>
      </c>
      <c r="O232" s="62" t="s">
        <v>886</v>
      </c>
      <c r="P232" s="32"/>
      <c r="Q232" s="32"/>
      <c r="R232" s="227"/>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c r="BS232" s="182"/>
      <c r="BT232" s="182"/>
      <c r="BU232" s="182"/>
      <c r="BV232" s="182"/>
      <c r="BW232" s="182"/>
      <c r="BX232" s="182"/>
      <c r="BY232" s="182"/>
      <c r="BZ232" s="182"/>
      <c r="CA232" s="182"/>
      <c r="CB232" s="182"/>
      <c r="CC232" s="182"/>
      <c r="CD232" s="182"/>
      <c r="CE232" s="182"/>
      <c r="CF232" s="182"/>
      <c r="CG232" s="182"/>
      <c r="CH232" s="182"/>
      <c r="CI232" s="182"/>
      <c r="CJ232" s="182"/>
      <c r="CK232" s="182"/>
      <c r="CL232" s="182"/>
      <c r="CM232" s="182"/>
      <c r="CN232" s="182"/>
      <c r="CO232" s="182"/>
      <c r="CP232" s="182"/>
      <c r="CQ232" s="182"/>
    </row>
    <row r="233" spans="8:95" ht="38.25">
      <c r="H233" s="312"/>
      <c r="I233" s="313"/>
      <c r="J233" s="186" t="s">
        <v>119</v>
      </c>
      <c r="K233" s="336" t="s">
        <v>1115</v>
      </c>
      <c r="L233" s="338"/>
      <c r="M233" s="335" t="s">
        <v>325</v>
      </c>
      <c r="N233" s="61" t="s">
        <v>885</v>
      </c>
      <c r="O233" s="62" t="s">
        <v>886</v>
      </c>
      <c r="P233" s="32"/>
      <c r="Q233" s="32"/>
      <c r="R233" s="226"/>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c r="BS233" s="182"/>
      <c r="BT233" s="182"/>
      <c r="BU233" s="182"/>
      <c r="BV233" s="182"/>
      <c r="BW233" s="182"/>
      <c r="BX233" s="182"/>
      <c r="BY233" s="182"/>
      <c r="BZ233" s="182"/>
      <c r="CA233" s="182"/>
      <c r="CB233" s="182"/>
      <c r="CC233" s="182"/>
      <c r="CD233" s="182"/>
      <c r="CE233" s="182"/>
      <c r="CF233" s="182"/>
      <c r="CG233" s="182"/>
      <c r="CH233" s="182"/>
      <c r="CI233" s="182"/>
      <c r="CJ233" s="182"/>
      <c r="CK233" s="182"/>
      <c r="CL233" s="182"/>
      <c r="CM233" s="182"/>
      <c r="CN233" s="182"/>
      <c r="CO233" s="182"/>
      <c r="CP233" s="182"/>
      <c r="CQ233" s="182"/>
    </row>
    <row r="234" spans="8:95" ht="76.5">
      <c r="H234" s="312"/>
      <c r="I234" s="313"/>
      <c r="J234" s="186" t="s">
        <v>121</v>
      </c>
      <c r="K234" s="336" t="s">
        <v>1116</v>
      </c>
      <c r="L234" s="338"/>
      <c r="M234" s="335" t="s">
        <v>325</v>
      </c>
      <c r="N234" s="61" t="s">
        <v>885</v>
      </c>
      <c r="O234" s="62" t="s">
        <v>886</v>
      </c>
      <c r="P234" s="32"/>
      <c r="Q234" s="32"/>
      <c r="R234" s="226"/>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c r="BR234" s="182"/>
      <c r="BS234" s="182"/>
      <c r="BT234" s="182"/>
      <c r="BU234" s="182"/>
      <c r="BV234" s="182"/>
      <c r="BW234" s="182"/>
      <c r="BX234" s="182"/>
      <c r="BY234" s="182"/>
      <c r="BZ234" s="182"/>
      <c r="CA234" s="182"/>
      <c r="CB234" s="182"/>
      <c r="CC234" s="182"/>
      <c r="CD234" s="182"/>
      <c r="CE234" s="182"/>
      <c r="CF234" s="182"/>
      <c r="CG234" s="182"/>
      <c r="CH234" s="182"/>
      <c r="CI234" s="182"/>
      <c r="CJ234" s="182"/>
      <c r="CK234" s="182"/>
      <c r="CL234" s="182"/>
      <c r="CM234" s="182"/>
      <c r="CN234" s="182"/>
      <c r="CO234" s="182"/>
      <c r="CP234" s="182"/>
      <c r="CQ234" s="182"/>
    </row>
    <row r="235" spans="8:95" ht="102">
      <c r="H235" s="312"/>
      <c r="I235" s="313"/>
      <c r="J235" s="186" t="s">
        <v>134</v>
      </c>
      <c r="K235" s="336" t="s">
        <v>1117</v>
      </c>
      <c r="L235" s="338"/>
      <c r="M235" s="335" t="s">
        <v>325</v>
      </c>
      <c r="N235" s="61" t="s">
        <v>885</v>
      </c>
      <c r="O235" s="62" t="s">
        <v>886</v>
      </c>
      <c r="P235" s="32"/>
      <c r="Q235" s="32"/>
      <c r="R235" s="226"/>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c r="BP235" s="182"/>
      <c r="BQ235" s="182"/>
      <c r="BR235" s="182"/>
      <c r="BS235" s="182"/>
      <c r="BT235" s="182"/>
      <c r="BU235" s="182"/>
      <c r="BV235" s="182"/>
      <c r="BW235" s="182"/>
      <c r="BX235" s="182"/>
      <c r="BY235" s="182"/>
      <c r="BZ235" s="182"/>
      <c r="CA235" s="182"/>
      <c r="CB235" s="182"/>
      <c r="CC235" s="182"/>
      <c r="CD235" s="182"/>
      <c r="CE235" s="182"/>
      <c r="CF235" s="182"/>
      <c r="CG235" s="182"/>
      <c r="CH235" s="182"/>
      <c r="CI235" s="182"/>
      <c r="CJ235" s="182"/>
      <c r="CK235" s="182"/>
      <c r="CL235" s="182"/>
      <c r="CM235" s="182"/>
      <c r="CN235" s="182"/>
      <c r="CO235" s="182"/>
      <c r="CP235" s="182"/>
      <c r="CQ235" s="182"/>
    </row>
    <row r="236" spans="8:95" ht="76.5">
      <c r="H236" s="312"/>
      <c r="I236" s="313"/>
      <c r="J236" s="186" t="s">
        <v>138</v>
      </c>
      <c r="K236" s="336" t="s">
        <v>1118</v>
      </c>
      <c r="L236" s="338"/>
      <c r="M236" s="335" t="s">
        <v>325</v>
      </c>
      <c r="N236" s="61" t="s">
        <v>885</v>
      </c>
      <c r="O236" s="62" t="s">
        <v>886</v>
      </c>
      <c r="P236" s="32"/>
      <c r="Q236" s="32"/>
      <c r="R236" s="226"/>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2"/>
      <c r="BR236" s="182"/>
      <c r="BS236" s="182"/>
      <c r="BT236" s="182"/>
      <c r="BU236" s="182"/>
      <c r="BV236" s="182"/>
      <c r="BW236" s="182"/>
      <c r="BX236" s="182"/>
      <c r="BY236" s="182"/>
      <c r="BZ236" s="182"/>
      <c r="CA236" s="182"/>
      <c r="CB236" s="182"/>
      <c r="CC236" s="182"/>
      <c r="CD236" s="182"/>
      <c r="CE236" s="182"/>
      <c r="CF236" s="182"/>
      <c r="CG236" s="182"/>
      <c r="CH236" s="182"/>
      <c r="CI236" s="182"/>
      <c r="CJ236" s="182"/>
      <c r="CK236" s="182"/>
      <c r="CL236" s="182"/>
      <c r="CM236" s="182"/>
      <c r="CN236" s="182"/>
      <c r="CO236" s="182"/>
      <c r="CP236" s="182"/>
      <c r="CQ236" s="182"/>
    </row>
    <row r="239" spans="8:95" ht="63">
      <c r="H239" s="312" t="s">
        <v>593</v>
      </c>
      <c r="I239" s="313"/>
      <c r="J239" s="278"/>
      <c r="K239" s="174" t="s">
        <v>1119</v>
      </c>
      <c r="L239" s="59" t="s">
        <v>1048</v>
      </c>
      <c r="M239" s="55" t="s">
        <v>282</v>
      </c>
      <c r="N239" s="55"/>
      <c r="O239" s="55" t="s">
        <v>283</v>
      </c>
      <c r="P239" s="55" t="s">
        <v>103</v>
      </c>
      <c r="Q239" s="55" t="s">
        <v>103</v>
      </c>
      <c r="R239" s="226"/>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c r="BF239" s="182"/>
      <c r="BG239" s="182"/>
      <c r="BH239" s="182"/>
      <c r="BI239" s="182"/>
      <c r="BJ239" s="182"/>
      <c r="BK239" s="182"/>
      <c r="BL239" s="182"/>
      <c r="BM239" s="182"/>
      <c r="BN239" s="182"/>
      <c r="BO239" s="182"/>
      <c r="BP239" s="182"/>
      <c r="BQ239" s="182"/>
      <c r="BR239" s="182"/>
      <c r="BS239" s="182"/>
      <c r="BT239" s="182"/>
      <c r="BU239" s="182"/>
      <c r="BV239" s="182"/>
      <c r="BW239" s="182"/>
      <c r="BX239" s="182"/>
      <c r="BY239" s="182"/>
      <c r="BZ239" s="182"/>
      <c r="CA239" s="182"/>
      <c r="CB239" s="182"/>
      <c r="CC239" s="182"/>
      <c r="CD239" s="182"/>
      <c r="CE239" s="182"/>
      <c r="CF239" s="182"/>
      <c r="CG239" s="182"/>
      <c r="CH239" s="182"/>
      <c r="CI239" s="182"/>
      <c r="CJ239" s="182"/>
      <c r="CK239" s="182"/>
      <c r="CL239" s="182"/>
      <c r="CM239" s="182"/>
      <c r="CN239" s="182"/>
      <c r="CO239" s="182"/>
      <c r="CP239" s="182"/>
      <c r="CQ239" s="182"/>
    </row>
    <row r="240" spans="8:95" ht="102">
      <c r="H240" s="312" t="s">
        <v>277</v>
      </c>
      <c r="I240" s="313" t="s">
        <v>284</v>
      </c>
      <c r="J240" s="278"/>
      <c r="K240" s="336" t="s">
        <v>1120</v>
      </c>
      <c r="L240" s="343"/>
      <c r="M240" s="344"/>
      <c r="N240" s="175"/>
      <c r="O240" s="176"/>
      <c r="P240" s="175"/>
      <c r="Q240" s="240"/>
      <c r="R240" s="226"/>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c r="BF240" s="182"/>
      <c r="BG240" s="182"/>
      <c r="BH240" s="182"/>
      <c r="BI240" s="182"/>
      <c r="BJ240" s="182"/>
      <c r="BK240" s="182"/>
      <c r="BL240" s="182"/>
      <c r="BM240" s="182"/>
      <c r="BN240" s="182"/>
      <c r="BO240" s="182"/>
      <c r="BP240" s="182"/>
      <c r="BQ240" s="182"/>
      <c r="BR240" s="182"/>
      <c r="BS240" s="182"/>
      <c r="BT240" s="182"/>
      <c r="BU240" s="182"/>
      <c r="BV240" s="182"/>
      <c r="BW240" s="182"/>
      <c r="BX240" s="182"/>
      <c r="BY240" s="182"/>
      <c r="BZ240" s="182"/>
      <c r="CA240" s="182"/>
      <c r="CB240" s="182"/>
      <c r="CC240" s="182"/>
      <c r="CD240" s="182"/>
      <c r="CE240" s="182"/>
      <c r="CF240" s="182"/>
      <c r="CG240" s="182"/>
      <c r="CH240" s="182"/>
      <c r="CI240" s="182"/>
      <c r="CJ240" s="182"/>
      <c r="CK240" s="182"/>
      <c r="CL240" s="182"/>
      <c r="CM240" s="182"/>
      <c r="CN240" s="182"/>
      <c r="CO240" s="182"/>
      <c r="CP240" s="182"/>
      <c r="CQ240" s="182"/>
    </row>
    <row r="241" spans="8:95" ht="63.75">
      <c r="H241" s="312"/>
      <c r="I241" s="313"/>
      <c r="J241" s="278" t="s">
        <v>117</v>
      </c>
      <c r="K241" s="336" t="s">
        <v>1121</v>
      </c>
      <c r="L241" s="343"/>
      <c r="M241" s="341" t="s">
        <v>325</v>
      </c>
      <c r="N241" s="137" t="s">
        <v>1122</v>
      </c>
      <c r="O241" s="62" t="s">
        <v>913</v>
      </c>
      <c r="P241" s="32"/>
      <c r="Q241" s="32"/>
      <c r="R241" s="226"/>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c r="BF241" s="182"/>
      <c r="BG241" s="182"/>
      <c r="BH241" s="182"/>
      <c r="BI241" s="182"/>
      <c r="BJ241" s="182"/>
      <c r="BK241" s="182"/>
      <c r="BL241" s="182"/>
      <c r="BM241" s="182"/>
      <c r="BN241" s="182"/>
      <c r="BO241" s="182"/>
      <c r="BP241" s="182"/>
      <c r="BQ241" s="182"/>
      <c r="BR241" s="182"/>
      <c r="BS241" s="182"/>
      <c r="BT241" s="182"/>
      <c r="BU241" s="182"/>
      <c r="BV241" s="182"/>
      <c r="BW241" s="182"/>
      <c r="BX241" s="182"/>
      <c r="BY241" s="182"/>
      <c r="BZ241" s="182"/>
      <c r="CA241" s="182"/>
      <c r="CB241" s="182"/>
      <c r="CC241" s="182"/>
      <c r="CD241" s="182"/>
      <c r="CE241" s="182"/>
      <c r="CF241" s="182"/>
      <c r="CG241" s="182"/>
      <c r="CH241" s="182"/>
      <c r="CI241" s="182"/>
      <c r="CJ241" s="182"/>
      <c r="CK241" s="182"/>
      <c r="CL241" s="182"/>
      <c r="CM241" s="182"/>
      <c r="CN241" s="182"/>
      <c r="CO241" s="182"/>
      <c r="CP241" s="182"/>
      <c r="CQ241" s="182"/>
    </row>
    <row r="242" spans="8:95" ht="38.25">
      <c r="H242" s="312"/>
      <c r="I242" s="313"/>
      <c r="J242" s="278" t="s">
        <v>119</v>
      </c>
      <c r="K242" s="336" t="s">
        <v>1123</v>
      </c>
      <c r="L242" s="343"/>
      <c r="M242" s="341" t="s">
        <v>325</v>
      </c>
      <c r="N242" s="137" t="s">
        <v>1122</v>
      </c>
      <c r="O242" s="62" t="s">
        <v>913</v>
      </c>
      <c r="P242" s="32"/>
      <c r="Q242" s="32"/>
      <c r="R242" s="226"/>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182"/>
      <c r="BB242" s="182"/>
      <c r="BC242" s="182"/>
      <c r="BD242" s="182"/>
      <c r="BE242" s="182"/>
      <c r="BF242" s="182"/>
      <c r="BG242" s="182"/>
      <c r="BH242" s="182"/>
      <c r="BI242" s="182"/>
      <c r="BJ242" s="182"/>
      <c r="BK242" s="182"/>
      <c r="BL242" s="182"/>
      <c r="BM242" s="182"/>
      <c r="BN242" s="182"/>
      <c r="BO242" s="182"/>
      <c r="BP242" s="182"/>
      <c r="BQ242" s="182"/>
      <c r="BR242" s="182"/>
      <c r="BS242" s="182"/>
      <c r="BT242" s="182"/>
      <c r="BU242" s="182"/>
      <c r="BV242" s="182"/>
      <c r="BW242" s="182"/>
      <c r="BX242" s="182"/>
      <c r="BY242" s="182"/>
      <c r="BZ242" s="182"/>
      <c r="CA242" s="182"/>
      <c r="CB242" s="182"/>
      <c r="CC242" s="182"/>
      <c r="CD242" s="182"/>
      <c r="CE242" s="182"/>
      <c r="CF242" s="182"/>
      <c r="CG242" s="182"/>
      <c r="CH242" s="182"/>
      <c r="CI242" s="182"/>
      <c r="CJ242" s="182"/>
      <c r="CK242" s="182"/>
      <c r="CL242" s="182"/>
      <c r="CM242" s="182"/>
      <c r="CN242" s="182"/>
      <c r="CO242" s="182"/>
      <c r="CP242" s="182"/>
      <c r="CQ242" s="182"/>
    </row>
    <row r="243" spans="8:95" ht="63.75">
      <c r="H243" s="312"/>
      <c r="I243" s="313"/>
      <c r="J243" s="278" t="s">
        <v>121</v>
      </c>
      <c r="K243" s="336" t="s">
        <v>1124</v>
      </c>
      <c r="L243" s="343"/>
      <c r="M243" s="341" t="s">
        <v>325</v>
      </c>
      <c r="N243" s="137" t="s">
        <v>1122</v>
      </c>
      <c r="O243" s="62" t="s">
        <v>913</v>
      </c>
      <c r="P243" s="32"/>
      <c r="Q243" s="32"/>
      <c r="R243" s="226"/>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c r="BF243" s="182"/>
      <c r="BG243" s="182"/>
      <c r="BH243" s="182"/>
      <c r="BI243" s="182"/>
      <c r="BJ243" s="182"/>
      <c r="BK243" s="182"/>
      <c r="BL243" s="182"/>
      <c r="BM243" s="182"/>
      <c r="BN243" s="182"/>
      <c r="BO243" s="182"/>
      <c r="BP243" s="182"/>
      <c r="BQ243" s="182"/>
      <c r="BR243" s="182"/>
      <c r="BS243" s="182"/>
      <c r="BT243" s="182"/>
      <c r="BU243" s="182"/>
      <c r="BV243" s="182"/>
      <c r="BW243" s="182"/>
      <c r="BX243" s="182"/>
      <c r="BY243" s="182"/>
      <c r="BZ243" s="182"/>
      <c r="CA243" s="182"/>
      <c r="CB243" s="182"/>
      <c r="CC243" s="182"/>
      <c r="CD243" s="182"/>
      <c r="CE243" s="182"/>
      <c r="CF243" s="182"/>
      <c r="CG243" s="182"/>
      <c r="CH243" s="182"/>
      <c r="CI243" s="182"/>
      <c r="CJ243" s="182"/>
      <c r="CK243" s="182"/>
      <c r="CL243" s="182"/>
      <c r="CM243" s="182"/>
      <c r="CN243" s="182"/>
      <c r="CO243" s="182"/>
      <c r="CP243" s="182"/>
      <c r="CQ243" s="182"/>
    </row>
    <row r="244" spans="8:95" ht="102">
      <c r="H244" s="312"/>
      <c r="I244" s="313"/>
      <c r="J244" s="278" t="s">
        <v>134</v>
      </c>
      <c r="K244" s="336" t="s">
        <v>1125</v>
      </c>
      <c r="L244" s="343"/>
      <c r="M244" s="341" t="s">
        <v>325</v>
      </c>
      <c r="N244" s="137" t="s">
        <v>1122</v>
      </c>
      <c r="O244" s="62" t="s">
        <v>913</v>
      </c>
      <c r="P244" s="32"/>
      <c r="Q244" s="32"/>
      <c r="R244" s="226"/>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2"/>
      <c r="BC244" s="182"/>
      <c r="BD244" s="182"/>
      <c r="BE244" s="182"/>
      <c r="BF244" s="182"/>
      <c r="BG244" s="182"/>
      <c r="BH244" s="182"/>
      <c r="BI244" s="182"/>
      <c r="BJ244" s="182"/>
      <c r="BK244" s="182"/>
      <c r="BL244" s="182"/>
      <c r="BM244" s="182"/>
      <c r="BN244" s="182"/>
      <c r="BO244" s="182"/>
      <c r="BP244" s="182"/>
      <c r="BQ244" s="182"/>
      <c r="BR244" s="182"/>
      <c r="BS244" s="182"/>
      <c r="BT244" s="182"/>
      <c r="BU244" s="182"/>
      <c r="BV244" s="182"/>
      <c r="BW244" s="182"/>
      <c r="BX244" s="182"/>
      <c r="BY244" s="182"/>
      <c r="BZ244" s="182"/>
      <c r="CA244" s="182"/>
      <c r="CB244" s="182"/>
      <c r="CC244" s="182"/>
      <c r="CD244" s="182"/>
      <c r="CE244" s="182"/>
      <c r="CF244" s="182"/>
      <c r="CG244" s="182"/>
      <c r="CH244" s="182"/>
      <c r="CI244" s="182"/>
      <c r="CJ244" s="182"/>
      <c r="CK244" s="182"/>
      <c r="CL244" s="182"/>
      <c r="CM244" s="182"/>
      <c r="CN244" s="182"/>
      <c r="CO244" s="182"/>
      <c r="CP244" s="182"/>
      <c r="CQ244" s="182"/>
    </row>
    <row r="245" spans="8:95" ht="114.75">
      <c r="H245" s="312"/>
      <c r="I245" s="313"/>
      <c r="J245" s="278" t="s">
        <v>138</v>
      </c>
      <c r="K245" s="336" t="s">
        <v>1126</v>
      </c>
      <c r="L245" s="343"/>
      <c r="M245" s="341" t="s">
        <v>325</v>
      </c>
      <c r="N245" s="137" t="s">
        <v>1122</v>
      </c>
      <c r="O245" s="62" t="s">
        <v>913</v>
      </c>
      <c r="P245" s="32"/>
      <c r="Q245" s="32"/>
      <c r="R245" s="226"/>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182"/>
      <c r="BB245" s="182"/>
      <c r="BC245" s="182"/>
      <c r="BD245" s="182"/>
      <c r="BE245" s="182"/>
      <c r="BF245" s="182"/>
      <c r="BG245" s="182"/>
      <c r="BH245" s="182"/>
      <c r="BI245" s="182"/>
      <c r="BJ245" s="182"/>
      <c r="BK245" s="182"/>
      <c r="BL245" s="182"/>
      <c r="BM245" s="182"/>
      <c r="BN245" s="182"/>
      <c r="BO245" s="182"/>
      <c r="BP245" s="182"/>
      <c r="BQ245" s="182"/>
      <c r="BR245" s="182"/>
      <c r="BS245" s="182"/>
      <c r="BT245" s="182"/>
      <c r="BU245" s="182"/>
      <c r="BV245" s="182"/>
      <c r="BW245" s="182"/>
      <c r="BX245" s="182"/>
      <c r="BY245" s="182"/>
      <c r="BZ245" s="182"/>
      <c r="CA245" s="182"/>
      <c r="CB245" s="182"/>
      <c r="CC245" s="182"/>
      <c r="CD245" s="182"/>
      <c r="CE245" s="182"/>
      <c r="CF245" s="182"/>
      <c r="CG245" s="182"/>
      <c r="CH245" s="182"/>
      <c r="CI245" s="182"/>
      <c r="CJ245" s="182"/>
      <c r="CK245" s="182"/>
      <c r="CL245" s="182"/>
      <c r="CM245" s="182"/>
      <c r="CN245" s="182"/>
      <c r="CO245" s="182"/>
      <c r="CP245" s="182"/>
      <c r="CQ245" s="182"/>
    </row>
    <row r="246" spans="8:95" ht="102">
      <c r="H246" s="312"/>
      <c r="I246" s="313"/>
      <c r="J246" s="278" t="s">
        <v>150</v>
      </c>
      <c r="K246" s="336" t="s">
        <v>1127</v>
      </c>
      <c r="L246" s="343"/>
      <c r="M246" s="341" t="s">
        <v>325</v>
      </c>
      <c r="N246" s="137" t="s">
        <v>1122</v>
      </c>
      <c r="O246" s="62" t="s">
        <v>913</v>
      </c>
      <c r="P246" s="32"/>
      <c r="Q246" s="32"/>
      <c r="R246" s="226"/>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182"/>
      <c r="BB246" s="182"/>
      <c r="BC246" s="182"/>
      <c r="BD246" s="182"/>
      <c r="BE246" s="182"/>
      <c r="BF246" s="182"/>
      <c r="BG246" s="182"/>
      <c r="BH246" s="182"/>
      <c r="BI246" s="182"/>
      <c r="BJ246" s="182"/>
      <c r="BK246" s="182"/>
      <c r="BL246" s="182"/>
      <c r="BM246" s="182"/>
      <c r="BN246" s="182"/>
      <c r="BO246" s="182"/>
      <c r="BP246" s="182"/>
      <c r="BQ246" s="182"/>
      <c r="BR246" s="182"/>
      <c r="BS246" s="182"/>
      <c r="BT246" s="182"/>
      <c r="BU246" s="182"/>
      <c r="BV246" s="182"/>
      <c r="BW246" s="182"/>
      <c r="BX246" s="182"/>
      <c r="BY246" s="182"/>
      <c r="BZ246" s="182"/>
      <c r="CA246" s="182"/>
      <c r="CB246" s="182"/>
      <c r="CC246" s="182"/>
      <c r="CD246" s="182"/>
      <c r="CE246" s="182"/>
      <c r="CF246" s="182"/>
      <c r="CG246" s="182"/>
      <c r="CH246" s="182"/>
      <c r="CI246" s="182"/>
      <c r="CJ246" s="182"/>
      <c r="CK246" s="182"/>
      <c r="CL246" s="182"/>
      <c r="CM246" s="182"/>
      <c r="CN246" s="182"/>
      <c r="CO246" s="182"/>
      <c r="CP246" s="182"/>
      <c r="CQ246" s="182"/>
    </row>
    <row r="247" spans="8:95" ht="127.5">
      <c r="H247" s="312"/>
      <c r="I247" s="313"/>
      <c r="J247" s="278" t="s">
        <v>152</v>
      </c>
      <c r="K247" s="336" t="s">
        <v>1128</v>
      </c>
      <c r="L247" s="343"/>
      <c r="M247" s="341" t="s">
        <v>325</v>
      </c>
      <c r="N247" s="137" t="s">
        <v>1122</v>
      </c>
      <c r="O247" s="62" t="s">
        <v>913</v>
      </c>
      <c r="P247" s="32"/>
      <c r="Q247" s="32"/>
      <c r="R247" s="226"/>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182"/>
      <c r="BB247" s="182"/>
      <c r="BC247" s="182"/>
      <c r="BD247" s="182"/>
      <c r="BE247" s="182"/>
      <c r="BF247" s="182"/>
      <c r="BG247" s="182"/>
      <c r="BH247" s="182"/>
      <c r="BI247" s="182"/>
      <c r="BJ247" s="182"/>
      <c r="BK247" s="182"/>
      <c r="BL247" s="182"/>
      <c r="BM247" s="182"/>
      <c r="BN247" s="182"/>
      <c r="BO247" s="182"/>
      <c r="BP247" s="182"/>
      <c r="BQ247" s="182"/>
      <c r="BR247" s="182"/>
      <c r="BS247" s="182"/>
      <c r="BT247" s="182"/>
      <c r="BU247" s="182"/>
      <c r="BV247" s="182"/>
      <c r="BW247" s="182"/>
      <c r="BX247" s="182"/>
      <c r="BY247" s="182"/>
      <c r="BZ247" s="182"/>
      <c r="CA247" s="182"/>
      <c r="CB247" s="182"/>
      <c r="CC247" s="182"/>
      <c r="CD247" s="182"/>
      <c r="CE247" s="182"/>
      <c r="CF247" s="182"/>
      <c r="CG247" s="182"/>
      <c r="CH247" s="182"/>
      <c r="CI247" s="182"/>
      <c r="CJ247" s="182"/>
      <c r="CK247" s="182"/>
      <c r="CL247" s="182"/>
      <c r="CM247" s="182"/>
      <c r="CN247" s="182"/>
      <c r="CO247" s="182"/>
      <c r="CP247" s="182"/>
      <c r="CQ247" s="182"/>
    </row>
    <row r="248" spans="8:95" ht="165.75">
      <c r="H248" s="312"/>
      <c r="I248" s="313"/>
      <c r="J248" s="278" t="s">
        <v>154</v>
      </c>
      <c r="K248" s="336" t="s">
        <v>1129</v>
      </c>
      <c r="L248" s="343"/>
      <c r="M248" s="341" t="s">
        <v>325</v>
      </c>
      <c r="N248" s="137" t="s">
        <v>1122</v>
      </c>
      <c r="O248" s="62" t="s">
        <v>913</v>
      </c>
      <c r="P248" s="32"/>
      <c r="Q248" s="32"/>
      <c r="R248" s="226"/>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182"/>
      <c r="BB248" s="182"/>
      <c r="BC248" s="182"/>
      <c r="BD248" s="182"/>
      <c r="BE248" s="182"/>
      <c r="BF248" s="182"/>
      <c r="BG248" s="182"/>
      <c r="BH248" s="182"/>
      <c r="BI248" s="182"/>
      <c r="BJ248" s="182"/>
      <c r="BK248" s="182"/>
      <c r="BL248" s="182"/>
      <c r="BM248" s="182"/>
      <c r="BN248" s="182"/>
      <c r="BO248" s="182"/>
      <c r="BP248" s="182"/>
      <c r="BQ248" s="182"/>
      <c r="BR248" s="182"/>
      <c r="BS248" s="182"/>
      <c r="BT248" s="182"/>
      <c r="BU248" s="182"/>
      <c r="BV248" s="182"/>
      <c r="BW248" s="182"/>
      <c r="BX248" s="182"/>
      <c r="BY248" s="182"/>
      <c r="BZ248" s="182"/>
      <c r="CA248" s="182"/>
      <c r="CB248" s="182"/>
      <c r="CC248" s="182"/>
      <c r="CD248" s="182"/>
      <c r="CE248" s="182"/>
      <c r="CF248" s="182"/>
      <c r="CG248" s="182"/>
      <c r="CH248" s="182"/>
      <c r="CI248" s="182"/>
      <c r="CJ248" s="182"/>
      <c r="CK248" s="182"/>
      <c r="CL248" s="182"/>
      <c r="CM248" s="182"/>
      <c r="CN248" s="182"/>
      <c r="CO248" s="182"/>
      <c r="CP248" s="182"/>
      <c r="CQ248" s="182"/>
    </row>
    <row r="249" spans="8:95" ht="114.75">
      <c r="H249" s="312"/>
      <c r="I249" s="313"/>
      <c r="J249" s="278" t="s">
        <v>158</v>
      </c>
      <c r="K249" s="336" t="s">
        <v>1130</v>
      </c>
      <c r="L249" s="343"/>
      <c r="M249" s="341" t="s">
        <v>325</v>
      </c>
      <c r="N249" s="137" t="s">
        <v>1122</v>
      </c>
      <c r="O249" s="62" t="s">
        <v>913</v>
      </c>
      <c r="P249" s="32"/>
      <c r="Q249" s="32"/>
      <c r="R249" s="226"/>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182"/>
      <c r="BB249" s="182"/>
      <c r="BC249" s="182"/>
      <c r="BD249" s="182"/>
      <c r="BE249" s="182"/>
      <c r="BF249" s="182"/>
      <c r="BG249" s="182"/>
      <c r="BH249" s="182"/>
      <c r="BI249" s="182"/>
      <c r="BJ249" s="182"/>
      <c r="BK249" s="182"/>
      <c r="BL249" s="182"/>
      <c r="BM249" s="182"/>
      <c r="BN249" s="182"/>
      <c r="BO249" s="182"/>
      <c r="BP249" s="182"/>
      <c r="BQ249" s="182"/>
      <c r="BR249" s="182"/>
      <c r="BS249" s="182"/>
      <c r="BT249" s="182"/>
      <c r="BU249" s="182"/>
      <c r="BV249" s="182"/>
      <c r="BW249" s="182"/>
      <c r="BX249" s="182"/>
      <c r="BY249" s="182"/>
      <c r="BZ249" s="182"/>
      <c r="CA249" s="182"/>
      <c r="CB249" s="182"/>
      <c r="CC249" s="182"/>
      <c r="CD249" s="182"/>
      <c r="CE249" s="182"/>
      <c r="CF249" s="182"/>
      <c r="CG249" s="182"/>
      <c r="CH249" s="182"/>
      <c r="CI249" s="182"/>
      <c r="CJ249" s="182"/>
      <c r="CK249" s="182"/>
      <c r="CL249" s="182"/>
      <c r="CM249" s="182"/>
      <c r="CN249" s="182"/>
      <c r="CO249" s="182"/>
      <c r="CP249" s="182"/>
      <c r="CQ249" s="182"/>
    </row>
    <row r="250" spans="8:95" ht="242.25">
      <c r="H250" s="312"/>
      <c r="I250" s="313"/>
      <c r="J250" s="278" t="s">
        <v>160</v>
      </c>
      <c r="K250" s="336" t="s">
        <v>1131</v>
      </c>
      <c r="L250" s="345"/>
      <c r="M250" s="341" t="s">
        <v>325</v>
      </c>
      <c r="N250" s="137" t="s">
        <v>1122</v>
      </c>
      <c r="O250" s="62" t="s">
        <v>913</v>
      </c>
      <c r="P250" s="32"/>
      <c r="Q250" s="32"/>
      <c r="R250" s="226"/>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182"/>
      <c r="BB250" s="182"/>
      <c r="BC250" s="182"/>
      <c r="BD250" s="182"/>
      <c r="BE250" s="182"/>
      <c r="BF250" s="182"/>
      <c r="BG250" s="182"/>
      <c r="BH250" s="182"/>
      <c r="BI250" s="182"/>
      <c r="BJ250" s="182"/>
      <c r="BK250" s="182"/>
      <c r="BL250" s="182"/>
      <c r="BM250" s="182"/>
      <c r="BN250" s="182"/>
      <c r="BO250" s="182"/>
      <c r="BP250" s="182"/>
      <c r="BQ250" s="182"/>
      <c r="BR250" s="182"/>
      <c r="BS250" s="182"/>
      <c r="BT250" s="182"/>
      <c r="BU250" s="182"/>
      <c r="BV250" s="182"/>
      <c r="BW250" s="182"/>
      <c r="BX250" s="182"/>
      <c r="BY250" s="182"/>
      <c r="BZ250" s="182"/>
      <c r="CA250" s="182"/>
      <c r="CB250" s="182"/>
      <c r="CC250" s="182"/>
      <c r="CD250" s="182"/>
      <c r="CE250" s="182"/>
      <c r="CF250" s="182"/>
      <c r="CG250" s="182"/>
      <c r="CH250" s="182"/>
      <c r="CI250" s="182"/>
      <c r="CJ250" s="182"/>
      <c r="CK250" s="182"/>
      <c r="CL250" s="182"/>
      <c r="CM250" s="182"/>
      <c r="CN250" s="182"/>
      <c r="CO250" s="182"/>
      <c r="CP250" s="182"/>
      <c r="CQ250" s="182"/>
    </row>
    <row r="251" spans="8:95" ht="114.75">
      <c r="H251" s="312"/>
      <c r="I251" s="313" t="s">
        <v>290</v>
      </c>
      <c r="J251" s="278"/>
      <c r="K251" s="336" t="s">
        <v>1132</v>
      </c>
      <c r="L251" s="346"/>
      <c r="M251" s="335" t="s">
        <v>348</v>
      </c>
      <c r="N251" s="61" t="s">
        <v>1043</v>
      </c>
      <c r="O251" s="62" t="s">
        <v>287</v>
      </c>
      <c r="P251" s="121"/>
      <c r="Q251" s="121"/>
      <c r="R251" s="226"/>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182"/>
      <c r="BB251" s="182"/>
      <c r="BC251" s="182"/>
      <c r="BD251" s="182"/>
      <c r="BE251" s="182"/>
      <c r="BF251" s="182"/>
      <c r="BG251" s="182"/>
      <c r="BH251" s="182"/>
      <c r="BI251" s="182"/>
      <c r="BJ251" s="182"/>
      <c r="BK251" s="182"/>
      <c r="BL251" s="182"/>
      <c r="BM251" s="182"/>
      <c r="BN251" s="182"/>
      <c r="BO251" s="182"/>
      <c r="BP251" s="182"/>
      <c r="BQ251" s="182"/>
      <c r="BR251" s="182"/>
      <c r="BS251" s="182"/>
      <c r="BT251" s="182"/>
      <c r="BU251" s="182"/>
      <c r="BV251" s="182"/>
      <c r="BW251" s="182"/>
      <c r="BX251" s="182"/>
      <c r="BY251" s="182"/>
      <c r="BZ251" s="182"/>
      <c r="CA251" s="182"/>
      <c r="CB251" s="182"/>
      <c r="CC251" s="182"/>
      <c r="CD251" s="182"/>
      <c r="CE251" s="182"/>
      <c r="CF251" s="182"/>
      <c r="CG251" s="182"/>
      <c r="CH251" s="182"/>
      <c r="CI251" s="182"/>
      <c r="CJ251" s="182"/>
      <c r="CK251" s="182"/>
      <c r="CL251" s="182"/>
      <c r="CM251" s="182"/>
      <c r="CN251" s="182"/>
      <c r="CO251" s="182"/>
      <c r="CP251" s="182"/>
      <c r="CQ251" s="182"/>
    </row>
    <row r="252" spans="8:95" ht="357">
      <c r="H252" s="312"/>
      <c r="I252" s="313" t="s">
        <v>298</v>
      </c>
      <c r="J252" s="278"/>
      <c r="K252" s="342" t="s">
        <v>1133</v>
      </c>
      <c r="L252" s="333" t="s">
        <v>1134</v>
      </c>
      <c r="M252" s="344"/>
      <c r="N252" s="175"/>
      <c r="O252" s="176"/>
      <c r="P252" s="167"/>
      <c r="Q252" s="168"/>
      <c r="R252" s="226"/>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2"/>
      <c r="BC252" s="182"/>
      <c r="BD252" s="182"/>
      <c r="BE252" s="182"/>
      <c r="BF252" s="182"/>
      <c r="BG252" s="182"/>
      <c r="BH252" s="182"/>
      <c r="BI252" s="182"/>
      <c r="BJ252" s="182"/>
      <c r="BK252" s="182"/>
      <c r="BL252" s="182"/>
      <c r="BM252" s="182"/>
      <c r="BN252" s="182"/>
      <c r="BO252" s="182"/>
      <c r="BP252" s="182"/>
      <c r="BQ252" s="182"/>
      <c r="BR252" s="182"/>
      <c r="BS252" s="182"/>
      <c r="BT252" s="182"/>
      <c r="BU252" s="182"/>
      <c r="BV252" s="182"/>
      <c r="BW252" s="182"/>
      <c r="BX252" s="182"/>
      <c r="BY252" s="182"/>
      <c r="BZ252" s="182"/>
      <c r="CA252" s="182"/>
      <c r="CB252" s="182"/>
      <c r="CC252" s="182"/>
      <c r="CD252" s="182"/>
      <c r="CE252" s="182"/>
      <c r="CF252" s="182"/>
      <c r="CG252" s="182"/>
      <c r="CH252" s="182"/>
      <c r="CI252" s="182"/>
      <c r="CJ252" s="182"/>
      <c r="CK252" s="182"/>
      <c r="CL252" s="182"/>
      <c r="CM252" s="182"/>
      <c r="CN252" s="182"/>
      <c r="CO252" s="182"/>
      <c r="CP252" s="182"/>
      <c r="CQ252" s="182"/>
    </row>
    <row r="253" spans="8:95" ht="51">
      <c r="H253" s="312" t="s">
        <v>277</v>
      </c>
      <c r="I253" s="313"/>
      <c r="J253" s="278" t="s">
        <v>117</v>
      </c>
      <c r="K253" s="336" t="s">
        <v>1135</v>
      </c>
      <c r="L253" s="333" t="s">
        <v>1134</v>
      </c>
      <c r="M253" s="341" t="s">
        <v>325</v>
      </c>
      <c r="N253" s="137" t="s">
        <v>1122</v>
      </c>
      <c r="O253" s="62" t="s">
        <v>913</v>
      </c>
      <c r="P253" s="32"/>
      <c r="Q253" s="32"/>
      <c r="R253" s="226"/>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182"/>
      <c r="BB253" s="182"/>
      <c r="BC253" s="182"/>
      <c r="BD253" s="182"/>
      <c r="BE253" s="182"/>
      <c r="BF253" s="182"/>
      <c r="BG253" s="182"/>
      <c r="BH253" s="182"/>
      <c r="BI253" s="182"/>
      <c r="BJ253" s="182"/>
      <c r="BK253" s="182"/>
      <c r="BL253" s="182"/>
      <c r="BM253" s="182"/>
      <c r="BN253" s="182"/>
      <c r="BO253" s="182"/>
      <c r="BP253" s="182"/>
      <c r="BQ253" s="182"/>
      <c r="BR253" s="182"/>
      <c r="BS253" s="182"/>
      <c r="BT253" s="182"/>
      <c r="BU253" s="182"/>
      <c r="BV253" s="182"/>
      <c r="BW253" s="182"/>
      <c r="BX253" s="182"/>
      <c r="BY253" s="182"/>
      <c r="BZ253" s="182"/>
      <c r="CA253" s="182"/>
      <c r="CB253" s="182"/>
      <c r="CC253" s="182"/>
      <c r="CD253" s="182"/>
      <c r="CE253" s="182"/>
      <c r="CF253" s="182"/>
      <c r="CG253" s="182"/>
      <c r="CH253" s="182"/>
      <c r="CI253" s="182"/>
      <c r="CJ253" s="182"/>
      <c r="CK253" s="182"/>
      <c r="CL253" s="182"/>
      <c r="CM253" s="182"/>
      <c r="CN253" s="182"/>
      <c r="CO253" s="182"/>
      <c r="CP253" s="182"/>
      <c r="CQ253" s="182"/>
    </row>
    <row r="254" spans="8:95" ht="63.75">
      <c r="H254" s="312"/>
      <c r="I254" s="313"/>
      <c r="J254" s="278" t="s">
        <v>119</v>
      </c>
      <c r="K254" s="336" t="s">
        <v>1136</v>
      </c>
      <c r="L254" s="333" t="s">
        <v>1134</v>
      </c>
      <c r="M254" s="341" t="s">
        <v>325</v>
      </c>
      <c r="N254" s="137" t="s">
        <v>1122</v>
      </c>
      <c r="O254" s="62" t="s">
        <v>913</v>
      </c>
      <c r="P254" s="32"/>
      <c r="Q254" s="32"/>
      <c r="R254" s="226"/>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182"/>
      <c r="BB254" s="182"/>
      <c r="BC254" s="182"/>
      <c r="BD254" s="182"/>
      <c r="BE254" s="182"/>
      <c r="BF254" s="182"/>
      <c r="BG254" s="182"/>
      <c r="BH254" s="182"/>
      <c r="BI254" s="182"/>
      <c r="BJ254" s="182"/>
      <c r="BK254" s="182"/>
      <c r="BL254" s="182"/>
      <c r="BM254" s="182"/>
      <c r="BN254" s="182"/>
      <c r="BO254" s="182"/>
      <c r="BP254" s="182"/>
      <c r="BQ254" s="182"/>
      <c r="BR254" s="182"/>
      <c r="BS254" s="182"/>
      <c r="BT254" s="182"/>
      <c r="BU254" s="182"/>
      <c r="BV254" s="182"/>
      <c r="BW254" s="182"/>
      <c r="BX254" s="182"/>
      <c r="BY254" s="182"/>
      <c r="BZ254" s="182"/>
      <c r="CA254" s="182"/>
      <c r="CB254" s="182"/>
      <c r="CC254" s="182"/>
      <c r="CD254" s="182"/>
      <c r="CE254" s="182"/>
      <c r="CF254" s="182"/>
      <c r="CG254" s="182"/>
      <c r="CH254" s="182"/>
      <c r="CI254" s="182"/>
      <c r="CJ254" s="182"/>
      <c r="CK254" s="182"/>
      <c r="CL254" s="182"/>
      <c r="CM254" s="182"/>
      <c r="CN254" s="182"/>
      <c r="CO254" s="182"/>
      <c r="CP254" s="182"/>
      <c r="CQ254" s="182"/>
    </row>
    <row r="255" spans="8:95" ht="102">
      <c r="H255" s="312"/>
      <c r="I255" s="313"/>
      <c r="J255" s="278" t="s">
        <v>121</v>
      </c>
      <c r="K255" s="336" t="s">
        <v>1137</v>
      </c>
      <c r="L255" s="343"/>
      <c r="M255" s="341" t="s">
        <v>325</v>
      </c>
      <c r="N255" s="137" t="s">
        <v>1138</v>
      </c>
      <c r="O255" s="62" t="s">
        <v>913</v>
      </c>
      <c r="P255" s="32"/>
      <c r="Q255" s="32"/>
      <c r="R255" s="226"/>
      <c r="S255" s="182"/>
      <c r="T255" s="182"/>
      <c r="U255" s="182"/>
      <c r="V255" s="182"/>
      <c r="W255" s="182"/>
      <c r="X255" s="182"/>
      <c r="Y255" s="182"/>
      <c r="Z255" s="182"/>
      <c r="AA255" s="182"/>
      <c r="AB255" s="182"/>
      <c r="AC255" s="182"/>
      <c r="AD255" s="182"/>
      <c r="AE255" s="182"/>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182"/>
      <c r="BB255" s="182"/>
      <c r="BC255" s="182"/>
      <c r="BD255" s="182"/>
      <c r="BE255" s="182"/>
      <c r="BF255" s="182"/>
      <c r="BG255" s="182"/>
      <c r="BH255" s="182"/>
      <c r="BI255" s="182"/>
      <c r="BJ255" s="182"/>
      <c r="BK255" s="182"/>
      <c r="BL255" s="182"/>
      <c r="BM255" s="182"/>
      <c r="BN255" s="182"/>
      <c r="BO255" s="182"/>
      <c r="BP255" s="182"/>
      <c r="BQ255" s="182"/>
      <c r="BR255" s="182"/>
      <c r="BS255" s="182"/>
      <c r="BT255" s="182"/>
      <c r="BU255" s="182"/>
      <c r="BV255" s="182"/>
      <c r="BW255" s="182"/>
      <c r="BX255" s="182"/>
      <c r="BY255" s="182"/>
      <c r="BZ255" s="182"/>
      <c r="CA255" s="182"/>
      <c r="CB255" s="182"/>
      <c r="CC255" s="182"/>
      <c r="CD255" s="182"/>
      <c r="CE255" s="182"/>
      <c r="CF255" s="182"/>
      <c r="CG255" s="182"/>
      <c r="CH255" s="182"/>
      <c r="CI255" s="182"/>
      <c r="CJ255" s="182"/>
      <c r="CK255" s="182"/>
      <c r="CL255" s="182"/>
      <c r="CM255" s="182"/>
      <c r="CN255" s="182"/>
      <c r="CO255" s="182"/>
      <c r="CP255" s="182"/>
      <c r="CQ255" s="182"/>
    </row>
    <row r="256" spans="8:95" ht="51">
      <c r="H256" s="312"/>
      <c r="I256" s="313"/>
      <c r="J256" s="278" t="s">
        <v>134</v>
      </c>
      <c r="K256" s="336" t="s">
        <v>1139</v>
      </c>
      <c r="L256" s="345"/>
      <c r="M256" s="341" t="s">
        <v>325</v>
      </c>
      <c r="N256" s="137"/>
      <c r="O256" s="62" t="s">
        <v>913</v>
      </c>
      <c r="P256" s="32"/>
      <c r="Q256" s="32"/>
      <c r="R256" s="226"/>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182"/>
      <c r="BB256" s="182"/>
      <c r="BC256" s="182"/>
      <c r="BD256" s="182"/>
      <c r="BE256" s="182"/>
      <c r="BF256" s="182"/>
      <c r="BG256" s="182"/>
      <c r="BH256" s="182"/>
      <c r="BI256" s="182"/>
      <c r="BJ256" s="182"/>
      <c r="BK256" s="182"/>
      <c r="BL256" s="182"/>
      <c r="BM256" s="182"/>
      <c r="BN256" s="182"/>
      <c r="BO256" s="182"/>
      <c r="BP256" s="182"/>
      <c r="BQ256" s="182"/>
      <c r="BR256" s="182"/>
      <c r="BS256" s="182"/>
      <c r="BT256" s="182"/>
      <c r="BU256" s="182"/>
      <c r="BV256" s="182"/>
      <c r="BW256" s="182"/>
      <c r="BX256" s="182"/>
      <c r="BY256" s="182"/>
      <c r="BZ256" s="182"/>
      <c r="CA256" s="182"/>
      <c r="CB256" s="182"/>
      <c r="CC256" s="182"/>
      <c r="CD256" s="182"/>
      <c r="CE256" s="182"/>
      <c r="CF256" s="182"/>
      <c r="CG256" s="182"/>
      <c r="CH256" s="182"/>
      <c r="CI256" s="182"/>
      <c r="CJ256" s="182"/>
      <c r="CK256" s="182"/>
      <c r="CL256" s="182"/>
      <c r="CM256" s="182"/>
      <c r="CN256" s="182"/>
      <c r="CO256" s="182"/>
      <c r="CP256" s="182"/>
      <c r="CQ256" s="182"/>
    </row>
    <row r="257" spans="8:95" ht="76.5">
      <c r="H257" s="312"/>
      <c r="I257" s="313" t="s">
        <v>300</v>
      </c>
      <c r="J257" s="278"/>
      <c r="K257" s="336" t="s">
        <v>1140</v>
      </c>
      <c r="L257" s="345"/>
      <c r="M257" s="341" t="s">
        <v>325</v>
      </c>
      <c r="N257" s="137"/>
      <c r="O257" s="62" t="s">
        <v>913</v>
      </c>
      <c r="P257" s="32"/>
      <c r="Q257" s="32"/>
      <c r="R257" s="226"/>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182"/>
      <c r="BB257" s="182"/>
      <c r="BC257" s="182"/>
      <c r="BD257" s="182"/>
      <c r="BE257" s="182"/>
      <c r="BF257" s="182"/>
      <c r="BG257" s="182"/>
      <c r="BH257" s="182"/>
      <c r="BI257" s="182"/>
      <c r="BJ257" s="182"/>
      <c r="BK257" s="182"/>
      <c r="BL257" s="182"/>
      <c r="BM257" s="182"/>
      <c r="BN257" s="182"/>
      <c r="BO257" s="182"/>
      <c r="BP257" s="182"/>
      <c r="BQ257" s="182"/>
      <c r="BR257" s="182"/>
      <c r="BS257" s="182"/>
      <c r="BT257" s="182"/>
      <c r="BU257" s="182"/>
      <c r="BV257" s="182"/>
      <c r="BW257" s="182"/>
      <c r="BX257" s="182"/>
      <c r="BY257" s="182"/>
      <c r="BZ257" s="182"/>
      <c r="CA257" s="182"/>
      <c r="CB257" s="182"/>
      <c r="CC257" s="182"/>
      <c r="CD257" s="182"/>
      <c r="CE257" s="182"/>
      <c r="CF257" s="182"/>
      <c r="CG257" s="182"/>
      <c r="CH257" s="182"/>
      <c r="CI257" s="182"/>
      <c r="CJ257" s="182"/>
      <c r="CK257" s="182"/>
      <c r="CL257" s="182"/>
      <c r="CM257" s="182"/>
      <c r="CN257" s="182"/>
      <c r="CO257" s="182"/>
      <c r="CP257" s="182"/>
      <c r="CQ257" s="182"/>
    </row>
    <row r="258" spans="8:95" ht="102">
      <c r="H258" s="312"/>
      <c r="I258" s="313" t="s">
        <v>302</v>
      </c>
      <c r="J258" s="339"/>
      <c r="K258" s="336" t="s">
        <v>1141</v>
      </c>
      <c r="L258" s="346"/>
      <c r="M258" s="341" t="s">
        <v>325</v>
      </c>
      <c r="N258" s="137"/>
      <c r="O258" s="62" t="s">
        <v>913</v>
      </c>
      <c r="P258" s="32"/>
      <c r="Q258" s="32"/>
      <c r="R258" s="226"/>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182"/>
      <c r="BB258" s="182"/>
      <c r="BC258" s="182"/>
      <c r="BD258" s="182"/>
      <c r="BE258" s="182"/>
      <c r="BF258" s="182"/>
      <c r="BG258" s="182"/>
      <c r="BH258" s="182"/>
      <c r="BI258" s="182"/>
      <c r="BJ258" s="182"/>
      <c r="BK258" s="182"/>
      <c r="BL258" s="182"/>
      <c r="BM258" s="182"/>
      <c r="BN258" s="182"/>
      <c r="BO258" s="182"/>
      <c r="BP258" s="182"/>
      <c r="BQ258" s="182"/>
      <c r="BR258" s="182"/>
      <c r="BS258" s="182"/>
      <c r="BT258" s="182"/>
      <c r="BU258" s="182"/>
      <c r="BV258" s="182"/>
      <c r="BW258" s="182"/>
      <c r="BX258" s="182"/>
      <c r="BY258" s="182"/>
      <c r="BZ258" s="182"/>
      <c r="CA258" s="182"/>
      <c r="CB258" s="182"/>
      <c r="CC258" s="182"/>
      <c r="CD258" s="182"/>
      <c r="CE258" s="182"/>
      <c r="CF258" s="182"/>
      <c r="CG258" s="182"/>
      <c r="CH258" s="182"/>
      <c r="CI258" s="182"/>
      <c r="CJ258" s="182"/>
      <c r="CK258" s="182"/>
      <c r="CL258" s="182"/>
      <c r="CM258" s="182"/>
      <c r="CN258" s="182"/>
      <c r="CO258" s="182"/>
      <c r="CP258" s="182"/>
      <c r="CQ258" s="182"/>
    </row>
    <row r="259" spans="8:95" ht="229.5">
      <c r="H259" s="312"/>
      <c r="I259" s="313"/>
      <c r="J259" s="340" t="s">
        <v>117</v>
      </c>
      <c r="K259" s="336" t="s">
        <v>1142</v>
      </c>
      <c r="L259" s="346"/>
      <c r="M259" s="341" t="s">
        <v>325</v>
      </c>
      <c r="N259" s="137"/>
      <c r="O259" s="62" t="s">
        <v>913</v>
      </c>
      <c r="P259" s="32"/>
      <c r="Q259" s="32"/>
      <c r="R259" s="226"/>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182"/>
      <c r="BB259" s="182"/>
      <c r="BC259" s="182"/>
      <c r="BD259" s="182"/>
      <c r="BE259" s="182"/>
      <c r="BF259" s="182"/>
      <c r="BG259" s="182"/>
      <c r="BH259" s="182"/>
      <c r="BI259" s="182"/>
      <c r="BJ259" s="182"/>
      <c r="BK259" s="182"/>
      <c r="BL259" s="182"/>
      <c r="BM259" s="182"/>
      <c r="BN259" s="182"/>
      <c r="BO259" s="182"/>
      <c r="BP259" s="182"/>
      <c r="BQ259" s="182"/>
      <c r="BR259" s="182"/>
      <c r="BS259" s="182"/>
      <c r="BT259" s="182"/>
      <c r="BU259" s="182"/>
      <c r="BV259" s="182"/>
      <c r="BW259" s="182"/>
      <c r="BX259" s="182"/>
      <c r="BY259" s="182"/>
      <c r="BZ259" s="182"/>
      <c r="CA259" s="182"/>
      <c r="CB259" s="182"/>
      <c r="CC259" s="182"/>
      <c r="CD259" s="182"/>
      <c r="CE259" s="182"/>
      <c r="CF259" s="182"/>
      <c r="CG259" s="182"/>
      <c r="CH259" s="182"/>
      <c r="CI259" s="182"/>
      <c r="CJ259" s="182"/>
      <c r="CK259" s="182"/>
      <c r="CL259" s="182"/>
      <c r="CM259" s="182"/>
      <c r="CN259" s="182"/>
      <c r="CO259" s="182"/>
      <c r="CP259" s="182"/>
      <c r="CQ259" s="182"/>
    </row>
    <row r="260" spans="8:95" ht="191.25">
      <c r="H260" s="312"/>
      <c r="I260" s="313"/>
      <c r="J260" s="340" t="s">
        <v>119</v>
      </c>
      <c r="K260" s="336" t="s">
        <v>1143</v>
      </c>
      <c r="L260" s="346"/>
      <c r="M260" s="341" t="s">
        <v>325</v>
      </c>
      <c r="N260" s="137"/>
      <c r="O260" s="62" t="s">
        <v>913</v>
      </c>
      <c r="P260" s="32"/>
      <c r="Q260" s="32"/>
      <c r="R260" s="226"/>
      <c r="S260" s="182"/>
      <c r="T260" s="182"/>
      <c r="U260" s="182"/>
      <c r="V260" s="182"/>
      <c r="W260" s="182"/>
      <c r="X260" s="182"/>
      <c r="Y260" s="182"/>
      <c r="Z260" s="182"/>
      <c r="AA260" s="182"/>
      <c r="AB260" s="182"/>
      <c r="AC260" s="182"/>
      <c r="AD260" s="182"/>
      <c r="AE260" s="182"/>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182"/>
      <c r="BB260" s="182"/>
      <c r="BC260" s="182"/>
      <c r="BD260" s="182"/>
      <c r="BE260" s="182"/>
      <c r="BF260" s="182"/>
      <c r="BG260" s="182"/>
      <c r="BH260" s="182"/>
      <c r="BI260" s="182"/>
      <c r="BJ260" s="182"/>
      <c r="BK260" s="182"/>
      <c r="BL260" s="182"/>
      <c r="BM260" s="182"/>
      <c r="BN260" s="182"/>
      <c r="BO260" s="182"/>
      <c r="BP260" s="182"/>
      <c r="BQ260" s="182"/>
      <c r="BR260" s="182"/>
      <c r="BS260" s="182"/>
      <c r="BT260" s="182"/>
      <c r="BU260" s="182"/>
      <c r="BV260" s="182"/>
      <c r="BW260" s="182"/>
      <c r="BX260" s="182"/>
      <c r="BY260" s="182"/>
      <c r="BZ260" s="182"/>
      <c r="CA260" s="182"/>
      <c r="CB260" s="182"/>
      <c r="CC260" s="182"/>
      <c r="CD260" s="182"/>
      <c r="CE260" s="182"/>
      <c r="CF260" s="182"/>
      <c r="CG260" s="182"/>
      <c r="CH260" s="182"/>
      <c r="CI260" s="182"/>
      <c r="CJ260" s="182"/>
      <c r="CK260" s="182"/>
      <c r="CL260" s="182"/>
      <c r="CM260" s="182"/>
      <c r="CN260" s="182"/>
      <c r="CO260" s="182"/>
      <c r="CP260" s="182"/>
      <c r="CQ260" s="182"/>
    </row>
    <row r="261" spans="8:95" ht="102">
      <c r="H261" s="312"/>
      <c r="I261" s="313"/>
      <c r="J261" s="340" t="s">
        <v>121</v>
      </c>
      <c r="K261" s="336" t="s">
        <v>1144</v>
      </c>
      <c r="L261" s="346"/>
      <c r="M261" s="341" t="s">
        <v>325</v>
      </c>
      <c r="N261" s="137"/>
      <c r="O261" s="62" t="s">
        <v>913</v>
      </c>
      <c r="P261" s="32"/>
      <c r="Q261" s="32"/>
      <c r="R261" s="226"/>
      <c r="S261" s="182"/>
      <c r="T261" s="182"/>
      <c r="U261" s="182"/>
      <c r="V261" s="182"/>
      <c r="W261" s="182"/>
      <c r="X261" s="182"/>
      <c r="Y261" s="182"/>
      <c r="Z261" s="182"/>
      <c r="AA261" s="182"/>
      <c r="AB261" s="182"/>
      <c r="AC261" s="182"/>
      <c r="AD261" s="182"/>
      <c r="AE261" s="182"/>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182"/>
      <c r="BB261" s="182"/>
      <c r="BC261" s="182"/>
      <c r="BD261" s="182"/>
      <c r="BE261" s="182"/>
      <c r="BF261" s="182"/>
      <c r="BG261" s="182"/>
      <c r="BH261" s="182"/>
      <c r="BI261" s="182"/>
      <c r="BJ261" s="182"/>
      <c r="BK261" s="182"/>
      <c r="BL261" s="182"/>
      <c r="BM261" s="182"/>
      <c r="BN261" s="182"/>
      <c r="BO261" s="182"/>
      <c r="BP261" s="182"/>
      <c r="BQ261" s="182"/>
      <c r="BR261" s="182"/>
      <c r="BS261" s="182"/>
      <c r="BT261" s="182"/>
      <c r="BU261" s="182"/>
      <c r="BV261" s="182"/>
      <c r="BW261" s="182"/>
      <c r="BX261" s="182"/>
      <c r="BY261" s="182"/>
      <c r="BZ261" s="182"/>
      <c r="CA261" s="182"/>
      <c r="CB261" s="182"/>
      <c r="CC261" s="182"/>
      <c r="CD261" s="182"/>
      <c r="CE261" s="182"/>
      <c r="CF261" s="182"/>
      <c r="CG261" s="182"/>
      <c r="CH261" s="182"/>
      <c r="CI261" s="182"/>
      <c r="CJ261" s="182"/>
      <c r="CK261" s="182"/>
      <c r="CL261" s="182"/>
      <c r="CM261" s="182"/>
      <c r="CN261" s="182"/>
      <c r="CO261" s="182"/>
      <c r="CP261" s="182"/>
      <c r="CQ261" s="182"/>
    </row>
    <row r="262" spans="8:95" ht="76.5">
      <c r="H262" s="312"/>
      <c r="I262" s="313"/>
      <c r="J262" s="340" t="s">
        <v>134</v>
      </c>
      <c r="K262" s="336" t="s">
        <v>1145</v>
      </c>
      <c r="L262" s="346"/>
      <c r="M262" s="341" t="s">
        <v>325</v>
      </c>
      <c r="N262" s="137"/>
      <c r="O262" s="62" t="s">
        <v>913</v>
      </c>
      <c r="P262" s="32"/>
      <c r="Q262" s="32"/>
      <c r="R262" s="226"/>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c r="BP262" s="182"/>
      <c r="BQ262" s="182"/>
      <c r="BR262" s="182"/>
      <c r="BS262" s="182"/>
      <c r="BT262" s="182"/>
      <c r="BU262" s="182"/>
      <c r="BV262" s="182"/>
      <c r="BW262" s="182"/>
      <c r="BX262" s="182"/>
      <c r="BY262" s="182"/>
      <c r="BZ262" s="182"/>
      <c r="CA262" s="182"/>
      <c r="CB262" s="182"/>
      <c r="CC262" s="182"/>
      <c r="CD262" s="182"/>
      <c r="CE262" s="182"/>
      <c r="CF262" s="182"/>
      <c r="CG262" s="182"/>
      <c r="CH262" s="182"/>
      <c r="CI262" s="182"/>
      <c r="CJ262" s="182"/>
      <c r="CK262" s="182"/>
      <c r="CL262" s="182"/>
      <c r="CM262" s="182"/>
      <c r="CN262" s="182"/>
      <c r="CO262" s="182"/>
      <c r="CP262" s="182"/>
      <c r="CQ262" s="182"/>
    </row>
    <row r="263" spans="8:95" ht="306">
      <c r="H263" s="312"/>
      <c r="I263" s="313" t="s">
        <v>309</v>
      </c>
      <c r="J263" s="339"/>
      <c r="K263" s="336" t="s">
        <v>1146</v>
      </c>
      <c r="L263" s="346"/>
      <c r="M263" s="344"/>
      <c r="N263" s="175"/>
      <c r="O263" s="176"/>
      <c r="P263" s="167"/>
      <c r="Q263" s="168"/>
      <c r="R263" s="226"/>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182"/>
      <c r="BB263" s="182"/>
      <c r="BC263" s="182"/>
      <c r="BD263" s="182"/>
      <c r="BE263" s="182"/>
      <c r="BF263" s="182"/>
      <c r="BG263" s="182"/>
      <c r="BH263" s="182"/>
      <c r="BI263" s="182"/>
      <c r="BJ263" s="182"/>
      <c r="BK263" s="182"/>
      <c r="BL263" s="182"/>
      <c r="BM263" s="182"/>
      <c r="BN263" s="182"/>
      <c r="BO263" s="182"/>
      <c r="BP263" s="182"/>
      <c r="BQ263" s="182"/>
      <c r="BR263" s="182"/>
      <c r="BS263" s="182"/>
      <c r="BT263" s="182"/>
      <c r="BU263" s="182"/>
      <c r="BV263" s="182"/>
      <c r="BW263" s="182"/>
      <c r="BX263" s="182"/>
      <c r="BY263" s="182"/>
      <c r="BZ263" s="182"/>
      <c r="CA263" s="182"/>
      <c r="CB263" s="182"/>
      <c r="CC263" s="182"/>
      <c r="CD263" s="182"/>
      <c r="CE263" s="182"/>
      <c r="CF263" s="182"/>
      <c r="CG263" s="182"/>
      <c r="CH263" s="182"/>
      <c r="CI263" s="182"/>
      <c r="CJ263" s="182"/>
      <c r="CK263" s="182"/>
      <c r="CL263" s="182"/>
      <c r="CM263" s="182"/>
      <c r="CN263" s="182"/>
      <c r="CO263" s="182"/>
      <c r="CP263" s="182"/>
      <c r="CQ263" s="182"/>
    </row>
    <row r="264" spans="8:95" ht="153">
      <c r="H264" s="312"/>
      <c r="I264" s="313"/>
      <c r="J264" s="340" t="s">
        <v>117</v>
      </c>
      <c r="K264" s="336" t="s">
        <v>1147</v>
      </c>
      <c r="L264" s="346"/>
      <c r="M264" s="341" t="s">
        <v>325</v>
      </c>
      <c r="N264" s="137"/>
      <c r="O264" s="62" t="s">
        <v>913</v>
      </c>
      <c r="P264" s="32"/>
      <c r="Q264" s="32"/>
      <c r="R264" s="226"/>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182"/>
      <c r="BB264" s="182"/>
      <c r="BC264" s="182"/>
      <c r="BD264" s="182"/>
      <c r="BE264" s="182"/>
      <c r="BF264" s="182"/>
      <c r="BG264" s="182"/>
      <c r="BH264" s="182"/>
      <c r="BI264" s="182"/>
      <c r="BJ264" s="182"/>
      <c r="BK264" s="182"/>
      <c r="BL264" s="182"/>
      <c r="BM264" s="182"/>
      <c r="BN264" s="182"/>
      <c r="BO264" s="182"/>
      <c r="BP264" s="182"/>
      <c r="BQ264" s="182"/>
      <c r="BR264" s="182"/>
      <c r="BS264" s="182"/>
      <c r="BT264" s="182"/>
      <c r="BU264" s="182"/>
      <c r="BV264" s="182"/>
      <c r="BW264" s="182"/>
      <c r="BX264" s="182"/>
      <c r="BY264" s="182"/>
      <c r="BZ264" s="182"/>
      <c r="CA264" s="182"/>
      <c r="CB264" s="182"/>
      <c r="CC264" s="182"/>
      <c r="CD264" s="182"/>
      <c r="CE264" s="182"/>
      <c r="CF264" s="182"/>
      <c r="CG264" s="182"/>
      <c r="CH264" s="182"/>
      <c r="CI264" s="182"/>
      <c r="CJ264" s="182"/>
      <c r="CK264" s="182"/>
      <c r="CL264" s="182"/>
      <c r="CM264" s="182"/>
      <c r="CN264" s="182"/>
      <c r="CO264" s="182"/>
      <c r="CP264" s="182"/>
      <c r="CQ264" s="182"/>
    </row>
    <row r="265" spans="8:95" ht="38.25">
      <c r="H265" s="312"/>
      <c r="I265" s="313"/>
      <c r="J265" s="340" t="s">
        <v>119</v>
      </c>
      <c r="K265" s="336" t="s">
        <v>1148</v>
      </c>
      <c r="L265" s="346"/>
      <c r="M265" s="341" t="s">
        <v>325</v>
      </c>
      <c r="N265" s="137"/>
      <c r="O265" s="62" t="s">
        <v>913</v>
      </c>
      <c r="P265" s="32"/>
      <c r="Q265" s="32"/>
      <c r="R265" s="226"/>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182"/>
      <c r="BB265" s="182"/>
      <c r="BC265" s="182"/>
      <c r="BD265" s="182"/>
      <c r="BE265" s="182"/>
      <c r="BF265" s="182"/>
      <c r="BG265" s="182"/>
      <c r="BH265" s="182"/>
      <c r="BI265" s="182"/>
      <c r="BJ265" s="182"/>
      <c r="BK265" s="182"/>
      <c r="BL265" s="182"/>
      <c r="BM265" s="182"/>
      <c r="BN265" s="182"/>
      <c r="BO265" s="182"/>
      <c r="BP265" s="182"/>
      <c r="BQ265" s="182"/>
      <c r="BR265" s="182"/>
      <c r="BS265" s="182"/>
      <c r="BT265" s="182"/>
      <c r="BU265" s="182"/>
      <c r="BV265" s="182"/>
      <c r="BW265" s="182"/>
      <c r="BX265" s="182"/>
      <c r="BY265" s="182"/>
      <c r="BZ265" s="182"/>
      <c r="CA265" s="182"/>
      <c r="CB265" s="182"/>
      <c r="CC265" s="182"/>
      <c r="CD265" s="182"/>
      <c r="CE265" s="182"/>
      <c r="CF265" s="182"/>
      <c r="CG265" s="182"/>
      <c r="CH265" s="182"/>
      <c r="CI265" s="182"/>
      <c r="CJ265" s="182"/>
      <c r="CK265" s="182"/>
      <c r="CL265" s="182"/>
      <c r="CM265" s="182"/>
      <c r="CN265" s="182"/>
      <c r="CO265" s="182"/>
      <c r="CP265" s="182"/>
      <c r="CQ265" s="182"/>
    </row>
    <row r="266" spans="8:95" ht="38.25">
      <c r="H266" s="312"/>
      <c r="I266" s="313"/>
      <c r="J266" s="340" t="s">
        <v>121</v>
      </c>
      <c r="K266" s="336" t="s">
        <v>1149</v>
      </c>
      <c r="L266" s="346"/>
      <c r="M266" s="341" t="s">
        <v>325</v>
      </c>
      <c r="N266" s="137"/>
      <c r="O266" s="62" t="s">
        <v>913</v>
      </c>
      <c r="P266" s="32"/>
      <c r="Q266" s="32"/>
      <c r="R266" s="226"/>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182"/>
      <c r="BB266" s="182"/>
      <c r="BC266" s="182"/>
      <c r="BD266" s="182"/>
      <c r="BE266" s="182"/>
      <c r="BF266" s="182"/>
      <c r="BG266" s="182"/>
      <c r="BH266" s="182"/>
      <c r="BI266" s="182"/>
      <c r="BJ266" s="182"/>
      <c r="BK266" s="182"/>
      <c r="BL266" s="182"/>
      <c r="BM266" s="182"/>
      <c r="BN266" s="182"/>
      <c r="BO266" s="182"/>
      <c r="BP266" s="182"/>
      <c r="BQ266" s="182"/>
      <c r="BR266" s="182"/>
      <c r="BS266" s="182"/>
      <c r="BT266" s="182"/>
      <c r="BU266" s="182"/>
      <c r="BV266" s="182"/>
      <c r="BW266" s="182"/>
      <c r="BX266" s="182"/>
      <c r="BY266" s="182"/>
      <c r="BZ266" s="182"/>
      <c r="CA266" s="182"/>
      <c r="CB266" s="182"/>
      <c r="CC266" s="182"/>
      <c r="CD266" s="182"/>
      <c r="CE266" s="182"/>
      <c r="CF266" s="182"/>
      <c r="CG266" s="182"/>
      <c r="CH266" s="182"/>
      <c r="CI266" s="182"/>
      <c r="CJ266" s="182"/>
      <c r="CK266" s="182"/>
      <c r="CL266" s="182"/>
      <c r="CM266" s="182"/>
      <c r="CN266" s="182"/>
      <c r="CO266" s="182"/>
      <c r="CP266" s="182"/>
      <c r="CQ266" s="182"/>
    </row>
    <row r="267" spans="8:95" ht="38.25">
      <c r="H267" s="312"/>
      <c r="I267" s="313"/>
      <c r="J267" s="340" t="s">
        <v>134</v>
      </c>
      <c r="K267" s="336" t="s">
        <v>1150</v>
      </c>
      <c r="L267" s="346"/>
      <c r="M267" s="341" t="s">
        <v>325</v>
      </c>
      <c r="N267" s="137"/>
      <c r="O267" s="62" t="s">
        <v>913</v>
      </c>
      <c r="P267" s="32"/>
      <c r="Q267" s="32"/>
      <c r="R267" s="226"/>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182"/>
      <c r="BB267" s="182"/>
      <c r="BC267" s="182"/>
      <c r="BD267" s="182"/>
      <c r="BE267" s="182"/>
      <c r="BF267" s="182"/>
      <c r="BG267" s="182"/>
      <c r="BH267" s="182"/>
      <c r="BI267" s="182"/>
      <c r="BJ267" s="182"/>
      <c r="BK267" s="182"/>
      <c r="BL267" s="182"/>
      <c r="BM267" s="182"/>
      <c r="BN267" s="182"/>
      <c r="BO267" s="182"/>
      <c r="BP267" s="182"/>
      <c r="BQ267" s="182"/>
      <c r="BR267" s="182"/>
      <c r="BS267" s="182"/>
      <c r="BT267" s="182"/>
      <c r="BU267" s="182"/>
      <c r="BV267" s="182"/>
      <c r="BW267" s="182"/>
      <c r="BX267" s="182"/>
      <c r="BY267" s="182"/>
      <c r="BZ267" s="182"/>
      <c r="CA267" s="182"/>
      <c r="CB267" s="182"/>
      <c r="CC267" s="182"/>
      <c r="CD267" s="182"/>
      <c r="CE267" s="182"/>
      <c r="CF267" s="182"/>
      <c r="CG267" s="182"/>
      <c r="CH267" s="182"/>
      <c r="CI267" s="182"/>
      <c r="CJ267" s="182"/>
      <c r="CK267" s="182"/>
      <c r="CL267" s="182"/>
      <c r="CM267" s="182"/>
      <c r="CN267" s="182"/>
      <c r="CO267" s="182"/>
      <c r="CP267" s="182"/>
      <c r="CQ267" s="182"/>
    </row>
    <row r="268" spans="8:95" ht="242.25">
      <c r="H268" s="312"/>
      <c r="I268" s="313" t="s">
        <v>311</v>
      </c>
      <c r="J268" s="339"/>
      <c r="K268" s="336" t="s">
        <v>1151</v>
      </c>
      <c r="L268" s="346"/>
      <c r="M268" s="335" t="s">
        <v>348</v>
      </c>
      <c r="N268" s="61" t="s">
        <v>1043</v>
      </c>
      <c r="O268" s="62" t="s">
        <v>287</v>
      </c>
      <c r="P268" s="121"/>
      <c r="Q268" s="121"/>
      <c r="R268" s="226"/>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182"/>
      <c r="BB268" s="182"/>
      <c r="BC268" s="182"/>
      <c r="BD268" s="182"/>
      <c r="BE268" s="182"/>
      <c r="BF268" s="182"/>
      <c r="BG268" s="182"/>
      <c r="BH268" s="182"/>
      <c r="BI268" s="182"/>
      <c r="BJ268" s="182"/>
      <c r="BK268" s="182"/>
      <c r="BL268" s="182"/>
      <c r="BM268" s="182"/>
      <c r="BN268" s="182"/>
      <c r="BO268" s="182"/>
      <c r="BP268" s="182"/>
      <c r="BQ268" s="182"/>
      <c r="BR268" s="182"/>
      <c r="BS268" s="182"/>
      <c r="BT268" s="182"/>
      <c r="BU268" s="182"/>
      <c r="BV268" s="182"/>
      <c r="BW268" s="182"/>
      <c r="BX268" s="182"/>
      <c r="BY268" s="182"/>
      <c r="BZ268" s="182"/>
      <c r="CA268" s="182"/>
      <c r="CB268" s="182"/>
      <c r="CC268" s="182"/>
      <c r="CD268" s="182"/>
      <c r="CE268" s="182"/>
      <c r="CF268" s="182"/>
      <c r="CG268" s="182"/>
      <c r="CH268" s="182"/>
      <c r="CI268" s="182"/>
      <c r="CJ268" s="182"/>
      <c r="CK268" s="182"/>
      <c r="CL268" s="182"/>
      <c r="CM268" s="182"/>
      <c r="CN268" s="182"/>
      <c r="CO268" s="182"/>
      <c r="CP268" s="182"/>
      <c r="CQ268" s="182"/>
    </row>
    <row r="270" spans="8:95" ht="47.25">
      <c r="H270" s="312" t="s">
        <v>840</v>
      </c>
      <c r="I270" s="313" t="s">
        <v>277</v>
      </c>
      <c r="J270" s="278"/>
      <c r="K270" s="120" t="s">
        <v>1152</v>
      </c>
      <c r="L270" s="123"/>
      <c r="M270" s="55" t="s">
        <v>282</v>
      </c>
      <c r="N270" s="55"/>
      <c r="O270" s="55" t="s">
        <v>283</v>
      </c>
      <c r="P270" s="55" t="s">
        <v>103</v>
      </c>
      <c r="Q270" s="57" t="s">
        <v>104</v>
      </c>
      <c r="R270" s="226"/>
      <c r="S270" s="182"/>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182"/>
      <c r="BB270" s="182"/>
      <c r="BC270" s="182"/>
      <c r="BD270" s="182"/>
      <c r="BE270" s="182"/>
      <c r="BF270" s="182"/>
      <c r="BG270" s="182"/>
      <c r="BH270" s="182"/>
      <c r="BI270" s="182"/>
      <c r="BJ270" s="182"/>
      <c r="BK270" s="182"/>
      <c r="BL270" s="182"/>
      <c r="BM270" s="182"/>
      <c r="BN270" s="182"/>
      <c r="BO270" s="182"/>
      <c r="BP270" s="182"/>
      <c r="BQ270" s="182"/>
      <c r="BR270" s="182"/>
      <c r="BS270" s="182"/>
      <c r="BT270" s="182"/>
      <c r="BU270" s="182"/>
      <c r="BV270" s="182"/>
      <c r="BW270" s="182"/>
      <c r="BX270" s="182"/>
      <c r="BY270" s="182"/>
      <c r="BZ270" s="182"/>
      <c r="CA270" s="182"/>
      <c r="CB270" s="182"/>
      <c r="CC270" s="182"/>
      <c r="CD270" s="182"/>
      <c r="CE270" s="182"/>
      <c r="CF270" s="182"/>
      <c r="CG270" s="182"/>
      <c r="CH270" s="182"/>
      <c r="CI270" s="182"/>
      <c r="CJ270" s="182"/>
      <c r="CK270" s="182"/>
      <c r="CL270" s="182"/>
      <c r="CM270" s="182"/>
      <c r="CN270" s="182"/>
      <c r="CO270" s="182"/>
      <c r="CP270" s="182"/>
      <c r="CQ270" s="182"/>
    </row>
    <row r="271" spans="8:95" ht="306">
      <c r="H271" s="312"/>
      <c r="I271" s="313" t="s">
        <v>290</v>
      </c>
      <c r="J271" s="278"/>
      <c r="K271" s="347" t="s">
        <v>1153</v>
      </c>
      <c r="L271" s="348"/>
      <c r="M271" s="334"/>
      <c r="N271" s="160"/>
      <c r="O271" s="161"/>
      <c r="P271" s="160"/>
      <c r="Q271" s="238"/>
      <c r="R271" s="226"/>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2"/>
      <c r="BL271" s="182"/>
      <c r="BM271" s="182"/>
      <c r="BN271" s="182"/>
      <c r="BO271" s="182"/>
      <c r="BP271" s="182"/>
      <c r="BQ271" s="182"/>
      <c r="BR271" s="182"/>
      <c r="BS271" s="182"/>
      <c r="BT271" s="182"/>
      <c r="BU271" s="182"/>
      <c r="BV271" s="182"/>
      <c r="BW271" s="182"/>
      <c r="BX271" s="182"/>
      <c r="BY271" s="182"/>
      <c r="BZ271" s="182"/>
      <c r="CA271" s="182"/>
      <c r="CB271" s="182"/>
      <c r="CC271" s="182"/>
      <c r="CD271" s="182"/>
      <c r="CE271" s="182"/>
      <c r="CF271" s="182"/>
      <c r="CG271" s="182"/>
      <c r="CH271" s="182"/>
      <c r="CI271" s="182"/>
      <c r="CJ271" s="182"/>
      <c r="CK271" s="182"/>
      <c r="CL271" s="182"/>
      <c r="CM271" s="182"/>
      <c r="CN271" s="182"/>
      <c r="CO271" s="182"/>
      <c r="CP271" s="182"/>
      <c r="CQ271" s="182"/>
    </row>
    <row r="272" spans="8:95" ht="357">
      <c r="H272" s="312"/>
      <c r="I272" s="313"/>
      <c r="J272" s="278"/>
      <c r="K272" s="349" t="s">
        <v>1154</v>
      </c>
      <c r="L272" s="348"/>
      <c r="M272" s="341" t="s">
        <v>325</v>
      </c>
      <c r="N272" s="137" t="s">
        <v>1155</v>
      </c>
      <c r="O272" s="62" t="s">
        <v>1156</v>
      </c>
      <c r="P272" s="138"/>
      <c r="Q272" s="138"/>
      <c r="R272" s="226"/>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182"/>
      <c r="BB272" s="182"/>
      <c r="BC272" s="182"/>
      <c r="BD272" s="182"/>
      <c r="BE272" s="182"/>
      <c r="BF272" s="182"/>
      <c r="BG272" s="182"/>
      <c r="BH272" s="182"/>
      <c r="BI272" s="182"/>
      <c r="BJ272" s="182"/>
      <c r="BK272" s="182"/>
      <c r="BL272" s="182"/>
      <c r="BM272" s="182"/>
      <c r="BN272" s="182"/>
      <c r="BO272" s="182"/>
      <c r="BP272" s="182"/>
      <c r="BQ272" s="182"/>
      <c r="BR272" s="182"/>
      <c r="BS272" s="182"/>
      <c r="BT272" s="182"/>
      <c r="BU272" s="182"/>
      <c r="BV272" s="182"/>
      <c r="BW272" s="182"/>
      <c r="BX272" s="182"/>
      <c r="BY272" s="182"/>
      <c r="BZ272" s="182"/>
      <c r="CA272" s="182"/>
      <c r="CB272" s="182"/>
      <c r="CC272" s="182"/>
      <c r="CD272" s="182"/>
      <c r="CE272" s="182"/>
      <c r="CF272" s="182"/>
      <c r="CG272" s="182"/>
      <c r="CH272" s="182"/>
      <c r="CI272" s="182"/>
      <c r="CJ272" s="182"/>
      <c r="CK272" s="182"/>
      <c r="CL272" s="182"/>
      <c r="CM272" s="182"/>
      <c r="CN272" s="182"/>
      <c r="CO272" s="182"/>
      <c r="CP272" s="182"/>
      <c r="CQ272" s="182"/>
    </row>
    <row r="273" spans="8:95" ht="76.5">
      <c r="H273" s="312"/>
      <c r="I273" s="313"/>
      <c r="J273" s="278" t="s">
        <v>117</v>
      </c>
      <c r="K273" s="347" t="s">
        <v>1157</v>
      </c>
      <c r="L273" s="348"/>
      <c r="M273" s="341" t="s">
        <v>325</v>
      </c>
      <c r="N273" s="137" t="s">
        <v>1155</v>
      </c>
      <c r="O273" s="62" t="s">
        <v>1156</v>
      </c>
      <c r="P273" s="32"/>
      <c r="Q273" s="32"/>
      <c r="R273" s="226"/>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c r="BF273" s="182"/>
      <c r="BG273" s="182"/>
      <c r="BH273" s="182"/>
      <c r="BI273" s="182"/>
      <c r="BJ273" s="182"/>
      <c r="BK273" s="182"/>
      <c r="BL273" s="182"/>
      <c r="BM273" s="182"/>
      <c r="BN273" s="182"/>
      <c r="BO273" s="182"/>
      <c r="BP273" s="182"/>
      <c r="BQ273" s="182"/>
      <c r="BR273" s="182"/>
      <c r="BS273" s="182"/>
      <c r="BT273" s="182"/>
      <c r="BU273" s="182"/>
      <c r="BV273" s="182"/>
      <c r="BW273" s="182"/>
      <c r="BX273" s="182"/>
      <c r="BY273" s="182"/>
      <c r="BZ273" s="182"/>
      <c r="CA273" s="182"/>
      <c r="CB273" s="182"/>
      <c r="CC273" s="182"/>
      <c r="CD273" s="182"/>
      <c r="CE273" s="182"/>
      <c r="CF273" s="182"/>
      <c r="CG273" s="182"/>
      <c r="CH273" s="182"/>
      <c r="CI273" s="182"/>
      <c r="CJ273" s="182"/>
      <c r="CK273" s="182"/>
      <c r="CL273" s="182"/>
      <c r="CM273" s="182"/>
      <c r="CN273" s="182"/>
      <c r="CO273" s="182"/>
      <c r="CP273" s="182"/>
      <c r="CQ273" s="182"/>
    </row>
    <row r="274" spans="8:95" ht="51">
      <c r="H274" s="312"/>
      <c r="I274" s="313"/>
      <c r="J274" s="278" t="s">
        <v>119</v>
      </c>
      <c r="K274" s="347" t="s">
        <v>1158</v>
      </c>
      <c r="L274" s="348"/>
      <c r="M274" s="341" t="s">
        <v>325</v>
      </c>
      <c r="N274" s="137" t="s">
        <v>1155</v>
      </c>
      <c r="O274" s="62" t="s">
        <v>1156</v>
      </c>
      <c r="P274" s="32"/>
      <c r="Q274" s="32"/>
      <c r="R274" s="226"/>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c r="AU274" s="182"/>
      <c r="AV274" s="182"/>
      <c r="AW274" s="182"/>
      <c r="AX274" s="182"/>
      <c r="AY274" s="182"/>
      <c r="AZ274" s="182"/>
      <c r="BA274" s="182"/>
      <c r="BB274" s="182"/>
      <c r="BC274" s="182"/>
      <c r="BD274" s="182"/>
      <c r="BE274" s="182"/>
      <c r="BF274" s="182"/>
      <c r="BG274" s="182"/>
      <c r="BH274" s="182"/>
      <c r="BI274" s="182"/>
      <c r="BJ274" s="182"/>
      <c r="BK274" s="182"/>
      <c r="BL274" s="182"/>
      <c r="BM274" s="182"/>
      <c r="BN274" s="182"/>
      <c r="BO274" s="182"/>
      <c r="BP274" s="182"/>
      <c r="BQ274" s="182"/>
      <c r="BR274" s="182"/>
      <c r="BS274" s="182"/>
      <c r="BT274" s="182"/>
      <c r="BU274" s="182"/>
      <c r="BV274" s="182"/>
      <c r="BW274" s="182"/>
      <c r="BX274" s="182"/>
      <c r="BY274" s="182"/>
      <c r="BZ274" s="182"/>
      <c r="CA274" s="182"/>
      <c r="CB274" s="182"/>
      <c r="CC274" s="182"/>
      <c r="CD274" s="182"/>
      <c r="CE274" s="182"/>
      <c r="CF274" s="182"/>
      <c r="CG274" s="182"/>
      <c r="CH274" s="182"/>
      <c r="CI274" s="182"/>
      <c r="CJ274" s="182"/>
      <c r="CK274" s="182"/>
      <c r="CL274" s="182"/>
      <c r="CM274" s="182"/>
      <c r="CN274" s="182"/>
      <c r="CO274" s="182"/>
      <c r="CP274" s="182"/>
      <c r="CQ274" s="182"/>
    </row>
    <row r="275" spans="8:95" ht="165.75">
      <c r="H275" s="312"/>
      <c r="I275" s="313"/>
      <c r="J275" s="278" t="s">
        <v>121</v>
      </c>
      <c r="K275" s="347" t="s">
        <v>1159</v>
      </c>
      <c r="L275" s="348"/>
      <c r="M275" s="341" t="s">
        <v>325</v>
      </c>
      <c r="N275" s="137" t="s">
        <v>1155</v>
      </c>
      <c r="O275" s="62" t="s">
        <v>1156</v>
      </c>
      <c r="P275" s="32"/>
      <c r="Q275" s="32"/>
      <c r="R275" s="226"/>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c r="BP275" s="182"/>
      <c r="BQ275" s="182"/>
      <c r="BR275" s="182"/>
      <c r="BS275" s="182"/>
      <c r="BT275" s="182"/>
      <c r="BU275" s="182"/>
      <c r="BV275" s="182"/>
      <c r="BW275" s="182"/>
      <c r="BX275" s="182"/>
      <c r="BY275" s="182"/>
      <c r="BZ275" s="182"/>
      <c r="CA275" s="182"/>
      <c r="CB275" s="182"/>
      <c r="CC275" s="182"/>
      <c r="CD275" s="182"/>
      <c r="CE275" s="182"/>
      <c r="CF275" s="182"/>
      <c r="CG275" s="182"/>
      <c r="CH275" s="182"/>
      <c r="CI275" s="182"/>
      <c r="CJ275" s="182"/>
      <c r="CK275" s="182"/>
      <c r="CL275" s="182"/>
      <c r="CM275" s="182"/>
      <c r="CN275" s="182"/>
      <c r="CO275" s="182"/>
      <c r="CP275" s="182"/>
      <c r="CQ275" s="182"/>
    </row>
    <row r="276" spans="8:95" ht="165.75">
      <c r="H276" s="312"/>
      <c r="I276" s="313"/>
      <c r="J276" s="278" t="s">
        <v>134</v>
      </c>
      <c r="K276" s="347" t="s">
        <v>1160</v>
      </c>
      <c r="L276" s="348"/>
      <c r="M276" s="341" t="s">
        <v>325</v>
      </c>
      <c r="N276" s="137" t="s">
        <v>1155</v>
      </c>
      <c r="O276" s="62" t="s">
        <v>1156</v>
      </c>
      <c r="P276" s="32"/>
      <c r="Q276" s="32"/>
      <c r="R276" s="226"/>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c r="BP276" s="182"/>
      <c r="BQ276" s="182"/>
      <c r="BR276" s="182"/>
      <c r="BS276" s="182"/>
      <c r="BT276" s="182"/>
      <c r="BU276" s="182"/>
      <c r="BV276" s="182"/>
      <c r="BW276" s="182"/>
      <c r="BX276" s="182"/>
      <c r="BY276" s="182"/>
      <c r="BZ276" s="182"/>
      <c r="CA276" s="182"/>
      <c r="CB276" s="182"/>
      <c r="CC276" s="182"/>
      <c r="CD276" s="182"/>
      <c r="CE276" s="182"/>
      <c r="CF276" s="182"/>
      <c r="CG276" s="182"/>
      <c r="CH276" s="182"/>
      <c r="CI276" s="182"/>
      <c r="CJ276" s="182"/>
      <c r="CK276" s="182"/>
      <c r="CL276" s="182"/>
      <c r="CM276" s="182"/>
      <c r="CN276" s="182"/>
      <c r="CO276" s="182"/>
      <c r="CP276" s="182"/>
      <c r="CQ276" s="182"/>
    </row>
    <row r="277" spans="8:95" ht="216.75">
      <c r="H277" s="312"/>
      <c r="I277" s="313"/>
      <c r="J277" s="278"/>
      <c r="K277" s="349" t="s">
        <v>1161</v>
      </c>
      <c r="L277" s="337"/>
      <c r="M277" s="335" t="s">
        <v>348</v>
      </c>
      <c r="N277" s="61" t="s">
        <v>1043</v>
      </c>
      <c r="O277" s="62" t="s">
        <v>287</v>
      </c>
      <c r="P277" s="121"/>
      <c r="Q277" s="32"/>
      <c r="R277" s="226"/>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c r="BP277" s="182"/>
      <c r="BQ277" s="182"/>
      <c r="BR277" s="182"/>
      <c r="BS277" s="182"/>
      <c r="BT277" s="182"/>
      <c r="BU277" s="182"/>
      <c r="BV277" s="182"/>
      <c r="BW277" s="182"/>
      <c r="BX277" s="182"/>
      <c r="BY277" s="182"/>
      <c r="BZ277" s="182"/>
      <c r="CA277" s="182"/>
      <c r="CB277" s="182"/>
      <c r="CC277" s="182"/>
      <c r="CD277" s="182"/>
      <c r="CE277" s="182"/>
      <c r="CF277" s="182"/>
      <c r="CG277" s="182"/>
      <c r="CH277" s="182"/>
      <c r="CI277" s="182"/>
      <c r="CJ277" s="182"/>
      <c r="CK277" s="182"/>
      <c r="CL277" s="182"/>
      <c r="CM277" s="182"/>
      <c r="CN277" s="182"/>
      <c r="CO277" s="182"/>
      <c r="CP277" s="182"/>
      <c r="CQ277" s="182"/>
    </row>
    <row r="278" spans="8:95" ht="267.75">
      <c r="H278" s="312"/>
      <c r="I278" s="313"/>
      <c r="J278" s="278"/>
      <c r="K278" s="349" t="s">
        <v>1162</v>
      </c>
      <c r="L278" s="337"/>
      <c r="M278" s="341" t="s">
        <v>325</v>
      </c>
      <c r="N278" s="137" t="s">
        <v>1155</v>
      </c>
      <c r="O278" s="62" t="s">
        <v>1156</v>
      </c>
      <c r="P278" s="32"/>
      <c r="Q278" s="32"/>
      <c r="R278" s="226"/>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2"/>
      <c r="AU278" s="182"/>
      <c r="AV278" s="182"/>
      <c r="AW278" s="182"/>
      <c r="AX278" s="182"/>
      <c r="AY278" s="182"/>
      <c r="AZ278" s="182"/>
      <c r="BA278" s="182"/>
      <c r="BB278" s="182"/>
      <c r="BC278" s="182"/>
      <c r="BD278" s="182"/>
      <c r="BE278" s="182"/>
      <c r="BF278" s="182"/>
      <c r="BG278" s="182"/>
      <c r="BH278" s="182"/>
      <c r="BI278" s="182"/>
      <c r="BJ278" s="182"/>
      <c r="BK278" s="182"/>
      <c r="BL278" s="182"/>
      <c r="BM278" s="182"/>
      <c r="BN278" s="182"/>
      <c r="BO278" s="182"/>
      <c r="BP278" s="182"/>
      <c r="BQ278" s="182"/>
      <c r="BR278" s="182"/>
      <c r="BS278" s="182"/>
      <c r="BT278" s="182"/>
      <c r="BU278" s="182"/>
      <c r="BV278" s="182"/>
      <c r="BW278" s="182"/>
      <c r="BX278" s="182"/>
      <c r="BY278" s="182"/>
      <c r="BZ278" s="182"/>
      <c r="CA278" s="182"/>
      <c r="CB278" s="182"/>
      <c r="CC278" s="182"/>
      <c r="CD278" s="182"/>
      <c r="CE278" s="182"/>
      <c r="CF278" s="182"/>
      <c r="CG278" s="182"/>
      <c r="CH278" s="182"/>
      <c r="CI278" s="182"/>
      <c r="CJ278" s="182"/>
      <c r="CK278" s="182"/>
      <c r="CL278" s="182"/>
      <c r="CM278" s="182"/>
      <c r="CN278" s="182"/>
      <c r="CO278" s="182"/>
      <c r="CP278" s="182"/>
      <c r="CQ278" s="182"/>
    </row>
    <row r="279" spans="8:95" ht="408">
      <c r="H279" s="312"/>
      <c r="I279" s="313"/>
      <c r="J279" s="278" t="s">
        <v>138</v>
      </c>
      <c r="K279" s="347" t="s">
        <v>1163</v>
      </c>
      <c r="L279" s="337"/>
      <c r="M279" s="341" t="s">
        <v>325</v>
      </c>
      <c r="N279" s="137" t="s">
        <v>1155</v>
      </c>
      <c r="O279" s="62" t="s">
        <v>1156</v>
      </c>
      <c r="P279" s="32"/>
      <c r="Q279" s="32"/>
      <c r="R279" s="226"/>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row>
    <row r="280" spans="8:95" ht="165.75">
      <c r="H280" s="312"/>
      <c r="I280" s="313"/>
      <c r="J280" s="278" t="s">
        <v>150</v>
      </c>
      <c r="K280" s="347" t="s">
        <v>1164</v>
      </c>
      <c r="L280" s="337"/>
      <c r="M280" s="341" t="s">
        <v>325</v>
      </c>
      <c r="N280" s="137" t="s">
        <v>1155</v>
      </c>
      <c r="O280" s="62" t="s">
        <v>1156</v>
      </c>
      <c r="P280" s="32"/>
      <c r="Q280" s="32"/>
      <c r="R280" s="226"/>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row>
    <row r="281" spans="8:95" ht="127.5">
      <c r="H281" s="312"/>
      <c r="I281" s="313"/>
      <c r="J281" s="278" t="s">
        <v>152</v>
      </c>
      <c r="K281" s="347" t="s">
        <v>1165</v>
      </c>
      <c r="L281" s="337"/>
      <c r="M281" s="341" t="s">
        <v>325</v>
      </c>
      <c r="N281" s="137" t="s">
        <v>1155</v>
      </c>
      <c r="O281" s="62" t="s">
        <v>1156</v>
      </c>
      <c r="P281" s="32"/>
      <c r="Q281" s="32"/>
      <c r="R281" s="226"/>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row>
    <row r="282" spans="8:95" ht="127.5">
      <c r="H282" s="312"/>
      <c r="I282" s="313" t="s">
        <v>298</v>
      </c>
      <c r="J282" s="186"/>
      <c r="K282" s="336" t="s">
        <v>1166</v>
      </c>
      <c r="L282" s="338"/>
      <c r="M282" s="335" t="s">
        <v>325</v>
      </c>
      <c r="N282" s="61" t="s">
        <v>885</v>
      </c>
      <c r="O282" s="62" t="s">
        <v>886</v>
      </c>
      <c r="P282" s="177"/>
      <c r="Q282" s="32"/>
      <c r="R282" s="226"/>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c r="AU282" s="182"/>
      <c r="AV282" s="182"/>
      <c r="AW282" s="182"/>
      <c r="AX282" s="182"/>
      <c r="AY282" s="182"/>
      <c r="AZ282" s="182"/>
      <c r="BA282" s="182"/>
      <c r="BB282" s="182"/>
      <c r="BC282" s="182"/>
      <c r="BD282" s="182"/>
      <c r="BE282" s="182"/>
      <c r="BF282" s="182"/>
      <c r="BG282" s="182"/>
      <c r="BH282" s="182"/>
      <c r="BI282" s="182"/>
      <c r="BJ282" s="182"/>
      <c r="BK282" s="182"/>
      <c r="BL282" s="182"/>
      <c r="BM282" s="182"/>
      <c r="BN282" s="182"/>
      <c r="BO282" s="182"/>
      <c r="BP282" s="182"/>
      <c r="BQ282" s="182"/>
      <c r="BR282" s="182"/>
      <c r="BS282" s="182"/>
      <c r="BT282" s="182"/>
      <c r="BU282" s="182"/>
      <c r="BV282" s="182"/>
      <c r="BW282" s="182"/>
      <c r="BX282" s="182"/>
      <c r="BY282" s="182"/>
      <c r="BZ282" s="182"/>
      <c r="CA282" s="182"/>
      <c r="CB282" s="182"/>
      <c r="CC282" s="182"/>
      <c r="CD282" s="182"/>
      <c r="CE282" s="182"/>
      <c r="CF282" s="182"/>
      <c r="CG282" s="182"/>
      <c r="CH282" s="182"/>
      <c r="CI282" s="182"/>
      <c r="CJ282" s="182"/>
      <c r="CK282" s="182"/>
      <c r="CL282" s="182"/>
      <c r="CM282" s="182"/>
      <c r="CN282" s="182"/>
      <c r="CO282" s="182"/>
      <c r="CP282" s="182"/>
      <c r="CQ282" s="182"/>
    </row>
    <row r="284" spans="8:95" ht="31.5">
      <c r="H284" s="312" t="s">
        <v>1167</v>
      </c>
      <c r="I284" s="313"/>
      <c r="J284" s="278"/>
      <c r="K284" s="120" t="s">
        <v>1168</v>
      </c>
      <c r="L284" s="59" t="s">
        <v>1169</v>
      </c>
      <c r="M284" s="55" t="s">
        <v>282</v>
      </c>
      <c r="N284" s="57" t="s">
        <v>1170</v>
      </c>
      <c r="O284" s="55" t="s">
        <v>283</v>
      </c>
      <c r="P284" s="55" t="s">
        <v>103</v>
      </c>
      <c r="Q284" s="57" t="s">
        <v>104</v>
      </c>
      <c r="R284" s="226"/>
      <c r="S284" s="182"/>
      <c r="T284" s="182"/>
      <c r="U284" s="182"/>
      <c r="V284" s="182"/>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2"/>
      <c r="AR284" s="182"/>
      <c r="AS284" s="182"/>
      <c r="AT284" s="182"/>
      <c r="AU284" s="182"/>
      <c r="AV284" s="182"/>
      <c r="AW284" s="182"/>
      <c r="AX284" s="182"/>
      <c r="AY284" s="182"/>
      <c r="AZ284" s="182"/>
      <c r="BA284" s="182"/>
      <c r="BB284" s="182"/>
      <c r="BC284" s="182"/>
      <c r="BD284" s="182"/>
      <c r="BE284" s="182"/>
      <c r="BF284" s="182"/>
      <c r="BG284" s="182"/>
      <c r="BH284" s="182"/>
      <c r="BI284" s="182"/>
      <c r="BJ284" s="182"/>
      <c r="BK284" s="182"/>
      <c r="BL284" s="182"/>
      <c r="BM284" s="182"/>
      <c r="BN284" s="182"/>
      <c r="BO284" s="182"/>
      <c r="BP284" s="182"/>
      <c r="BQ284" s="182"/>
      <c r="BR284" s="182"/>
      <c r="BS284" s="182"/>
      <c r="BT284" s="182"/>
      <c r="BU284" s="182"/>
      <c r="BV284" s="182"/>
      <c r="BW284" s="182"/>
      <c r="BX284" s="182"/>
      <c r="BY284" s="182"/>
      <c r="BZ284" s="182"/>
      <c r="CA284" s="182"/>
      <c r="CB284" s="182"/>
      <c r="CC284" s="182"/>
      <c r="CD284" s="182"/>
      <c r="CE284" s="182"/>
      <c r="CF284" s="182"/>
      <c r="CG284" s="182"/>
      <c r="CH284" s="182"/>
      <c r="CI284" s="182"/>
      <c r="CJ284" s="182"/>
      <c r="CK284" s="182"/>
      <c r="CL284" s="182"/>
      <c r="CM284" s="182"/>
      <c r="CN284" s="182"/>
      <c r="CO284" s="182"/>
      <c r="CP284" s="182"/>
      <c r="CQ284" s="182"/>
    </row>
    <row r="285" spans="8:95" ht="45">
      <c r="H285" s="312"/>
      <c r="I285" s="313" t="s">
        <v>284</v>
      </c>
      <c r="J285" s="278"/>
      <c r="K285" s="336" t="s">
        <v>277</v>
      </c>
      <c r="L285" s="343"/>
      <c r="M285" s="341" t="s">
        <v>325</v>
      </c>
      <c r="N285" s="137" t="s">
        <v>1171</v>
      </c>
      <c r="O285" s="62" t="s">
        <v>1172</v>
      </c>
      <c r="P285" s="32"/>
      <c r="Q285" s="32"/>
      <c r="R285" s="226"/>
      <c r="S285" s="182"/>
      <c r="T285" s="182"/>
      <c r="U285" s="182"/>
      <c r="V285" s="182"/>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2"/>
      <c r="AR285" s="182"/>
      <c r="AS285" s="182"/>
      <c r="AT285" s="182"/>
      <c r="AU285" s="182"/>
      <c r="AV285" s="182"/>
      <c r="AW285" s="182"/>
      <c r="AX285" s="182"/>
      <c r="AY285" s="182"/>
      <c r="AZ285" s="182"/>
      <c r="BA285" s="182"/>
      <c r="BB285" s="182"/>
      <c r="BC285" s="182"/>
      <c r="BD285" s="182"/>
      <c r="BE285" s="182"/>
      <c r="BF285" s="182"/>
      <c r="BG285" s="182"/>
      <c r="BH285" s="182"/>
      <c r="BI285" s="182"/>
      <c r="BJ285" s="182"/>
      <c r="BK285" s="182"/>
      <c r="BL285" s="182"/>
      <c r="BM285" s="182"/>
      <c r="BN285" s="182"/>
      <c r="BO285" s="182"/>
      <c r="BP285" s="182"/>
      <c r="BQ285" s="182"/>
      <c r="BR285" s="182"/>
      <c r="BS285" s="182"/>
      <c r="BT285" s="182"/>
      <c r="BU285" s="182"/>
      <c r="BV285" s="182"/>
      <c r="BW285" s="182"/>
      <c r="BX285" s="182"/>
      <c r="BY285" s="182"/>
      <c r="BZ285" s="182"/>
      <c r="CA285" s="182"/>
      <c r="CB285" s="182"/>
      <c r="CC285" s="182"/>
      <c r="CD285" s="182"/>
      <c r="CE285" s="182"/>
      <c r="CF285" s="182"/>
      <c r="CG285" s="182"/>
      <c r="CH285" s="182"/>
      <c r="CI285" s="182"/>
      <c r="CJ285" s="182"/>
      <c r="CK285" s="182"/>
      <c r="CL285" s="182"/>
      <c r="CM285" s="182"/>
      <c r="CN285" s="182"/>
      <c r="CO285" s="182"/>
      <c r="CP285" s="182"/>
      <c r="CQ285" s="182"/>
    </row>
    <row r="286" spans="8:95" ht="76.5">
      <c r="H286" s="312"/>
      <c r="I286" s="313" t="s">
        <v>290</v>
      </c>
      <c r="J286" s="278"/>
      <c r="K286" s="336" t="s">
        <v>1173</v>
      </c>
      <c r="L286" s="343"/>
      <c r="M286" s="344"/>
      <c r="N286" s="175"/>
      <c r="O286" s="176"/>
      <c r="P286" s="167"/>
      <c r="Q286" s="168"/>
      <c r="R286" s="226"/>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182"/>
      <c r="BF286" s="182"/>
      <c r="BG286" s="182"/>
      <c r="BH286" s="182"/>
      <c r="BI286" s="182"/>
      <c r="BJ286" s="182"/>
      <c r="BK286" s="182"/>
      <c r="BL286" s="182"/>
      <c r="BM286" s="182"/>
      <c r="BN286" s="182"/>
      <c r="BO286" s="182"/>
      <c r="BP286" s="182"/>
      <c r="BQ286" s="182"/>
      <c r="BR286" s="182"/>
      <c r="BS286" s="182"/>
      <c r="BT286" s="182"/>
      <c r="BU286" s="182"/>
      <c r="BV286" s="182"/>
      <c r="BW286" s="182"/>
      <c r="BX286" s="182"/>
      <c r="BY286" s="182"/>
      <c r="BZ286" s="182"/>
      <c r="CA286" s="182"/>
      <c r="CB286" s="182"/>
      <c r="CC286" s="182"/>
      <c r="CD286" s="182"/>
      <c r="CE286" s="182"/>
      <c r="CF286" s="182"/>
      <c r="CG286" s="182"/>
      <c r="CH286" s="182"/>
      <c r="CI286" s="182"/>
      <c r="CJ286" s="182"/>
      <c r="CK286" s="182"/>
      <c r="CL286" s="182"/>
      <c r="CM286" s="182"/>
      <c r="CN286" s="182"/>
      <c r="CO286" s="182"/>
      <c r="CP286" s="182"/>
      <c r="CQ286" s="182"/>
    </row>
    <row r="287" spans="8:95" ht="293.25">
      <c r="H287" s="312"/>
      <c r="I287" s="313"/>
      <c r="J287" s="278" t="s">
        <v>117</v>
      </c>
      <c r="K287" s="336" t="s">
        <v>1174</v>
      </c>
      <c r="L287" s="343"/>
      <c r="M287" s="341" t="s">
        <v>325</v>
      </c>
      <c r="N287" s="137" t="s">
        <v>1175</v>
      </c>
      <c r="O287" s="62" t="s">
        <v>913</v>
      </c>
      <c r="P287" s="32"/>
      <c r="Q287" s="121"/>
      <c r="R287" s="226"/>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c r="BP287" s="182"/>
      <c r="BQ287" s="182"/>
      <c r="BR287" s="182"/>
      <c r="BS287" s="182"/>
      <c r="BT287" s="182"/>
      <c r="BU287" s="182"/>
      <c r="BV287" s="182"/>
      <c r="BW287" s="182"/>
      <c r="BX287" s="182"/>
      <c r="BY287" s="182"/>
      <c r="BZ287" s="182"/>
      <c r="CA287" s="182"/>
      <c r="CB287" s="182"/>
      <c r="CC287" s="182"/>
      <c r="CD287" s="182"/>
      <c r="CE287" s="182"/>
      <c r="CF287" s="182"/>
      <c r="CG287" s="182"/>
      <c r="CH287" s="182"/>
      <c r="CI287" s="182"/>
      <c r="CJ287" s="182"/>
      <c r="CK287" s="182"/>
      <c r="CL287" s="182"/>
      <c r="CM287" s="182"/>
      <c r="CN287" s="182"/>
      <c r="CO287" s="182"/>
      <c r="CP287" s="182"/>
      <c r="CQ287" s="182"/>
    </row>
    <row r="288" spans="8:95" ht="114.75">
      <c r="H288" s="312"/>
      <c r="I288" s="313"/>
      <c r="J288" s="278" t="s">
        <v>119</v>
      </c>
      <c r="K288" s="336" t="s">
        <v>1176</v>
      </c>
      <c r="L288" s="343"/>
      <c r="M288" s="341" t="s">
        <v>325</v>
      </c>
      <c r="N288" s="137" t="s">
        <v>1175</v>
      </c>
      <c r="O288" s="62" t="s">
        <v>913</v>
      </c>
      <c r="P288" s="32"/>
      <c r="Q288" s="121"/>
      <c r="R288" s="226"/>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2"/>
      <c r="AY288" s="182"/>
      <c r="AZ288" s="182"/>
      <c r="BA288" s="182"/>
      <c r="BB288" s="182"/>
      <c r="BC288" s="182"/>
      <c r="BD288" s="182"/>
      <c r="BE288" s="182"/>
      <c r="BF288" s="182"/>
      <c r="BG288" s="182"/>
      <c r="BH288" s="182"/>
      <c r="BI288" s="182"/>
      <c r="BJ288" s="182"/>
      <c r="BK288" s="182"/>
      <c r="BL288" s="182"/>
      <c r="BM288" s="182"/>
      <c r="BN288" s="182"/>
      <c r="BO288" s="182"/>
      <c r="BP288" s="182"/>
      <c r="BQ288" s="182"/>
      <c r="BR288" s="182"/>
      <c r="BS288" s="182"/>
      <c r="BT288" s="182"/>
      <c r="BU288" s="182"/>
      <c r="BV288" s="182"/>
      <c r="BW288" s="182"/>
      <c r="BX288" s="182"/>
      <c r="BY288" s="182"/>
      <c r="BZ288" s="182"/>
      <c r="CA288" s="182"/>
      <c r="CB288" s="182"/>
      <c r="CC288" s="182"/>
      <c r="CD288" s="182"/>
      <c r="CE288" s="182"/>
      <c r="CF288" s="182"/>
      <c r="CG288" s="182"/>
      <c r="CH288" s="182"/>
      <c r="CI288" s="182"/>
      <c r="CJ288" s="182"/>
      <c r="CK288" s="182"/>
      <c r="CL288" s="182"/>
      <c r="CM288" s="182"/>
      <c r="CN288" s="182"/>
      <c r="CO288" s="182"/>
      <c r="CP288" s="182"/>
      <c r="CQ288" s="182"/>
    </row>
    <row r="289" spans="8:95" ht="127.5">
      <c r="H289" s="312"/>
      <c r="I289" s="313"/>
      <c r="J289" s="278" t="s">
        <v>121</v>
      </c>
      <c r="K289" s="336" t="s">
        <v>1177</v>
      </c>
      <c r="L289" s="343"/>
      <c r="M289" s="341" t="s">
        <v>325</v>
      </c>
      <c r="N289" s="137" t="s">
        <v>1175</v>
      </c>
      <c r="O289" s="62" t="s">
        <v>913</v>
      </c>
      <c r="P289" s="32"/>
      <c r="Q289" s="121"/>
      <c r="R289" s="226"/>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c r="AU289" s="182"/>
      <c r="AV289" s="182"/>
      <c r="AW289" s="182"/>
      <c r="AX289" s="182"/>
      <c r="AY289" s="182"/>
      <c r="AZ289" s="182"/>
      <c r="BA289" s="182"/>
      <c r="BB289" s="182"/>
      <c r="BC289" s="182"/>
      <c r="BD289" s="182"/>
      <c r="BE289" s="182"/>
      <c r="BF289" s="182"/>
      <c r="BG289" s="182"/>
      <c r="BH289" s="182"/>
      <c r="BI289" s="182"/>
      <c r="BJ289" s="182"/>
      <c r="BK289" s="182"/>
      <c r="BL289" s="182"/>
      <c r="BM289" s="182"/>
      <c r="BN289" s="182"/>
      <c r="BO289" s="182"/>
      <c r="BP289" s="182"/>
      <c r="BQ289" s="182"/>
      <c r="BR289" s="182"/>
      <c r="BS289" s="182"/>
      <c r="BT289" s="182"/>
      <c r="BU289" s="182"/>
      <c r="BV289" s="182"/>
      <c r="BW289" s="182"/>
      <c r="BX289" s="182"/>
      <c r="BY289" s="182"/>
      <c r="BZ289" s="182"/>
      <c r="CA289" s="182"/>
      <c r="CB289" s="182"/>
      <c r="CC289" s="182"/>
      <c r="CD289" s="182"/>
      <c r="CE289" s="182"/>
      <c r="CF289" s="182"/>
      <c r="CG289" s="182"/>
      <c r="CH289" s="182"/>
      <c r="CI289" s="182"/>
      <c r="CJ289" s="182"/>
      <c r="CK289" s="182"/>
      <c r="CL289" s="182"/>
      <c r="CM289" s="182"/>
      <c r="CN289" s="182"/>
      <c r="CO289" s="182"/>
      <c r="CP289" s="182"/>
      <c r="CQ289" s="182"/>
    </row>
    <row r="290" spans="8:95" ht="38.25">
      <c r="H290" s="312"/>
      <c r="I290" s="313"/>
      <c r="J290" s="278" t="s">
        <v>134</v>
      </c>
      <c r="K290" s="336" t="s">
        <v>1178</v>
      </c>
      <c r="L290" s="343"/>
      <c r="M290" s="341" t="s">
        <v>325</v>
      </c>
      <c r="N290" s="137" t="s">
        <v>1175</v>
      </c>
      <c r="O290" s="62" t="s">
        <v>913</v>
      </c>
      <c r="P290" s="32"/>
      <c r="Q290" s="121"/>
      <c r="R290" s="226"/>
      <c r="S290" s="182"/>
      <c r="T290" s="182"/>
      <c r="U290" s="182"/>
      <c r="V290" s="182"/>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2"/>
      <c r="AR290" s="182"/>
      <c r="AS290" s="182"/>
      <c r="AT290" s="182"/>
      <c r="AU290" s="182"/>
      <c r="AV290" s="182"/>
      <c r="AW290" s="182"/>
      <c r="AX290" s="182"/>
      <c r="AY290" s="182"/>
      <c r="AZ290" s="182"/>
      <c r="BA290" s="182"/>
      <c r="BB290" s="182"/>
      <c r="BC290" s="182"/>
      <c r="BD290" s="182"/>
      <c r="BE290" s="182"/>
      <c r="BF290" s="182"/>
      <c r="BG290" s="182"/>
      <c r="BH290" s="182"/>
      <c r="BI290" s="182"/>
      <c r="BJ290" s="182"/>
      <c r="BK290" s="182"/>
      <c r="BL290" s="182"/>
      <c r="BM290" s="182"/>
      <c r="BN290" s="182"/>
      <c r="BO290" s="182"/>
      <c r="BP290" s="182"/>
      <c r="BQ290" s="182"/>
      <c r="BR290" s="182"/>
      <c r="BS290" s="182"/>
      <c r="BT290" s="182"/>
      <c r="BU290" s="182"/>
      <c r="BV290" s="182"/>
      <c r="BW290" s="182"/>
      <c r="BX290" s="182"/>
      <c r="BY290" s="182"/>
      <c r="BZ290" s="182"/>
      <c r="CA290" s="182"/>
      <c r="CB290" s="182"/>
      <c r="CC290" s="182"/>
      <c r="CD290" s="182"/>
      <c r="CE290" s="182"/>
      <c r="CF290" s="182"/>
      <c r="CG290" s="182"/>
      <c r="CH290" s="182"/>
      <c r="CI290" s="182"/>
      <c r="CJ290" s="182"/>
      <c r="CK290" s="182"/>
      <c r="CL290" s="182"/>
      <c r="CM290" s="182"/>
      <c r="CN290" s="182"/>
      <c r="CO290" s="182"/>
      <c r="CP290" s="182"/>
      <c r="CQ290" s="182"/>
    </row>
    <row r="291" spans="8:95" ht="51">
      <c r="H291" s="312"/>
      <c r="I291" s="313"/>
      <c r="J291" s="278" t="s">
        <v>138</v>
      </c>
      <c r="K291" s="336" t="s">
        <v>1179</v>
      </c>
      <c r="L291" s="343"/>
      <c r="M291" s="341" t="s">
        <v>325</v>
      </c>
      <c r="N291" s="137" t="s">
        <v>1175</v>
      </c>
      <c r="O291" s="62" t="s">
        <v>913</v>
      </c>
      <c r="P291" s="32"/>
      <c r="Q291" s="121"/>
      <c r="R291" s="226"/>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2"/>
      <c r="AY291" s="182"/>
      <c r="AZ291" s="182"/>
      <c r="BA291" s="182"/>
      <c r="BB291" s="182"/>
      <c r="BC291" s="182"/>
      <c r="BD291" s="182"/>
      <c r="BE291" s="182"/>
      <c r="BF291" s="182"/>
      <c r="BG291" s="182"/>
      <c r="BH291" s="182"/>
      <c r="BI291" s="182"/>
      <c r="BJ291" s="182"/>
      <c r="BK291" s="182"/>
      <c r="BL291" s="182"/>
      <c r="BM291" s="182"/>
      <c r="BN291" s="182"/>
      <c r="BO291" s="182"/>
      <c r="BP291" s="182"/>
      <c r="BQ291" s="182"/>
      <c r="BR291" s="182"/>
      <c r="BS291" s="182"/>
      <c r="BT291" s="182"/>
      <c r="BU291" s="182"/>
      <c r="BV291" s="182"/>
      <c r="BW291" s="182"/>
      <c r="BX291" s="182"/>
      <c r="BY291" s="182"/>
      <c r="BZ291" s="182"/>
      <c r="CA291" s="182"/>
      <c r="CB291" s="182"/>
      <c r="CC291" s="182"/>
      <c r="CD291" s="182"/>
      <c r="CE291" s="182"/>
      <c r="CF291" s="182"/>
      <c r="CG291" s="182"/>
      <c r="CH291" s="182"/>
      <c r="CI291" s="182"/>
      <c r="CJ291" s="182"/>
      <c r="CK291" s="182"/>
      <c r="CL291" s="182"/>
      <c r="CM291" s="182"/>
      <c r="CN291" s="182"/>
      <c r="CO291" s="182"/>
      <c r="CP291" s="182"/>
      <c r="CQ291" s="182"/>
    </row>
    <row r="292" spans="8:95" ht="102">
      <c r="H292" s="312"/>
      <c r="I292" s="313"/>
      <c r="J292" s="278" t="s">
        <v>150</v>
      </c>
      <c r="K292" s="336" t="s">
        <v>1180</v>
      </c>
      <c r="L292" s="343"/>
      <c r="M292" s="341" t="s">
        <v>325</v>
      </c>
      <c r="N292" s="137" t="s">
        <v>1175</v>
      </c>
      <c r="O292" s="62" t="s">
        <v>913</v>
      </c>
      <c r="P292" s="32"/>
      <c r="Q292" s="121"/>
      <c r="R292" s="226"/>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2"/>
      <c r="AY292" s="182"/>
      <c r="AZ292" s="182"/>
      <c r="BA292" s="182"/>
      <c r="BB292" s="182"/>
      <c r="BC292" s="182"/>
      <c r="BD292" s="182"/>
      <c r="BE292" s="182"/>
      <c r="BF292" s="182"/>
      <c r="BG292" s="182"/>
      <c r="BH292" s="182"/>
      <c r="BI292" s="182"/>
      <c r="BJ292" s="182"/>
      <c r="BK292" s="182"/>
      <c r="BL292" s="182"/>
      <c r="BM292" s="182"/>
      <c r="BN292" s="182"/>
      <c r="BO292" s="182"/>
      <c r="BP292" s="182"/>
      <c r="BQ292" s="182"/>
      <c r="BR292" s="182"/>
      <c r="BS292" s="182"/>
      <c r="BT292" s="182"/>
      <c r="BU292" s="182"/>
      <c r="BV292" s="182"/>
      <c r="BW292" s="182"/>
      <c r="BX292" s="182"/>
      <c r="BY292" s="182"/>
      <c r="BZ292" s="182"/>
      <c r="CA292" s="182"/>
      <c r="CB292" s="182"/>
      <c r="CC292" s="182"/>
      <c r="CD292" s="182"/>
      <c r="CE292" s="182"/>
      <c r="CF292" s="182"/>
      <c r="CG292" s="182"/>
      <c r="CH292" s="182"/>
      <c r="CI292" s="182"/>
      <c r="CJ292" s="182"/>
      <c r="CK292" s="182"/>
      <c r="CL292" s="182"/>
      <c r="CM292" s="182"/>
      <c r="CN292" s="182"/>
      <c r="CO292" s="182"/>
      <c r="CP292" s="182"/>
      <c r="CQ292" s="182"/>
    </row>
    <row r="293" spans="8:95" ht="38.25">
      <c r="H293" s="312"/>
      <c r="I293" s="313"/>
      <c r="J293" s="278" t="s">
        <v>1181</v>
      </c>
      <c r="K293" s="336" t="s">
        <v>1182</v>
      </c>
      <c r="L293" s="343"/>
      <c r="M293" s="341" t="s">
        <v>325</v>
      </c>
      <c r="N293" s="137" t="s">
        <v>1175</v>
      </c>
      <c r="O293" s="62" t="s">
        <v>913</v>
      </c>
      <c r="P293" s="32"/>
      <c r="Q293" s="121"/>
      <c r="R293" s="226"/>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c r="BP293" s="182"/>
      <c r="BQ293" s="182"/>
      <c r="BR293" s="182"/>
      <c r="BS293" s="182"/>
      <c r="BT293" s="182"/>
      <c r="BU293" s="182"/>
      <c r="BV293" s="182"/>
      <c r="BW293" s="182"/>
      <c r="BX293" s="182"/>
      <c r="BY293" s="182"/>
      <c r="BZ293" s="182"/>
      <c r="CA293" s="182"/>
      <c r="CB293" s="182"/>
      <c r="CC293" s="182"/>
      <c r="CD293" s="182"/>
      <c r="CE293" s="182"/>
      <c r="CF293" s="182"/>
      <c r="CG293" s="182"/>
      <c r="CH293" s="182"/>
      <c r="CI293" s="182"/>
      <c r="CJ293" s="182"/>
      <c r="CK293" s="182"/>
      <c r="CL293" s="182"/>
      <c r="CM293" s="182"/>
      <c r="CN293" s="182"/>
      <c r="CO293" s="182"/>
      <c r="CP293" s="182"/>
      <c r="CQ293" s="182"/>
    </row>
    <row r="294" spans="8:95" ht="38.25">
      <c r="H294" s="312"/>
      <c r="I294" s="313"/>
      <c r="J294" s="278" t="s">
        <v>154</v>
      </c>
      <c r="K294" s="336" t="s">
        <v>1183</v>
      </c>
      <c r="L294" s="343"/>
      <c r="M294" s="341" t="s">
        <v>325</v>
      </c>
      <c r="N294" s="137" t="s">
        <v>1175</v>
      </c>
      <c r="O294" s="62" t="s">
        <v>913</v>
      </c>
      <c r="P294" s="32"/>
      <c r="Q294" s="121"/>
      <c r="R294" s="226"/>
      <c r="S294" s="182"/>
      <c r="T294" s="182"/>
      <c r="U294" s="182"/>
      <c r="V294" s="182"/>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c r="AU294" s="182"/>
      <c r="AV294" s="182"/>
      <c r="AW294" s="182"/>
      <c r="AX294" s="182"/>
      <c r="AY294" s="182"/>
      <c r="AZ294" s="182"/>
      <c r="BA294" s="182"/>
      <c r="BB294" s="182"/>
      <c r="BC294" s="182"/>
      <c r="BD294" s="182"/>
      <c r="BE294" s="182"/>
      <c r="BF294" s="182"/>
      <c r="BG294" s="182"/>
      <c r="BH294" s="182"/>
      <c r="BI294" s="182"/>
      <c r="BJ294" s="182"/>
      <c r="BK294" s="182"/>
      <c r="BL294" s="182"/>
      <c r="BM294" s="182"/>
      <c r="BN294" s="182"/>
      <c r="BO294" s="182"/>
      <c r="BP294" s="182"/>
      <c r="BQ294" s="182"/>
      <c r="BR294" s="182"/>
      <c r="BS294" s="182"/>
      <c r="BT294" s="182"/>
      <c r="BU294" s="182"/>
      <c r="BV294" s="182"/>
      <c r="BW294" s="182"/>
      <c r="BX294" s="182"/>
      <c r="BY294" s="182"/>
      <c r="BZ294" s="182"/>
      <c r="CA294" s="182"/>
      <c r="CB294" s="182"/>
      <c r="CC294" s="182"/>
      <c r="CD294" s="182"/>
      <c r="CE294" s="182"/>
      <c r="CF294" s="182"/>
      <c r="CG294" s="182"/>
      <c r="CH294" s="182"/>
      <c r="CI294" s="182"/>
      <c r="CJ294" s="182"/>
      <c r="CK294" s="182"/>
      <c r="CL294" s="182"/>
      <c r="CM294" s="182"/>
      <c r="CN294" s="182"/>
      <c r="CO294" s="182"/>
      <c r="CP294" s="182"/>
      <c r="CQ294" s="182"/>
    </row>
    <row r="295" spans="8:95" ht="165.75">
      <c r="H295" s="312"/>
      <c r="I295" s="313"/>
      <c r="J295" s="278" t="s">
        <v>156</v>
      </c>
      <c r="K295" s="336" t="s">
        <v>1184</v>
      </c>
      <c r="L295" s="343"/>
      <c r="M295" s="341" t="s">
        <v>325</v>
      </c>
      <c r="N295" s="137" t="s">
        <v>1175</v>
      </c>
      <c r="O295" s="62" t="s">
        <v>913</v>
      </c>
      <c r="P295" s="32"/>
      <c r="Q295" s="121"/>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182"/>
      <c r="BS295" s="182"/>
      <c r="BT295" s="182"/>
      <c r="BU295" s="182"/>
      <c r="BV295" s="182"/>
      <c r="BW295" s="182"/>
      <c r="BX295" s="182"/>
      <c r="BY295" s="182"/>
      <c r="BZ295" s="182"/>
      <c r="CA295" s="182"/>
      <c r="CB295" s="182"/>
      <c r="CC295" s="182"/>
      <c r="CD295" s="182"/>
      <c r="CE295" s="182"/>
      <c r="CF295" s="182"/>
      <c r="CG295" s="182"/>
      <c r="CH295" s="182"/>
      <c r="CI295" s="182"/>
      <c r="CJ295" s="182"/>
      <c r="CK295" s="182"/>
      <c r="CL295" s="182"/>
      <c r="CM295" s="182"/>
      <c r="CN295" s="182"/>
    </row>
    <row r="296" spans="8:95" ht="409.5">
      <c r="H296" s="312"/>
      <c r="I296" s="313" t="s">
        <v>298</v>
      </c>
      <c r="J296" s="278"/>
      <c r="K296" s="342" t="s">
        <v>1185</v>
      </c>
      <c r="L296" s="333" t="s">
        <v>287</v>
      </c>
      <c r="M296" s="344"/>
      <c r="N296" s="175"/>
      <c r="O296" s="176"/>
      <c r="P296" s="167"/>
      <c r="Q296" s="168"/>
      <c r="R296" s="226"/>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c r="AU296" s="182"/>
      <c r="AV296" s="182"/>
      <c r="AW296" s="182"/>
      <c r="AX296" s="182"/>
      <c r="AY296" s="182"/>
      <c r="AZ296" s="182"/>
      <c r="BA296" s="182"/>
      <c r="BB296" s="182"/>
      <c r="BC296" s="182"/>
      <c r="BD296" s="182"/>
      <c r="BE296" s="182"/>
      <c r="BF296" s="182"/>
      <c r="BG296" s="182"/>
      <c r="BH296" s="182"/>
      <c r="BI296" s="182"/>
      <c r="BJ296" s="182"/>
      <c r="BK296" s="182"/>
      <c r="BL296" s="182"/>
      <c r="BM296" s="182"/>
      <c r="BN296" s="182"/>
      <c r="BO296" s="182"/>
      <c r="BP296" s="182"/>
      <c r="BQ296" s="182"/>
      <c r="BR296" s="182"/>
      <c r="BS296" s="182"/>
      <c r="BT296" s="182"/>
      <c r="BU296" s="182"/>
      <c r="BV296" s="182"/>
      <c r="BW296" s="182"/>
      <c r="BX296" s="182"/>
      <c r="BY296" s="182"/>
      <c r="BZ296" s="182"/>
      <c r="CA296" s="182"/>
      <c r="CB296" s="182"/>
      <c r="CC296" s="182"/>
      <c r="CD296" s="182"/>
      <c r="CE296" s="182"/>
      <c r="CF296" s="182"/>
      <c r="CG296" s="182"/>
      <c r="CH296" s="182"/>
      <c r="CI296" s="182"/>
      <c r="CJ296" s="182"/>
      <c r="CK296" s="182"/>
      <c r="CL296" s="182"/>
      <c r="CM296" s="182"/>
      <c r="CN296" s="182"/>
      <c r="CO296" s="182"/>
      <c r="CP296" s="182"/>
      <c r="CQ296" s="182"/>
    </row>
    <row r="297" spans="8:95" ht="63.75">
      <c r="H297" s="312"/>
      <c r="I297" s="313" t="s">
        <v>277</v>
      </c>
      <c r="J297" s="278" t="s">
        <v>117</v>
      </c>
      <c r="K297" s="336" t="s">
        <v>1186</v>
      </c>
      <c r="L297" s="333" t="s">
        <v>287</v>
      </c>
      <c r="M297" s="341" t="s">
        <v>348</v>
      </c>
      <c r="N297" s="137" t="s">
        <v>1187</v>
      </c>
      <c r="O297" s="62" t="s">
        <v>287</v>
      </c>
      <c r="P297" s="32"/>
      <c r="Q297" s="32"/>
      <c r="R297" s="226"/>
      <c r="S297" s="182"/>
      <c r="T297" s="182"/>
      <c r="U297" s="182"/>
      <c r="V297" s="182"/>
      <c r="W297" s="182"/>
      <c r="X297" s="182"/>
      <c r="Y297" s="182"/>
      <c r="Z297" s="182"/>
      <c r="AA297" s="182"/>
      <c r="AB297" s="182"/>
      <c r="AC297" s="182"/>
      <c r="AD297" s="182"/>
      <c r="AE297" s="182"/>
      <c r="AF297" s="182"/>
      <c r="AG297" s="182"/>
      <c r="AH297" s="182"/>
      <c r="AI297" s="182"/>
      <c r="AJ297" s="182"/>
      <c r="AK297" s="182"/>
      <c r="AL297" s="182"/>
      <c r="AM297" s="182"/>
      <c r="AN297" s="182"/>
      <c r="AO297" s="182"/>
      <c r="AP297" s="182"/>
      <c r="AQ297" s="182"/>
      <c r="AR297" s="182"/>
      <c r="AS297" s="182"/>
      <c r="AT297" s="182"/>
      <c r="AU297" s="182"/>
      <c r="AV297" s="182"/>
      <c r="AW297" s="182"/>
      <c r="AX297" s="182"/>
      <c r="AY297" s="182"/>
      <c r="AZ297" s="182"/>
      <c r="BA297" s="182"/>
      <c r="BB297" s="182"/>
      <c r="BC297" s="182"/>
      <c r="BD297" s="182"/>
      <c r="BE297" s="182"/>
      <c r="BF297" s="182"/>
      <c r="BG297" s="182"/>
      <c r="BH297" s="182"/>
      <c r="BI297" s="182"/>
      <c r="BJ297" s="182"/>
      <c r="BK297" s="182"/>
      <c r="BL297" s="182"/>
      <c r="BM297" s="182"/>
      <c r="BN297" s="182"/>
      <c r="BO297" s="182"/>
      <c r="BP297" s="182"/>
      <c r="BQ297" s="182"/>
      <c r="BR297" s="182"/>
      <c r="BS297" s="182"/>
      <c r="BT297" s="182"/>
      <c r="BU297" s="182"/>
      <c r="BV297" s="182"/>
      <c r="BW297" s="182"/>
      <c r="BX297" s="182"/>
      <c r="BY297" s="182"/>
      <c r="BZ297" s="182"/>
      <c r="CA297" s="182"/>
      <c r="CB297" s="182"/>
      <c r="CC297" s="182"/>
      <c r="CD297" s="182"/>
      <c r="CE297" s="182"/>
      <c r="CF297" s="182"/>
      <c r="CG297" s="182"/>
      <c r="CH297" s="182"/>
      <c r="CI297" s="182"/>
      <c r="CJ297" s="182"/>
      <c r="CK297" s="182"/>
      <c r="CL297" s="182"/>
      <c r="CM297" s="182"/>
      <c r="CN297" s="182"/>
      <c r="CO297" s="182"/>
      <c r="CP297" s="182"/>
      <c r="CQ297" s="182"/>
    </row>
    <row r="298" spans="8:95" ht="63.75">
      <c r="H298" s="312" t="s">
        <v>277</v>
      </c>
      <c r="I298" s="313" t="s">
        <v>277</v>
      </c>
      <c r="J298" s="278"/>
      <c r="K298" s="336" t="s">
        <v>1188</v>
      </c>
      <c r="L298" s="333" t="s">
        <v>1189</v>
      </c>
      <c r="M298" s="341" t="s">
        <v>348</v>
      </c>
      <c r="N298" s="137" t="s">
        <v>1190</v>
      </c>
      <c r="O298" s="62" t="s">
        <v>287</v>
      </c>
      <c r="P298" s="32"/>
      <c r="Q298" s="32"/>
      <c r="R298" s="226"/>
      <c r="S298" s="182"/>
      <c r="T298" s="182"/>
      <c r="U298" s="182"/>
      <c r="V298" s="182"/>
      <c r="W298" s="182"/>
      <c r="X298" s="182"/>
      <c r="Y298" s="182"/>
      <c r="Z298" s="182"/>
      <c r="AA298" s="182"/>
      <c r="AB298" s="182"/>
      <c r="AC298" s="182"/>
      <c r="AD298" s="182"/>
      <c r="AE298" s="182"/>
      <c r="AF298" s="182"/>
      <c r="AG298" s="182"/>
      <c r="AH298" s="182"/>
      <c r="AI298" s="182"/>
      <c r="AJ298" s="182"/>
      <c r="AK298" s="182"/>
      <c r="AL298" s="182"/>
      <c r="AM298" s="182"/>
      <c r="AN298" s="182"/>
      <c r="AO298" s="182"/>
      <c r="AP298" s="182"/>
      <c r="AQ298" s="182"/>
      <c r="AR298" s="182"/>
      <c r="AS298" s="182"/>
      <c r="AT298" s="182"/>
      <c r="AU298" s="182"/>
      <c r="AV298" s="182"/>
      <c r="AW298" s="182"/>
      <c r="AX298" s="182"/>
      <c r="AY298" s="182"/>
      <c r="AZ298" s="182"/>
      <c r="BA298" s="182"/>
      <c r="BB298" s="182"/>
      <c r="BC298" s="182"/>
      <c r="BD298" s="182"/>
      <c r="BE298" s="182"/>
      <c r="BF298" s="182"/>
      <c r="BG298" s="182"/>
      <c r="BH298" s="182"/>
      <c r="BI298" s="182"/>
      <c r="BJ298" s="182"/>
      <c r="BK298" s="182"/>
      <c r="BL298" s="182"/>
      <c r="BM298" s="182"/>
      <c r="BN298" s="182"/>
      <c r="BO298" s="182"/>
      <c r="BP298" s="182"/>
      <c r="BQ298" s="182"/>
      <c r="BR298" s="182"/>
      <c r="BS298" s="182"/>
      <c r="BT298" s="182"/>
      <c r="BU298" s="182"/>
      <c r="BV298" s="182"/>
      <c r="BW298" s="182"/>
      <c r="BX298" s="182"/>
      <c r="BY298" s="182"/>
      <c r="BZ298" s="182"/>
      <c r="CA298" s="182"/>
      <c r="CB298" s="182"/>
      <c r="CC298" s="182"/>
      <c r="CD298" s="182"/>
      <c r="CE298" s="182"/>
      <c r="CF298" s="182"/>
      <c r="CG298" s="182"/>
      <c r="CH298" s="182"/>
      <c r="CI298" s="182"/>
      <c r="CJ298" s="182"/>
      <c r="CK298" s="182"/>
      <c r="CL298" s="182"/>
      <c r="CM298" s="182"/>
      <c r="CN298" s="182"/>
      <c r="CO298" s="182"/>
      <c r="CP298" s="182"/>
      <c r="CQ298" s="182"/>
    </row>
    <row r="299" spans="8:95" ht="63.75">
      <c r="H299" s="312" t="s">
        <v>277</v>
      </c>
      <c r="I299" s="313" t="s">
        <v>277</v>
      </c>
      <c r="J299" s="278"/>
      <c r="K299" s="336" t="s">
        <v>1191</v>
      </c>
      <c r="L299" s="333" t="s">
        <v>287</v>
      </c>
      <c r="M299" s="341" t="s">
        <v>325</v>
      </c>
      <c r="N299" s="137" t="s">
        <v>1192</v>
      </c>
      <c r="O299" s="62" t="s">
        <v>1193</v>
      </c>
      <c r="P299" s="32"/>
      <c r="Q299" s="32"/>
      <c r="R299" s="226"/>
      <c r="S299" s="182"/>
      <c r="T299" s="182"/>
      <c r="U299" s="182"/>
      <c r="V299" s="182"/>
      <c r="W299" s="182"/>
      <c r="X299" s="182"/>
      <c r="Y299" s="182"/>
      <c r="Z299" s="182"/>
      <c r="AA299" s="182"/>
      <c r="AB299" s="182"/>
      <c r="AC299" s="182"/>
      <c r="AD299" s="182"/>
      <c r="AE299" s="182"/>
      <c r="AF299" s="182"/>
      <c r="AG299" s="182"/>
      <c r="AH299" s="182"/>
      <c r="AI299" s="182"/>
      <c r="AJ299" s="182"/>
      <c r="AK299" s="182"/>
      <c r="AL299" s="182"/>
      <c r="AM299" s="182"/>
      <c r="AN299" s="182"/>
      <c r="AO299" s="182"/>
      <c r="AP299" s="182"/>
      <c r="AQ299" s="182"/>
      <c r="AR299" s="182"/>
      <c r="AS299" s="182"/>
      <c r="AT299" s="182"/>
      <c r="AU299" s="182"/>
      <c r="AV299" s="182"/>
      <c r="AW299" s="182"/>
      <c r="AX299" s="182"/>
      <c r="AY299" s="182"/>
      <c r="AZ299" s="182"/>
      <c r="BA299" s="182"/>
      <c r="BB299" s="182"/>
      <c r="BC299" s="182"/>
      <c r="BD299" s="182"/>
      <c r="BE299" s="182"/>
      <c r="BF299" s="182"/>
      <c r="BG299" s="182"/>
      <c r="BH299" s="182"/>
      <c r="BI299" s="182"/>
      <c r="BJ299" s="182"/>
      <c r="BK299" s="182"/>
      <c r="BL299" s="182"/>
      <c r="BM299" s="182"/>
      <c r="BN299" s="182"/>
      <c r="BO299" s="182"/>
      <c r="BP299" s="182"/>
      <c r="BQ299" s="182"/>
      <c r="BR299" s="182"/>
      <c r="BS299" s="182"/>
      <c r="BT299" s="182"/>
      <c r="BU299" s="182"/>
      <c r="BV299" s="182"/>
      <c r="BW299" s="182"/>
      <c r="BX299" s="182"/>
      <c r="BY299" s="182"/>
      <c r="BZ299" s="182"/>
      <c r="CA299" s="182"/>
      <c r="CB299" s="182"/>
      <c r="CC299" s="182"/>
      <c r="CD299" s="182"/>
      <c r="CE299" s="182"/>
      <c r="CF299" s="182"/>
      <c r="CG299" s="182"/>
      <c r="CH299" s="182"/>
      <c r="CI299" s="182"/>
      <c r="CJ299" s="182"/>
      <c r="CK299" s="182"/>
      <c r="CL299" s="182"/>
      <c r="CM299" s="182"/>
      <c r="CN299" s="182"/>
      <c r="CO299" s="182"/>
      <c r="CP299" s="182"/>
      <c r="CQ299" s="182"/>
    </row>
    <row r="300" spans="8:95" ht="63.75">
      <c r="H300" s="312" t="s">
        <v>277</v>
      </c>
      <c r="I300" s="313" t="s">
        <v>277</v>
      </c>
      <c r="J300" s="278"/>
      <c r="K300" s="336" t="s">
        <v>1194</v>
      </c>
      <c r="L300" s="333" t="s">
        <v>287</v>
      </c>
      <c r="M300" s="341" t="s">
        <v>325</v>
      </c>
      <c r="N300" s="137" t="s">
        <v>1195</v>
      </c>
      <c r="O300" s="62" t="s">
        <v>1196</v>
      </c>
      <c r="P300" s="32"/>
      <c r="Q300" s="32"/>
      <c r="R300" s="226"/>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c r="AU300" s="182"/>
      <c r="AV300" s="182"/>
      <c r="AW300" s="182"/>
      <c r="AX300" s="182"/>
      <c r="AY300" s="182"/>
      <c r="AZ300" s="182"/>
      <c r="BA300" s="182"/>
      <c r="BB300" s="182"/>
      <c r="BC300" s="182"/>
      <c r="BD300" s="182"/>
      <c r="BE300" s="182"/>
      <c r="BF300" s="182"/>
      <c r="BG300" s="182"/>
      <c r="BH300" s="182"/>
      <c r="BI300" s="182"/>
      <c r="BJ300" s="182"/>
      <c r="BK300" s="182"/>
      <c r="BL300" s="182"/>
      <c r="BM300" s="182"/>
      <c r="BN300" s="182"/>
      <c r="BO300" s="182"/>
      <c r="BP300" s="182"/>
      <c r="BQ300" s="182"/>
      <c r="BR300" s="182"/>
      <c r="BS300" s="182"/>
      <c r="BT300" s="182"/>
      <c r="BU300" s="182"/>
      <c r="BV300" s="182"/>
      <c r="BW300" s="182"/>
      <c r="BX300" s="182"/>
      <c r="BY300" s="182"/>
      <c r="BZ300" s="182"/>
      <c r="CA300" s="182"/>
      <c r="CB300" s="182"/>
      <c r="CC300" s="182"/>
      <c r="CD300" s="182"/>
      <c r="CE300" s="182"/>
      <c r="CF300" s="182"/>
      <c r="CG300" s="182"/>
      <c r="CH300" s="182"/>
      <c r="CI300" s="182"/>
      <c r="CJ300" s="182"/>
      <c r="CK300" s="182"/>
      <c r="CL300" s="182"/>
      <c r="CM300" s="182"/>
      <c r="CN300" s="182"/>
      <c r="CO300" s="182"/>
      <c r="CP300" s="182"/>
      <c r="CQ300" s="182"/>
    </row>
    <row r="301" spans="8:95" ht="63.75">
      <c r="H301" s="312" t="s">
        <v>277</v>
      </c>
      <c r="I301" s="313"/>
      <c r="J301" s="278" t="s">
        <v>119</v>
      </c>
      <c r="K301" s="336" t="s">
        <v>1197</v>
      </c>
      <c r="L301" s="333" t="s">
        <v>287</v>
      </c>
      <c r="M301" s="341" t="s">
        <v>348</v>
      </c>
      <c r="N301" s="137" t="s">
        <v>1198</v>
      </c>
      <c r="O301" s="62" t="s">
        <v>287</v>
      </c>
      <c r="P301" s="32"/>
      <c r="Q301" s="32"/>
      <c r="R301" s="226"/>
      <c r="S301" s="182"/>
      <c r="T301" s="182"/>
      <c r="U301" s="182"/>
      <c r="V301" s="182"/>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2"/>
      <c r="AR301" s="182"/>
      <c r="AS301" s="182"/>
      <c r="AT301" s="182"/>
      <c r="AU301" s="182"/>
      <c r="AV301" s="182"/>
      <c r="AW301" s="182"/>
      <c r="AX301" s="182"/>
      <c r="AY301" s="182"/>
      <c r="AZ301" s="182"/>
      <c r="BA301" s="182"/>
      <c r="BB301" s="182"/>
      <c r="BC301" s="182"/>
      <c r="BD301" s="182"/>
      <c r="BE301" s="182"/>
      <c r="BF301" s="182"/>
      <c r="BG301" s="182"/>
      <c r="BH301" s="182"/>
      <c r="BI301" s="182"/>
      <c r="BJ301" s="182"/>
      <c r="BK301" s="182"/>
      <c r="BL301" s="182"/>
      <c r="BM301" s="182"/>
      <c r="BN301" s="182"/>
      <c r="BO301" s="182"/>
      <c r="BP301" s="182"/>
      <c r="BQ301" s="182"/>
      <c r="BR301" s="182"/>
      <c r="BS301" s="182"/>
      <c r="BT301" s="182"/>
      <c r="BU301" s="182"/>
      <c r="BV301" s="182"/>
      <c r="BW301" s="182"/>
      <c r="BX301" s="182"/>
      <c r="BY301" s="182"/>
      <c r="BZ301" s="182"/>
      <c r="CA301" s="182"/>
      <c r="CB301" s="182"/>
      <c r="CC301" s="182"/>
      <c r="CD301" s="182"/>
      <c r="CE301" s="182"/>
      <c r="CF301" s="182"/>
      <c r="CG301" s="182"/>
      <c r="CH301" s="182"/>
      <c r="CI301" s="182"/>
      <c r="CJ301" s="182"/>
      <c r="CK301" s="182"/>
      <c r="CL301" s="182"/>
      <c r="CM301" s="182"/>
      <c r="CN301" s="182"/>
      <c r="CO301" s="182"/>
      <c r="CP301" s="182"/>
      <c r="CQ301" s="182"/>
    </row>
    <row r="302" spans="8:95" ht="63.75">
      <c r="H302" s="312" t="s">
        <v>277</v>
      </c>
      <c r="I302" s="313" t="s">
        <v>277</v>
      </c>
      <c r="J302" s="278"/>
      <c r="K302" s="336" t="s">
        <v>1199</v>
      </c>
      <c r="L302" s="333" t="s">
        <v>1189</v>
      </c>
      <c r="M302" s="341" t="s">
        <v>348</v>
      </c>
      <c r="N302" s="137" t="s">
        <v>1200</v>
      </c>
      <c r="O302" s="62" t="s">
        <v>287</v>
      </c>
      <c r="P302" s="32"/>
      <c r="Q302" s="32"/>
      <c r="R302" s="228"/>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4"/>
      <c r="BM302" s="184"/>
      <c r="BN302" s="184"/>
      <c r="BO302" s="184"/>
      <c r="BP302" s="184"/>
      <c r="BQ302" s="184"/>
      <c r="BR302" s="184"/>
      <c r="BS302" s="184"/>
      <c r="BT302" s="184"/>
      <c r="BU302" s="184"/>
      <c r="BV302" s="184"/>
      <c r="BW302" s="184"/>
      <c r="BX302" s="184"/>
      <c r="BY302" s="184"/>
      <c r="BZ302" s="184"/>
      <c r="CA302" s="184"/>
      <c r="CB302" s="184"/>
      <c r="CC302" s="184"/>
      <c r="CD302" s="184"/>
      <c r="CE302" s="184"/>
      <c r="CF302" s="184"/>
      <c r="CG302" s="184"/>
      <c r="CH302" s="184"/>
      <c r="CI302" s="184"/>
      <c r="CJ302" s="184"/>
      <c r="CK302" s="184"/>
      <c r="CL302" s="184"/>
      <c r="CM302" s="184"/>
      <c r="CN302" s="184"/>
      <c r="CO302" s="184"/>
      <c r="CP302" s="184"/>
      <c r="CQ302" s="184"/>
    </row>
    <row r="303" spans="8:95" ht="63.75">
      <c r="H303" s="312" t="s">
        <v>277</v>
      </c>
      <c r="I303" s="313" t="s">
        <v>277</v>
      </c>
      <c r="J303" s="278"/>
      <c r="K303" s="336" t="s">
        <v>1201</v>
      </c>
      <c r="L303" s="333" t="s">
        <v>287</v>
      </c>
      <c r="M303" s="341" t="s">
        <v>325</v>
      </c>
      <c r="N303" s="137" t="s">
        <v>1202</v>
      </c>
      <c r="O303" s="62" t="s">
        <v>1193</v>
      </c>
      <c r="P303" s="32"/>
      <c r="Q303" s="32"/>
      <c r="R303" s="228"/>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4"/>
      <c r="BM303" s="184"/>
      <c r="BN303" s="184"/>
      <c r="BO303" s="184"/>
      <c r="BP303" s="184"/>
      <c r="BQ303" s="184"/>
      <c r="BR303" s="184"/>
      <c r="BS303" s="184"/>
      <c r="BT303" s="184"/>
      <c r="BU303" s="184"/>
      <c r="BV303" s="184"/>
      <c r="BW303" s="184"/>
      <c r="BX303" s="184"/>
      <c r="BY303" s="184"/>
      <c r="BZ303" s="184"/>
      <c r="CA303" s="184"/>
      <c r="CB303" s="184"/>
      <c r="CC303" s="184"/>
      <c r="CD303" s="184"/>
      <c r="CE303" s="184"/>
      <c r="CF303" s="184"/>
      <c r="CG303" s="184"/>
      <c r="CH303" s="184"/>
      <c r="CI303" s="184"/>
      <c r="CJ303" s="184"/>
      <c r="CK303" s="184"/>
      <c r="CL303" s="184"/>
      <c r="CM303" s="184"/>
      <c r="CN303" s="184"/>
      <c r="CO303" s="184"/>
      <c r="CP303" s="184"/>
      <c r="CQ303" s="184"/>
    </row>
    <row r="304" spans="8:95" ht="63.75">
      <c r="H304" s="312" t="s">
        <v>277</v>
      </c>
      <c r="I304" s="313" t="s">
        <v>277</v>
      </c>
      <c r="J304" s="278"/>
      <c r="K304" s="336" t="s">
        <v>1203</v>
      </c>
      <c r="L304" s="333" t="s">
        <v>287</v>
      </c>
      <c r="M304" s="341" t="s">
        <v>325</v>
      </c>
      <c r="N304" s="137" t="s">
        <v>1195</v>
      </c>
      <c r="O304" s="62" t="s">
        <v>1196</v>
      </c>
      <c r="P304" s="32"/>
      <c r="Q304" s="32"/>
      <c r="R304" s="228"/>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4"/>
      <c r="BM304" s="184"/>
      <c r="BN304" s="184"/>
      <c r="BO304" s="184"/>
      <c r="BP304" s="184"/>
      <c r="BQ304" s="184"/>
      <c r="BR304" s="184"/>
      <c r="BS304" s="184"/>
      <c r="BT304" s="184"/>
      <c r="BU304" s="184"/>
      <c r="BV304" s="184"/>
      <c r="BW304" s="184"/>
      <c r="BX304" s="184"/>
      <c r="BY304" s="184"/>
      <c r="BZ304" s="184"/>
      <c r="CA304" s="184"/>
      <c r="CB304" s="184"/>
      <c r="CC304" s="184"/>
      <c r="CD304" s="184"/>
      <c r="CE304" s="184"/>
      <c r="CF304" s="184"/>
      <c r="CG304" s="184"/>
      <c r="CH304" s="184"/>
      <c r="CI304" s="184"/>
      <c r="CJ304" s="184"/>
      <c r="CK304" s="184"/>
      <c r="CL304" s="184"/>
      <c r="CM304" s="184"/>
      <c r="CN304" s="184"/>
      <c r="CO304" s="184"/>
      <c r="CP304" s="184"/>
      <c r="CQ304" s="184"/>
    </row>
    <row r="305" spans="8:95" ht="63.75">
      <c r="H305" s="312" t="s">
        <v>277</v>
      </c>
      <c r="I305" s="313"/>
      <c r="J305" s="278" t="s">
        <v>121</v>
      </c>
      <c r="K305" s="336" t="s">
        <v>1204</v>
      </c>
      <c r="L305" s="333" t="s">
        <v>287</v>
      </c>
      <c r="M305" s="341" t="s">
        <v>348</v>
      </c>
      <c r="N305" s="137" t="s">
        <v>1205</v>
      </c>
      <c r="O305" s="62" t="s">
        <v>287</v>
      </c>
      <c r="P305" s="32"/>
      <c r="Q305" s="32"/>
      <c r="R305" s="228"/>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4"/>
      <c r="BM305" s="184"/>
      <c r="BN305" s="184"/>
      <c r="BO305" s="184"/>
      <c r="BP305" s="184"/>
      <c r="BQ305" s="184"/>
      <c r="BR305" s="184"/>
      <c r="BS305" s="184"/>
      <c r="BT305" s="184"/>
      <c r="BU305" s="184"/>
      <c r="BV305" s="184"/>
      <c r="BW305" s="184"/>
      <c r="BX305" s="184"/>
      <c r="BY305" s="184"/>
      <c r="BZ305" s="184"/>
      <c r="CA305" s="184"/>
      <c r="CB305" s="184"/>
      <c r="CC305" s="184"/>
      <c r="CD305" s="184"/>
      <c r="CE305" s="184"/>
      <c r="CF305" s="184"/>
      <c r="CG305" s="184"/>
      <c r="CH305" s="184"/>
      <c r="CI305" s="184"/>
      <c r="CJ305" s="184"/>
      <c r="CK305" s="184"/>
      <c r="CL305" s="184"/>
      <c r="CM305" s="184"/>
      <c r="CN305" s="184"/>
      <c r="CO305" s="184"/>
      <c r="CP305" s="184"/>
      <c r="CQ305" s="184"/>
    </row>
    <row r="306" spans="8:95" ht="63.75">
      <c r="H306" s="312" t="s">
        <v>277</v>
      </c>
      <c r="I306" s="313" t="s">
        <v>277</v>
      </c>
      <c r="J306" s="278"/>
      <c r="K306" s="336" t="s">
        <v>1206</v>
      </c>
      <c r="L306" s="333" t="s">
        <v>1189</v>
      </c>
      <c r="M306" s="341" t="s">
        <v>348</v>
      </c>
      <c r="N306" s="137" t="s">
        <v>1207</v>
      </c>
      <c r="O306" s="62" t="s">
        <v>287</v>
      </c>
      <c r="P306" s="32"/>
      <c r="Q306" s="32"/>
      <c r="R306" s="228"/>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4"/>
      <c r="BM306" s="184"/>
      <c r="BN306" s="184"/>
      <c r="BO306" s="184"/>
      <c r="BP306" s="184"/>
      <c r="BQ306" s="184"/>
      <c r="BR306" s="184"/>
      <c r="BS306" s="184"/>
      <c r="BT306" s="184"/>
      <c r="BU306" s="184"/>
      <c r="BV306" s="184"/>
      <c r="BW306" s="184"/>
      <c r="BX306" s="184"/>
      <c r="BY306" s="184"/>
      <c r="BZ306" s="184"/>
      <c r="CA306" s="184"/>
      <c r="CB306" s="184"/>
      <c r="CC306" s="184"/>
      <c r="CD306" s="184"/>
      <c r="CE306" s="184"/>
      <c r="CF306" s="184"/>
      <c r="CG306" s="184"/>
      <c r="CH306" s="184"/>
      <c r="CI306" s="184"/>
      <c r="CJ306" s="184"/>
      <c r="CK306" s="184"/>
      <c r="CL306" s="184"/>
      <c r="CM306" s="184"/>
      <c r="CN306" s="184"/>
      <c r="CO306" s="184"/>
      <c r="CP306" s="184"/>
      <c r="CQ306" s="184"/>
    </row>
    <row r="307" spans="8:95" ht="63.75">
      <c r="H307" s="312" t="s">
        <v>277</v>
      </c>
      <c r="I307" s="313" t="s">
        <v>277</v>
      </c>
      <c r="J307" s="278"/>
      <c r="K307" s="336" t="s">
        <v>1208</v>
      </c>
      <c r="L307" s="333" t="s">
        <v>287</v>
      </c>
      <c r="M307" s="341" t="s">
        <v>325</v>
      </c>
      <c r="N307" s="137" t="s">
        <v>1209</v>
      </c>
      <c r="O307" s="62" t="s">
        <v>1193</v>
      </c>
      <c r="P307" s="32"/>
      <c r="Q307" s="32"/>
      <c r="R307" s="226"/>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2"/>
      <c r="AY307" s="182"/>
      <c r="AZ307" s="182"/>
      <c r="BA307" s="182"/>
      <c r="BB307" s="182"/>
      <c r="BC307" s="182"/>
      <c r="BD307" s="182"/>
      <c r="BE307" s="182"/>
      <c r="BF307" s="182"/>
      <c r="BG307" s="182"/>
      <c r="BH307" s="182"/>
      <c r="BI307" s="182"/>
      <c r="BJ307" s="182"/>
      <c r="BK307" s="182"/>
      <c r="BL307" s="182"/>
      <c r="BM307" s="182"/>
      <c r="BN307" s="182"/>
      <c r="BO307" s="182"/>
      <c r="BP307" s="182"/>
      <c r="BQ307" s="182"/>
      <c r="BR307" s="182"/>
      <c r="BS307" s="182"/>
      <c r="BT307" s="182"/>
      <c r="BU307" s="182"/>
      <c r="BV307" s="182"/>
      <c r="BW307" s="182"/>
      <c r="BX307" s="182"/>
      <c r="BY307" s="182"/>
      <c r="BZ307" s="182"/>
      <c r="CA307" s="182"/>
      <c r="CB307" s="182"/>
      <c r="CC307" s="182"/>
      <c r="CD307" s="182"/>
      <c r="CE307" s="182"/>
      <c r="CF307" s="182"/>
      <c r="CG307" s="182"/>
      <c r="CH307" s="182"/>
      <c r="CI307" s="182"/>
      <c r="CJ307" s="182"/>
      <c r="CK307" s="182"/>
      <c r="CL307" s="182"/>
      <c r="CM307" s="182"/>
      <c r="CN307" s="182"/>
      <c r="CO307" s="182"/>
      <c r="CP307" s="182"/>
      <c r="CQ307" s="182"/>
    </row>
    <row r="308" spans="8:95" ht="63.75">
      <c r="H308" s="312" t="s">
        <v>277</v>
      </c>
      <c r="I308" s="313" t="s">
        <v>277</v>
      </c>
      <c r="J308" s="278"/>
      <c r="K308" s="336" t="s">
        <v>1210</v>
      </c>
      <c r="L308" s="333" t="s">
        <v>287</v>
      </c>
      <c r="M308" s="341" t="s">
        <v>325</v>
      </c>
      <c r="N308" s="137" t="s">
        <v>1195</v>
      </c>
      <c r="O308" s="62" t="s">
        <v>1196</v>
      </c>
      <c r="P308" s="32"/>
      <c r="Q308" s="32"/>
      <c r="R308" s="226"/>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2"/>
      <c r="AY308" s="182"/>
      <c r="AZ308" s="182"/>
      <c r="BA308" s="182"/>
      <c r="BB308" s="182"/>
      <c r="BC308" s="182"/>
      <c r="BD308" s="182"/>
      <c r="BE308" s="182"/>
      <c r="BF308" s="182"/>
      <c r="BG308" s="182"/>
      <c r="BH308" s="182"/>
      <c r="BI308" s="182"/>
      <c r="BJ308" s="182"/>
      <c r="BK308" s="182"/>
      <c r="BL308" s="182"/>
      <c r="BM308" s="182"/>
      <c r="BN308" s="182"/>
      <c r="BO308" s="182"/>
      <c r="BP308" s="182"/>
      <c r="BQ308" s="182"/>
      <c r="BR308" s="182"/>
      <c r="BS308" s="182"/>
      <c r="BT308" s="182"/>
      <c r="BU308" s="182"/>
      <c r="BV308" s="182"/>
      <c r="BW308" s="182"/>
      <c r="BX308" s="182"/>
      <c r="BY308" s="182"/>
      <c r="BZ308" s="182"/>
      <c r="CA308" s="182"/>
      <c r="CB308" s="182"/>
      <c r="CC308" s="182"/>
      <c r="CD308" s="182"/>
      <c r="CE308" s="182"/>
      <c r="CF308" s="182"/>
      <c r="CG308" s="182"/>
      <c r="CH308" s="182"/>
      <c r="CI308" s="182"/>
      <c r="CJ308" s="182"/>
      <c r="CK308" s="182"/>
      <c r="CL308" s="182"/>
      <c r="CM308" s="182"/>
      <c r="CN308" s="182"/>
      <c r="CO308" s="182"/>
      <c r="CP308" s="182"/>
      <c r="CQ308" s="182"/>
    </row>
    <row r="309" spans="8:95" ht="63.75">
      <c r="H309" s="312"/>
      <c r="I309" s="313"/>
      <c r="J309" s="278" t="s">
        <v>134</v>
      </c>
      <c r="K309" s="336" t="s">
        <v>1211</v>
      </c>
      <c r="L309" s="333" t="s">
        <v>287</v>
      </c>
      <c r="M309" s="341" t="s">
        <v>348</v>
      </c>
      <c r="N309" s="137" t="s">
        <v>1212</v>
      </c>
      <c r="O309" s="62" t="s">
        <v>287</v>
      </c>
      <c r="P309" s="32"/>
      <c r="Q309" s="32"/>
      <c r="R309" s="226"/>
      <c r="S309" s="182"/>
      <c r="T309" s="182"/>
      <c r="U309" s="182"/>
      <c r="V309" s="182"/>
      <c r="W309" s="182"/>
      <c r="X309" s="182"/>
      <c r="Y309" s="182"/>
      <c r="Z309" s="182"/>
      <c r="AA309" s="182"/>
      <c r="AB309" s="182"/>
      <c r="AC309" s="182"/>
      <c r="AD309" s="182"/>
      <c r="AE309" s="182"/>
      <c r="AF309" s="182"/>
      <c r="AG309" s="182"/>
      <c r="AH309" s="182"/>
      <c r="AI309" s="182"/>
      <c r="AJ309" s="182"/>
      <c r="AK309" s="182"/>
      <c r="AL309" s="182"/>
      <c r="AM309" s="182"/>
      <c r="AN309" s="182"/>
      <c r="AO309" s="182"/>
      <c r="AP309" s="182"/>
      <c r="AQ309" s="182"/>
      <c r="AR309" s="182"/>
      <c r="AS309" s="182"/>
      <c r="AT309" s="182"/>
      <c r="AU309" s="182"/>
      <c r="AV309" s="182"/>
      <c r="AW309" s="182"/>
      <c r="AX309" s="182"/>
      <c r="AY309" s="182"/>
      <c r="AZ309" s="182"/>
      <c r="BA309" s="182"/>
      <c r="BB309" s="182"/>
      <c r="BC309" s="182"/>
      <c r="BD309" s="182"/>
      <c r="BE309" s="182"/>
      <c r="BF309" s="182"/>
      <c r="BG309" s="182"/>
      <c r="BH309" s="182"/>
      <c r="BI309" s="182"/>
      <c r="BJ309" s="182"/>
      <c r="BK309" s="182"/>
      <c r="BL309" s="182"/>
      <c r="BM309" s="182"/>
      <c r="BN309" s="182"/>
      <c r="BO309" s="182"/>
      <c r="BP309" s="182"/>
      <c r="BQ309" s="182"/>
      <c r="BR309" s="182"/>
      <c r="BS309" s="182"/>
      <c r="BT309" s="182"/>
      <c r="BU309" s="182"/>
      <c r="BV309" s="182"/>
      <c r="BW309" s="182"/>
      <c r="BX309" s="182"/>
      <c r="BY309" s="182"/>
      <c r="BZ309" s="182"/>
      <c r="CA309" s="182"/>
      <c r="CB309" s="182"/>
      <c r="CC309" s="182"/>
      <c r="CD309" s="182"/>
      <c r="CE309" s="182"/>
      <c r="CF309" s="182"/>
      <c r="CG309" s="182"/>
      <c r="CH309" s="182"/>
      <c r="CI309" s="182"/>
      <c r="CJ309" s="182"/>
      <c r="CK309" s="182"/>
      <c r="CL309" s="182"/>
      <c r="CM309" s="182"/>
      <c r="CN309" s="182"/>
      <c r="CO309" s="182"/>
      <c r="CP309" s="182"/>
      <c r="CQ309" s="182"/>
    </row>
    <row r="310" spans="8:95" ht="63.75">
      <c r="H310" s="312" t="s">
        <v>277</v>
      </c>
      <c r="I310" s="313" t="s">
        <v>277</v>
      </c>
      <c r="J310" s="278"/>
      <c r="K310" s="336" t="s">
        <v>1213</v>
      </c>
      <c r="L310" s="333" t="s">
        <v>1189</v>
      </c>
      <c r="M310" s="341" t="s">
        <v>348</v>
      </c>
      <c r="N310" s="137" t="s">
        <v>1214</v>
      </c>
      <c r="O310" s="62" t="s">
        <v>287</v>
      </c>
      <c r="P310" s="32"/>
      <c r="Q310" s="32"/>
      <c r="R310" s="226"/>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2"/>
      <c r="AY310" s="182"/>
      <c r="AZ310" s="182"/>
      <c r="BA310" s="182"/>
      <c r="BB310" s="182"/>
      <c r="BC310" s="182"/>
      <c r="BD310" s="182"/>
      <c r="BE310" s="182"/>
      <c r="BF310" s="182"/>
      <c r="BG310" s="182"/>
      <c r="BH310" s="182"/>
      <c r="BI310" s="182"/>
      <c r="BJ310" s="182"/>
      <c r="BK310" s="182"/>
      <c r="BL310" s="182"/>
      <c r="BM310" s="182"/>
      <c r="BN310" s="182"/>
      <c r="BO310" s="182"/>
      <c r="BP310" s="182"/>
      <c r="BQ310" s="182"/>
      <c r="BR310" s="182"/>
      <c r="BS310" s="182"/>
      <c r="BT310" s="182"/>
      <c r="BU310" s="182"/>
      <c r="BV310" s="182"/>
      <c r="BW310" s="182"/>
      <c r="BX310" s="182"/>
      <c r="BY310" s="182"/>
      <c r="BZ310" s="182"/>
      <c r="CA310" s="182"/>
      <c r="CB310" s="182"/>
      <c r="CC310" s="182"/>
      <c r="CD310" s="182"/>
      <c r="CE310" s="182"/>
      <c r="CF310" s="182"/>
      <c r="CG310" s="182"/>
      <c r="CH310" s="182"/>
      <c r="CI310" s="182"/>
      <c r="CJ310" s="182"/>
      <c r="CK310" s="182"/>
      <c r="CL310" s="182"/>
      <c r="CM310" s="182"/>
      <c r="CN310" s="182"/>
      <c r="CO310" s="182"/>
      <c r="CP310" s="182"/>
      <c r="CQ310" s="182"/>
    </row>
    <row r="311" spans="8:95" ht="63.75">
      <c r="H311" s="312" t="s">
        <v>277</v>
      </c>
      <c r="I311" s="313" t="s">
        <v>277</v>
      </c>
      <c r="J311" s="278"/>
      <c r="K311" s="336" t="s">
        <v>1215</v>
      </c>
      <c r="L311" s="333" t="s">
        <v>287</v>
      </c>
      <c r="M311" s="341" t="s">
        <v>325</v>
      </c>
      <c r="N311" s="137" t="s">
        <v>1216</v>
      </c>
      <c r="O311" s="62" t="s">
        <v>1193</v>
      </c>
      <c r="P311" s="32"/>
      <c r="Q311" s="32"/>
      <c r="R311" s="226"/>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2"/>
      <c r="AY311" s="182"/>
      <c r="AZ311" s="182"/>
      <c r="BA311" s="182"/>
      <c r="BB311" s="182"/>
      <c r="BC311" s="182"/>
      <c r="BD311" s="182"/>
      <c r="BE311" s="182"/>
      <c r="BF311" s="182"/>
      <c r="BG311" s="182"/>
      <c r="BH311" s="182"/>
      <c r="BI311" s="182"/>
      <c r="BJ311" s="182"/>
      <c r="BK311" s="182"/>
      <c r="BL311" s="182"/>
      <c r="BM311" s="182"/>
      <c r="BN311" s="182"/>
      <c r="BO311" s="182"/>
      <c r="BP311" s="182"/>
      <c r="BQ311" s="182"/>
      <c r="BR311" s="182"/>
      <c r="BS311" s="182"/>
      <c r="BT311" s="182"/>
      <c r="BU311" s="182"/>
      <c r="BV311" s="182"/>
      <c r="BW311" s="182"/>
      <c r="BX311" s="182"/>
      <c r="BY311" s="182"/>
      <c r="BZ311" s="182"/>
      <c r="CA311" s="182"/>
      <c r="CB311" s="182"/>
      <c r="CC311" s="182"/>
      <c r="CD311" s="182"/>
      <c r="CE311" s="182"/>
      <c r="CF311" s="182"/>
      <c r="CG311" s="182"/>
      <c r="CH311" s="182"/>
      <c r="CI311" s="182"/>
      <c r="CJ311" s="182"/>
      <c r="CK311" s="182"/>
      <c r="CL311" s="182"/>
      <c r="CM311" s="182"/>
      <c r="CN311" s="182"/>
      <c r="CO311" s="182"/>
      <c r="CP311" s="182"/>
      <c r="CQ311" s="182"/>
    </row>
    <row r="312" spans="8:95" ht="63.75">
      <c r="H312" s="312" t="s">
        <v>277</v>
      </c>
      <c r="I312" s="313" t="s">
        <v>277</v>
      </c>
      <c r="J312" s="278"/>
      <c r="K312" s="336" t="s">
        <v>1217</v>
      </c>
      <c r="L312" s="350"/>
      <c r="M312" s="341" t="s">
        <v>325</v>
      </c>
      <c r="N312" s="137" t="s">
        <v>1195</v>
      </c>
      <c r="O312" s="62" t="s">
        <v>1196</v>
      </c>
      <c r="P312" s="32"/>
      <c r="Q312" s="32"/>
      <c r="R312" s="226"/>
      <c r="S312" s="182"/>
      <c r="T312" s="182"/>
      <c r="U312" s="182"/>
      <c r="V312" s="182"/>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2"/>
      <c r="AR312" s="182"/>
      <c r="AS312" s="182"/>
      <c r="AT312" s="182"/>
      <c r="AU312" s="182"/>
      <c r="AV312" s="182"/>
      <c r="AW312" s="182"/>
      <c r="AX312" s="182"/>
      <c r="AY312" s="182"/>
      <c r="AZ312" s="182"/>
      <c r="BA312" s="182"/>
      <c r="BB312" s="182"/>
      <c r="BC312" s="182"/>
      <c r="BD312" s="182"/>
      <c r="BE312" s="182"/>
      <c r="BF312" s="182"/>
      <c r="BG312" s="182"/>
      <c r="BH312" s="182"/>
      <c r="BI312" s="182"/>
      <c r="BJ312" s="182"/>
      <c r="BK312" s="182"/>
      <c r="BL312" s="182"/>
      <c r="BM312" s="182"/>
      <c r="BN312" s="182"/>
      <c r="BO312" s="182"/>
      <c r="BP312" s="182"/>
      <c r="BQ312" s="182"/>
      <c r="BR312" s="182"/>
      <c r="BS312" s="182"/>
      <c r="BT312" s="182"/>
      <c r="BU312" s="182"/>
      <c r="BV312" s="182"/>
      <c r="BW312" s="182"/>
      <c r="BX312" s="182"/>
      <c r="BY312" s="182"/>
      <c r="BZ312" s="182"/>
      <c r="CA312" s="182"/>
      <c r="CB312" s="182"/>
      <c r="CC312" s="182"/>
      <c r="CD312" s="182"/>
      <c r="CE312" s="182"/>
      <c r="CF312" s="182"/>
      <c r="CG312" s="182"/>
      <c r="CH312" s="182"/>
      <c r="CI312" s="182"/>
      <c r="CJ312" s="182"/>
      <c r="CK312" s="182"/>
      <c r="CL312" s="182"/>
      <c r="CM312" s="182"/>
      <c r="CN312" s="182"/>
      <c r="CO312" s="182"/>
      <c r="CP312" s="182"/>
      <c r="CQ312" s="182"/>
    </row>
    <row r="313" spans="8:95" ht="63.75">
      <c r="H313" s="312" t="s">
        <v>277</v>
      </c>
      <c r="I313" s="313"/>
      <c r="J313" s="278" t="s">
        <v>138</v>
      </c>
      <c r="K313" s="336" t="s">
        <v>1218</v>
      </c>
      <c r="L313" s="333" t="s">
        <v>287</v>
      </c>
      <c r="M313" s="341" t="s">
        <v>348</v>
      </c>
      <c r="N313" s="137" t="s">
        <v>1212</v>
      </c>
      <c r="O313" s="62" t="s">
        <v>287</v>
      </c>
      <c r="P313" s="32"/>
      <c r="Q313" s="32"/>
      <c r="R313" s="226"/>
      <c r="S313" s="182"/>
      <c r="T313" s="182"/>
      <c r="U313" s="182"/>
      <c r="V313" s="182"/>
      <c r="W313" s="182"/>
      <c r="X313" s="182"/>
      <c r="Y313" s="182"/>
      <c r="Z313" s="182"/>
      <c r="AA313" s="182"/>
      <c r="AB313" s="182"/>
      <c r="AC313" s="182"/>
      <c r="AD313" s="182"/>
      <c r="AE313" s="182"/>
      <c r="AF313" s="182"/>
      <c r="AG313" s="182"/>
      <c r="AH313" s="182"/>
      <c r="AI313" s="182"/>
      <c r="AJ313" s="182"/>
      <c r="AK313" s="182"/>
      <c r="AL313" s="182"/>
      <c r="AM313" s="182"/>
      <c r="AN313" s="182"/>
      <c r="AO313" s="182"/>
      <c r="AP313" s="182"/>
      <c r="AQ313" s="182"/>
      <c r="AR313" s="182"/>
      <c r="AS313" s="182"/>
      <c r="AT313" s="182"/>
      <c r="AU313" s="182"/>
      <c r="AV313" s="182"/>
      <c r="AW313" s="182"/>
      <c r="AX313" s="182"/>
      <c r="AY313" s="182"/>
      <c r="AZ313" s="182"/>
      <c r="BA313" s="182"/>
      <c r="BB313" s="182"/>
      <c r="BC313" s="182"/>
      <c r="BD313" s="182"/>
      <c r="BE313" s="182"/>
      <c r="BF313" s="182"/>
      <c r="BG313" s="182"/>
      <c r="BH313" s="182"/>
      <c r="BI313" s="182"/>
      <c r="BJ313" s="182"/>
      <c r="BK313" s="182"/>
      <c r="BL313" s="182"/>
      <c r="BM313" s="182"/>
      <c r="BN313" s="182"/>
      <c r="BO313" s="182"/>
      <c r="BP313" s="182"/>
      <c r="BQ313" s="182"/>
      <c r="BR313" s="182"/>
      <c r="BS313" s="182"/>
      <c r="BT313" s="182"/>
      <c r="BU313" s="182"/>
      <c r="BV313" s="182"/>
      <c r="BW313" s="182"/>
      <c r="BX313" s="182"/>
      <c r="BY313" s="182"/>
      <c r="BZ313" s="182"/>
      <c r="CA313" s="182"/>
      <c r="CB313" s="182"/>
      <c r="CC313" s="182"/>
      <c r="CD313" s="182"/>
      <c r="CE313" s="182"/>
      <c r="CF313" s="182"/>
      <c r="CG313" s="182"/>
      <c r="CH313" s="182"/>
      <c r="CI313" s="182"/>
      <c r="CJ313" s="182"/>
      <c r="CK313" s="182"/>
      <c r="CL313" s="182"/>
      <c r="CM313" s="182"/>
      <c r="CN313" s="182"/>
      <c r="CO313" s="182"/>
      <c r="CP313" s="182"/>
      <c r="CQ313" s="182"/>
    </row>
    <row r="314" spans="8:95" ht="63.75">
      <c r="H314" s="312"/>
      <c r="I314" s="313"/>
      <c r="J314" s="278"/>
      <c r="K314" s="336" t="s">
        <v>1219</v>
      </c>
      <c r="L314" s="333" t="s">
        <v>1189</v>
      </c>
      <c r="M314" s="341" t="s">
        <v>348</v>
      </c>
      <c r="N314" s="137" t="s">
        <v>1214</v>
      </c>
      <c r="O314" s="62" t="s">
        <v>287</v>
      </c>
      <c r="P314" s="32"/>
      <c r="Q314" s="32"/>
      <c r="R314" s="226"/>
      <c r="S314" s="182"/>
      <c r="T314" s="182"/>
      <c r="U314" s="182"/>
      <c r="V314" s="182"/>
      <c r="W314" s="182"/>
      <c r="X314" s="182"/>
      <c r="Y314" s="182"/>
      <c r="Z314" s="182"/>
      <c r="AA314" s="182"/>
      <c r="AB314" s="182"/>
      <c r="AC314" s="182"/>
      <c r="AD314" s="182"/>
      <c r="AE314" s="182"/>
      <c r="AF314" s="182"/>
      <c r="AG314" s="182"/>
      <c r="AH314" s="182"/>
      <c r="AI314" s="182"/>
      <c r="AJ314" s="182"/>
      <c r="AK314" s="182"/>
      <c r="AL314" s="182"/>
      <c r="AM314" s="182"/>
      <c r="AN314" s="182"/>
      <c r="AO314" s="182"/>
      <c r="AP314" s="182"/>
      <c r="AQ314" s="182"/>
      <c r="AR314" s="182"/>
      <c r="AS314" s="182"/>
      <c r="AT314" s="182"/>
      <c r="AU314" s="182"/>
      <c r="AV314" s="182"/>
      <c r="AW314" s="182"/>
      <c r="AX314" s="182"/>
      <c r="AY314" s="182"/>
      <c r="AZ314" s="182"/>
      <c r="BA314" s="182"/>
      <c r="BB314" s="182"/>
      <c r="BC314" s="182"/>
      <c r="BD314" s="182"/>
      <c r="BE314" s="182"/>
      <c r="BF314" s="182"/>
      <c r="BG314" s="182"/>
      <c r="BH314" s="182"/>
      <c r="BI314" s="182"/>
      <c r="BJ314" s="182"/>
      <c r="BK314" s="182"/>
      <c r="BL314" s="182"/>
      <c r="BM314" s="182"/>
      <c r="BN314" s="182"/>
      <c r="BO314" s="182"/>
      <c r="BP314" s="182"/>
      <c r="BQ314" s="182"/>
      <c r="BR314" s="182"/>
      <c r="BS314" s="182"/>
      <c r="BT314" s="182"/>
      <c r="BU314" s="182"/>
      <c r="BV314" s="182"/>
      <c r="BW314" s="182"/>
      <c r="BX314" s="182"/>
      <c r="BY314" s="182"/>
      <c r="BZ314" s="182"/>
      <c r="CA314" s="182"/>
      <c r="CB314" s="182"/>
      <c r="CC314" s="182"/>
      <c r="CD314" s="182"/>
      <c r="CE314" s="182"/>
      <c r="CF314" s="182"/>
      <c r="CG314" s="182"/>
      <c r="CH314" s="182"/>
      <c r="CI314" s="182"/>
      <c r="CJ314" s="182"/>
      <c r="CK314" s="182"/>
      <c r="CL314" s="182"/>
      <c r="CM314" s="182"/>
      <c r="CN314" s="182"/>
      <c r="CO314" s="182"/>
      <c r="CP314" s="182"/>
      <c r="CQ314" s="182"/>
    </row>
    <row r="315" spans="8:95" ht="63.75">
      <c r="H315" s="312"/>
      <c r="I315" s="313"/>
      <c r="J315" s="278"/>
      <c r="K315" s="336" t="s">
        <v>1220</v>
      </c>
      <c r="L315" s="333" t="s">
        <v>287</v>
      </c>
      <c r="M315" s="341" t="s">
        <v>325</v>
      </c>
      <c r="N315" s="137" t="s">
        <v>1216</v>
      </c>
      <c r="O315" s="62" t="s">
        <v>1193</v>
      </c>
      <c r="P315" s="32"/>
      <c r="Q315" s="32"/>
      <c r="R315" s="226"/>
      <c r="S315" s="182"/>
      <c r="T315" s="182"/>
      <c r="U315" s="182"/>
      <c r="V315" s="182"/>
      <c r="W315" s="182"/>
      <c r="X315" s="182"/>
      <c r="Y315" s="182"/>
      <c r="Z315" s="182"/>
      <c r="AA315" s="182"/>
      <c r="AB315" s="182"/>
      <c r="AC315" s="182"/>
      <c r="AD315" s="182"/>
      <c r="AE315" s="182"/>
      <c r="AF315" s="182"/>
      <c r="AG315" s="182"/>
      <c r="AH315" s="182"/>
      <c r="AI315" s="182"/>
      <c r="AJ315" s="182"/>
      <c r="AK315" s="182"/>
      <c r="AL315" s="182"/>
      <c r="AM315" s="182"/>
      <c r="AN315" s="182"/>
      <c r="AO315" s="182"/>
      <c r="AP315" s="182"/>
      <c r="AQ315" s="182"/>
      <c r="AR315" s="182"/>
      <c r="AS315" s="182"/>
      <c r="AT315" s="182"/>
      <c r="AU315" s="182"/>
      <c r="AV315" s="182"/>
      <c r="AW315" s="182"/>
      <c r="AX315" s="182"/>
      <c r="AY315" s="182"/>
      <c r="AZ315" s="182"/>
      <c r="BA315" s="182"/>
      <c r="BB315" s="182"/>
      <c r="BC315" s="182"/>
      <c r="BD315" s="182"/>
      <c r="BE315" s="182"/>
      <c r="BF315" s="182"/>
      <c r="BG315" s="182"/>
      <c r="BH315" s="182"/>
      <c r="BI315" s="182"/>
      <c r="BJ315" s="182"/>
      <c r="BK315" s="182"/>
      <c r="BL315" s="182"/>
      <c r="BM315" s="182"/>
      <c r="BN315" s="182"/>
      <c r="BO315" s="182"/>
      <c r="BP315" s="182"/>
      <c r="BQ315" s="182"/>
      <c r="BR315" s="182"/>
      <c r="BS315" s="182"/>
      <c r="BT315" s="182"/>
      <c r="BU315" s="182"/>
      <c r="BV315" s="182"/>
      <c r="BW315" s="182"/>
      <c r="BX315" s="182"/>
      <c r="BY315" s="182"/>
      <c r="BZ315" s="182"/>
      <c r="CA315" s="182"/>
      <c r="CB315" s="182"/>
      <c r="CC315" s="182"/>
      <c r="CD315" s="182"/>
      <c r="CE315" s="182"/>
      <c r="CF315" s="182"/>
      <c r="CG315" s="182"/>
      <c r="CH315" s="182"/>
      <c r="CI315" s="182"/>
      <c r="CJ315" s="182"/>
      <c r="CK315" s="182"/>
      <c r="CL315" s="182"/>
      <c r="CM315" s="182"/>
      <c r="CN315" s="182"/>
      <c r="CO315" s="182"/>
      <c r="CP315" s="182"/>
      <c r="CQ315" s="182"/>
    </row>
    <row r="316" spans="8:95" ht="63.75">
      <c r="H316" s="312" t="s">
        <v>277</v>
      </c>
      <c r="I316" s="313"/>
      <c r="J316" s="278"/>
      <c r="K316" s="336" t="s">
        <v>1221</v>
      </c>
      <c r="L316" s="350"/>
      <c r="M316" s="341" t="s">
        <v>325</v>
      </c>
      <c r="N316" s="137" t="s">
        <v>1195</v>
      </c>
      <c r="O316" s="62" t="s">
        <v>1196</v>
      </c>
      <c r="P316" s="32"/>
      <c r="Q316" s="32"/>
      <c r="R316" s="226"/>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c r="AU316" s="182"/>
      <c r="AV316" s="182"/>
      <c r="AW316" s="182"/>
      <c r="AX316" s="182"/>
      <c r="AY316" s="182"/>
      <c r="AZ316" s="182"/>
      <c r="BA316" s="182"/>
      <c r="BB316" s="182"/>
      <c r="BC316" s="182"/>
      <c r="BD316" s="182"/>
      <c r="BE316" s="182"/>
      <c r="BF316" s="182"/>
      <c r="BG316" s="182"/>
      <c r="BH316" s="182"/>
      <c r="BI316" s="182"/>
      <c r="BJ316" s="182"/>
      <c r="BK316" s="182"/>
      <c r="BL316" s="182"/>
      <c r="BM316" s="182"/>
      <c r="BN316" s="182"/>
      <c r="BO316" s="182"/>
      <c r="BP316" s="182"/>
      <c r="BQ316" s="182"/>
      <c r="BR316" s="182"/>
      <c r="BS316" s="182"/>
      <c r="BT316" s="182"/>
      <c r="BU316" s="182"/>
      <c r="BV316" s="182"/>
      <c r="BW316" s="182"/>
      <c r="BX316" s="182"/>
      <c r="BY316" s="182"/>
      <c r="BZ316" s="182"/>
      <c r="CA316" s="182"/>
      <c r="CB316" s="182"/>
      <c r="CC316" s="182"/>
      <c r="CD316" s="182"/>
      <c r="CE316" s="182"/>
      <c r="CF316" s="182"/>
      <c r="CG316" s="182"/>
      <c r="CH316" s="182"/>
      <c r="CI316" s="182"/>
      <c r="CJ316" s="182"/>
      <c r="CK316" s="182"/>
      <c r="CL316" s="182"/>
      <c r="CM316" s="182"/>
      <c r="CN316" s="182"/>
      <c r="CO316" s="182"/>
      <c r="CP316" s="182"/>
      <c r="CQ316" s="182"/>
    </row>
    <row r="317" spans="8:95" ht="76.5">
      <c r="H317" s="312"/>
      <c r="I317" s="313" t="s">
        <v>300</v>
      </c>
      <c r="J317" s="278"/>
      <c r="K317" s="336" t="s">
        <v>1222</v>
      </c>
      <c r="L317" s="350"/>
      <c r="M317" s="344"/>
      <c r="N317" s="175"/>
      <c r="O317" s="176"/>
      <c r="P317" s="167"/>
      <c r="Q317" s="168"/>
      <c r="R317" s="226"/>
      <c r="S317" s="182"/>
      <c r="T317" s="182"/>
      <c r="U317" s="182"/>
      <c r="V317" s="182"/>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2"/>
      <c r="AR317" s="182"/>
      <c r="AS317" s="182"/>
      <c r="AT317" s="182"/>
      <c r="AU317" s="182"/>
      <c r="AV317" s="182"/>
      <c r="AW317" s="182"/>
      <c r="AX317" s="182"/>
      <c r="AY317" s="182"/>
      <c r="AZ317" s="182"/>
      <c r="BA317" s="182"/>
      <c r="BB317" s="182"/>
      <c r="BC317" s="182"/>
      <c r="BD317" s="182"/>
      <c r="BE317" s="182"/>
      <c r="BF317" s="182"/>
      <c r="BG317" s="182"/>
      <c r="BH317" s="182"/>
      <c r="BI317" s="182"/>
      <c r="BJ317" s="182"/>
      <c r="BK317" s="182"/>
      <c r="BL317" s="182"/>
      <c r="BM317" s="182"/>
      <c r="BN317" s="182"/>
      <c r="BO317" s="182"/>
      <c r="BP317" s="182"/>
      <c r="BQ317" s="182"/>
      <c r="BR317" s="182"/>
      <c r="BS317" s="182"/>
      <c r="BT317" s="182"/>
      <c r="BU317" s="182"/>
      <c r="BV317" s="182"/>
      <c r="BW317" s="182"/>
      <c r="BX317" s="182"/>
      <c r="BY317" s="182"/>
      <c r="BZ317" s="182"/>
      <c r="CA317" s="182"/>
      <c r="CB317" s="182"/>
      <c r="CC317" s="182"/>
      <c r="CD317" s="182"/>
      <c r="CE317" s="182"/>
      <c r="CF317" s="182"/>
      <c r="CG317" s="182"/>
      <c r="CH317" s="182"/>
      <c r="CI317" s="182"/>
      <c r="CJ317" s="182"/>
      <c r="CK317" s="182"/>
      <c r="CL317" s="182"/>
      <c r="CM317" s="182"/>
      <c r="CN317" s="182"/>
      <c r="CO317" s="182"/>
      <c r="CP317" s="182"/>
      <c r="CQ317" s="182"/>
    </row>
    <row r="318" spans="8:95" ht="63.75">
      <c r="H318" s="312"/>
      <c r="I318" s="313"/>
      <c r="J318" s="278" t="s">
        <v>117</v>
      </c>
      <c r="K318" s="336" t="s">
        <v>1223</v>
      </c>
      <c r="L318" s="350"/>
      <c r="M318" s="341" t="s">
        <v>325</v>
      </c>
      <c r="N318" s="137" t="s">
        <v>1175</v>
      </c>
      <c r="O318" s="62" t="s">
        <v>913</v>
      </c>
      <c r="P318" s="32"/>
      <c r="Q318" s="121"/>
      <c r="R318" s="226"/>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c r="AU318" s="182"/>
      <c r="AV318" s="182"/>
      <c r="AW318" s="182"/>
      <c r="AX318" s="182"/>
      <c r="AY318" s="182"/>
      <c r="AZ318" s="182"/>
      <c r="BA318" s="182"/>
      <c r="BB318" s="182"/>
      <c r="BC318" s="182"/>
      <c r="BD318" s="182"/>
      <c r="BE318" s="182"/>
      <c r="BF318" s="182"/>
      <c r="BG318" s="182"/>
      <c r="BH318" s="182"/>
      <c r="BI318" s="182"/>
      <c r="BJ318" s="182"/>
      <c r="BK318" s="182"/>
      <c r="BL318" s="182"/>
      <c r="BM318" s="182"/>
      <c r="BN318" s="182"/>
      <c r="BO318" s="182"/>
      <c r="BP318" s="182"/>
      <c r="BQ318" s="182"/>
      <c r="BR318" s="182"/>
      <c r="BS318" s="182"/>
      <c r="BT318" s="182"/>
      <c r="BU318" s="182"/>
      <c r="BV318" s="182"/>
      <c r="BW318" s="182"/>
      <c r="BX318" s="182"/>
      <c r="BY318" s="182"/>
      <c r="BZ318" s="182"/>
      <c r="CA318" s="182"/>
      <c r="CB318" s="182"/>
      <c r="CC318" s="182"/>
      <c r="CD318" s="182"/>
      <c r="CE318" s="182"/>
      <c r="CF318" s="182"/>
      <c r="CG318" s="182"/>
      <c r="CH318" s="182"/>
      <c r="CI318" s="182"/>
      <c r="CJ318" s="182"/>
      <c r="CK318" s="182"/>
      <c r="CL318" s="182"/>
      <c r="CM318" s="182"/>
      <c r="CN318" s="182"/>
      <c r="CO318" s="182"/>
      <c r="CP318" s="182"/>
      <c r="CQ318" s="182"/>
    </row>
    <row r="319" spans="8:95" ht="51">
      <c r="H319" s="312"/>
      <c r="I319" s="313"/>
      <c r="J319" s="278" t="s">
        <v>119</v>
      </c>
      <c r="K319" s="336" t="s">
        <v>1224</v>
      </c>
      <c r="L319" s="350"/>
      <c r="M319" s="341" t="s">
        <v>325</v>
      </c>
      <c r="N319" s="137" t="s">
        <v>1175</v>
      </c>
      <c r="O319" s="62" t="s">
        <v>913</v>
      </c>
      <c r="P319" s="32"/>
      <c r="Q319" s="121"/>
      <c r="R319" s="226"/>
      <c r="S319" s="182"/>
      <c r="T319" s="182"/>
      <c r="U319" s="182"/>
      <c r="V319" s="182"/>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2"/>
      <c r="AU319" s="182"/>
      <c r="AV319" s="182"/>
      <c r="AW319" s="182"/>
      <c r="AX319" s="182"/>
      <c r="AY319" s="182"/>
      <c r="AZ319" s="182"/>
      <c r="BA319" s="182"/>
      <c r="BB319" s="182"/>
      <c r="BC319" s="182"/>
      <c r="BD319" s="182"/>
      <c r="BE319" s="182"/>
      <c r="BF319" s="182"/>
      <c r="BG319" s="182"/>
      <c r="BH319" s="182"/>
      <c r="BI319" s="182"/>
      <c r="BJ319" s="182"/>
      <c r="BK319" s="182"/>
      <c r="BL319" s="182"/>
      <c r="BM319" s="182"/>
      <c r="BN319" s="182"/>
      <c r="BO319" s="182"/>
      <c r="BP319" s="182"/>
      <c r="BQ319" s="182"/>
      <c r="BR319" s="182"/>
      <c r="BS319" s="182"/>
      <c r="BT319" s="182"/>
      <c r="BU319" s="182"/>
      <c r="BV319" s="182"/>
      <c r="BW319" s="182"/>
      <c r="BX319" s="182"/>
      <c r="BY319" s="182"/>
      <c r="BZ319" s="182"/>
      <c r="CA319" s="182"/>
      <c r="CB319" s="182"/>
      <c r="CC319" s="182"/>
      <c r="CD319" s="182"/>
      <c r="CE319" s="182"/>
      <c r="CF319" s="182"/>
      <c r="CG319" s="182"/>
      <c r="CH319" s="182"/>
      <c r="CI319" s="182"/>
      <c r="CJ319" s="182"/>
      <c r="CK319" s="182"/>
      <c r="CL319" s="182"/>
      <c r="CM319" s="182"/>
      <c r="CN319" s="182"/>
      <c r="CO319" s="182"/>
      <c r="CP319" s="182"/>
      <c r="CQ319" s="182"/>
    </row>
    <row r="320" spans="8:95" ht="76.5">
      <c r="H320" s="312"/>
      <c r="I320" s="313"/>
      <c r="J320" s="278" t="s">
        <v>121</v>
      </c>
      <c r="K320" s="336" t="s">
        <v>1225</v>
      </c>
      <c r="L320" s="350"/>
      <c r="M320" s="341" t="s">
        <v>325</v>
      </c>
      <c r="N320" s="137" t="s">
        <v>1175</v>
      </c>
      <c r="O320" s="62" t="s">
        <v>913</v>
      </c>
      <c r="P320" s="32"/>
      <c r="Q320" s="121"/>
      <c r="R320" s="226"/>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2"/>
      <c r="AU320" s="182"/>
      <c r="AV320" s="182"/>
      <c r="AW320" s="182"/>
      <c r="AX320" s="182"/>
      <c r="AY320" s="182"/>
      <c r="AZ320" s="182"/>
      <c r="BA320" s="182"/>
      <c r="BB320" s="182"/>
      <c r="BC320" s="182"/>
      <c r="BD320" s="182"/>
      <c r="BE320" s="182"/>
      <c r="BF320" s="182"/>
      <c r="BG320" s="182"/>
      <c r="BH320" s="182"/>
      <c r="BI320" s="182"/>
      <c r="BJ320" s="182"/>
      <c r="BK320" s="182"/>
      <c r="BL320" s="182"/>
      <c r="BM320" s="182"/>
      <c r="BN320" s="182"/>
      <c r="BO320" s="182"/>
      <c r="BP320" s="182"/>
      <c r="BQ320" s="182"/>
      <c r="BR320" s="182"/>
      <c r="BS320" s="182"/>
      <c r="BT320" s="182"/>
      <c r="BU320" s="182"/>
      <c r="BV320" s="182"/>
      <c r="BW320" s="182"/>
      <c r="BX320" s="182"/>
      <c r="BY320" s="182"/>
      <c r="BZ320" s="182"/>
      <c r="CA320" s="182"/>
      <c r="CB320" s="182"/>
      <c r="CC320" s="182"/>
      <c r="CD320" s="182"/>
      <c r="CE320" s="182"/>
      <c r="CF320" s="182"/>
      <c r="CG320" s="182"/>
      <c r="CH320" s="182"/>
      <c r="CI320" s="182"/>
      <c r="CJ320" s="182"/>
      <c r="CK320" s="182"/>
      <c r="CL320" s="182"/>
      <c r="CM320" s="182"/>
      <c r="CN320" s="182"/>
      <c r="CO320" s="182"/>
      <c r="CP320" s="182"/>
      <c r="CQ320" s="182"/>
    </row>
    <row r="321" spans="8:95" ht="267.75">
      <c r="H321" s="312" t="s">
        <v>277</v>
      </c>
      <c r="I321" s="313" t="s">
        <v>302</v>
      </c>
      <c r="J321" s="278"/>
      <c r="K321" s="336" t="s">
        <v>1226</v>
      </c>
      <c r="L321" s="333" t="s">
        <v>287</v>
      </c>
      <c r="M321" s="341" t="s">
        <v>325</v>
      </c>
      <c r="N321" s="137" t="s">
        <v>1175</v>
      </c>
      <c r="O321" s="62" t="s">
        <v>287</v>
      </c>
      <c r="P321" s="121"/>
      <c r="Q321" s="121"/>
      <c r="R321" s="226"/>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182"/>
      <c r="AV321" s="182"/>
      <c r="AW321" s="182"/>
      <c r="AX321" s="182"/>
      <c r="AY321" s="182"/>
      <c r="AZ321" s="182"/>
      <c r="BA321" s="182"/>
      <c r="BB321" s="182"/>
      <c r="BC321" s="182"/>
      <c r="BD321" s="182"/>
      <c r="BE321" s="182"/>
      <c r="BF321" s="182"/>
      <c r="BG321" s="182"/>
      <c r="BH321" s="182"/>
      <c r="BI321" s="182"/>
      <c r="BJ321" s="182"/>
      <c r="BK321" s="182"/>
      <c r="BL321" s="182"/>
      <c r="BM321" s="182"/>
      <c r="BN321" s="182"/>
      <c r="BO321" s="182"/>
      <c r="BP321" s="182"/>
      <c r="BQ321" s="182"/>
      <c r="BR321" s="182"/>
      <c r="BS321" s="182"/>
      <c r="BT321" s="182"/>
      <c r="BU321" s="182"/>
      <c r="BV321" s="182"/>
      <c r="BW321" s="182"/>
      <c r="BX321" s="182"/>
      <c r="BY321" s="182"/>
      <c r="BZ321" s="182"/>
      <c r="CA321" s="182"/>
      <c r="CB321" s="182"/>
      <c r="CC321" s="182"/>
      <c r="CD321" s="182"/>
      <c r="CE321" s="182"/>
      <c r="CF321" s="182"/>
      <c r="CG321" s="182"/>
      <c r="CH321" s="182"/>
      <c r="CI321" s="182"/>
      <c r="CJ321" s="182"/>
      <c r="CK321" s="182"/>
      <c r="CL321" s="182"/>
      <c r="CM321" s="182"/>
      <c r="CN321" s="182"/>
      <c r="CO321" s="182"/>
      <c r="CP321" s="182"/>
      <c r="CQ321" s="182"/>
    </row>
    <row r="323" spans="8:95" ht="78.75">
      <c r="H323" s="312" t="s">
        <v>1227</v>
      </c>
      <c r="I323" s="313"/>
      <c r="J323" s="186"/>
      <c r="K323" s="174" t="s">
        <v>1228</v>
      </c>
      <c r="L323" s="59" t="s">
        <v>1229</v>
      </c>
      <c r="M323" s="55" t="s">
        <v>282</v>
      </c>
      <c r="N323" s="57" t="s">
        <v>1170</v>
      </c>
      <c r="O323" s="55" t="s">
        <v>283</v>
      </c>
      <c r="P323" s="55" t="s">
        <v>103</v>
      </c>
      <c r="Q323" s="57" t="s">
        <v>104</v>
      </c>
      <c r="R323" s="226"/>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2"/>
      <c r="AR323" s="182"/>
      <c r="AS323" s="182"/>
      <c r="AT323" s="182"/>
      <c r="AU323" s="182"/>
      <c r="AV323" s="182"/>
      <c r="AW323" s="182"/>
      <c r="AX323" s="182"/>
      <c r="AY323" s="182"/>
      <c r="AZ323" s="182"/>
      <c r="BA323" s="182"/>
      <c r="BB323" s="182"/>
      <c r="BC323" s="182"/>
      <c r="BD323" s="182"/>
      <c r="BE323" s="182"/>
      <c r="BF323" s="182"/>
      <c r="BG323" s="182"/>
      <c r="BH323" s="182"/>
      <c r="BI323" s="182"/>
      <c r="BJ323" s="182"/>
      <c r="BK323" s="182"/>
      <c r="BL323" s="182"/>
      <c r="BM323" s="182"/>
      <c r="BN323" s="182"/>
      <c r="BO323" s="182"/>
      <c r="BP323" s="182"/>
      <c r="BQ323" s="182"/>
      <c r="BR323" s="182"/>
      <c r="BS323" s="182"/>
      <c r="BT323" s="182"/>
      <c r="BU323" s="182"/>
      <c r="BV323" s="182"/>
      <c r="BW323" s="182"/>
      <c r="BX323" s="182"/>
      <c r="BY323" s="182"/>
      <c r="BZ323" s="182"/>
      <c r="CA323" s="182"/>
      <c r="CB323" s="182"/>
      <c r="CC323" s="182"/>
      <c r="CD323" s="182"/>
      <c r="CE323" s="182"/>
      <c r="CF323" s="182"/>
      <c r="CG323" s="182"/>
      <c r="CH323" s="182"/>
      <c r="CI323" s="182"/>
      <c r="CJ323" s="182"/>
      <c r="CK323" s="182"/>
      <c r="CL323" s="182"/>
      <c r="CM323" s="182"/>
      <c r="CN323" s="182"/>
      <c r="CO323" s="182"/>
      <c r="CP323" s="182"/>
      <c r="CQ323" s="182"/>
    </row>
    <row r="324" spans="8:95" ht="15.75">
      <c r="H324" s="312"/>
      <c r="I324" s="313"/>
      <c r="J324" s="186"/>
      <c r="K324" s="174"/>
      <c r="L324" s="59"/>
      <c r="M324" s="55"/>
      <c r="N324" s="57"/>
      <c r="O324" s="55"/>
      <c r="P324" s="55"/>
      <c r="Q324" s="57"/>
      <c r="R324" s="226"/>
      <c r="S324" s="182"/>
      <c r="T324" s="182"/>
      <c r="U324" s="182"/>
      <c r="V324" s="182"/>
      <c r="W324" s="182"/>
      <c r="X324" s="182"/>
      <c r="Y324" s="182"/>
      <c r="Z324" s="182"/>
      <c r="AA324" s="182"/>
      <c r="AB324" s="182"/>
      <c r="AC324" s="182"/>
      <c r="AD324" s="182"/>
      <c r="AE324" s="182"/>
      <c r="AF324" s="182"/>
      <c r="AG324" s="182"/>
      <c r="AH324" s="182"/>
      <c r="AI324" s="182"/>
      <c r="AJ324" s="182"/>
      <c r="AK324" s="182"/>
      <c r="AL324" s="182"/>
      <c r="AM324" s="182"/>
      <c r="AN324" s="182"/>
      <c r="AO324" s="182"/>
      <c r="AP324" s="182"/>
      <c r="AQ324" s="182"/>
      <c r="AR324" s="182"/>
      <c r="AS324" s="182"/>
      <c r="AT324" s="182"/>
      <c r="AU324" s="182"/>
      <c r="AV324" s="182"/>
      <c r="AW324" s="182"/>
      <c r="AX324" s="182"/>
      <c r="AY324" s="182"/>
      <c r="AZ324" s="182"/>
      <c r="BA324" s="182"/>
      <c r="BB324" s="182"/>
      <c r="BC324" s="182"/>
      <c r="BD324" s="182"/>
      <c r="BE324" s="182"/>
      <c r="BF324" s="182"/>
      <c r="BG324" s="182"/>
      <c r="BH324" s="182"/>
      <c r="BI324" s="182"/>
      <c r="BJ324" s="182"/>
      <c r="BK324" s="182"/>
      <c r="BL324" s="182"/>
      <c r="BM324" s="182"/>
      <c r="BN324" s="182"/>
      <c r="BO324" s="182"/>
      <c r="BP324" s="182"/>
      <c r="BQ324" s="182"/>
      <c r="BR324" s="182"/>
      <c r="BS324" s="182"/>
      <c r="BT324" s="182"/>
      <c r="BU324" s="182"/>
      <c r="BV324" s="182"/>
      <c r="BW324" s="182"/>
      <c r="BX324" s="182"/>
      <c r="BY324" s="182"/>
      <c r="BZ324" s="182"/>
      <c r="CA324" s="182"/>
      <c r="CB324" s="182"/>
      <c r="CC324" s="182"/>
      <c r="CD324" s="182"/>
      <c r="CE324" s="182"/>
      <c r="CF324" s="182"/>
      <c r="CG324" s="182"/>
      <c r="CH324" s="182"/>
      <c r="CI324" s="182"/>
      <c r="CJ324" s="182"/>
      <c r="CK324" s="182"/>
      <c r="CL324" s="182"/>
      <c r="CM324" s="182"/>
      <c r="CN324" s="182"/>
      <c r="CO324" s="182"/>
      <c r="CP324" s="182"/>
      <c r="CQ324" s="182"/>
    </row>
    <row r="325" spans="8:95" ht="178.5">
      <c r="H325" s="312"/>
      <c r="I325" s="313" t="s">
        <v>284</v>
      </c>
      <c r="J325" s="186"/>
      <c r="K325" s="58" t="s">
        <v>1230</v>
      </c>
      <c r="L325" s="59" t="s">
        <v>1229</v>
      </c>
      <c r="M325" s="60" t="s">
        <v>348</v>
      </c>
      <c r="N325" s="137" t="s">
        <v>1187</v>
      </c>
      <c r="O325" s="62" t="s">
        <v>287</v>
      </c>
      <c r="P325" s="138"/>
      <c r="Q325" s="138"/>
      <c r="R325" s="226"/>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2"/>
      <c r="AR325" s="182"/>
      <c r="AS325" s="182"/>
      <c r="AT325" s="182"/>
      <c r="AU325" s="182"/>
      <c r="AV325" s="182"/>
      <c r="AW325" s="182"/>
      <c r="AX325" s="182"/>
      <c r="AY325" s="182"/>
      <c r="AZ325" s="182"/>
      <c r="BA325" s="182"/>
      <c r="BB325" s="182"/>
      <c r="BC325" s="182"/>
      <c r="BD325" s="182"/>
      <c r="BE325" s="182"/>
      <c r="BF325" s="182"/>
      <c r="BG325" s="182"/>
      <c r="BH325" s="182"/>
      <c r="BI325" s="182"/>
      <c r="BJ325" s="182"/>
      <c r="BK325" s="182"/>
      <c r="BL325" s="182"/>
      <c r="BM325" s="182"/>
      <c r="BN325" s="182"/>
      <c r="BO325" s="182"/>
      <c r="BP325" s="182"/>
      <c r="BQ325" s="182"/>
      <c r="BR325" s="182"/>
      <c r="BS325" s="182"/>
      <c r="BT325" s="182"/>
      <c r="BU325" s="182"/>
      <c r="BV325" s="182"/>
      <c r="BW325" s="182"/>
      <c r="BX325" s="182"/>
      <c r="BY325" s="182"/>
      <c r="BZ325" s="182"/>
      <c r="CA325" s="182"/>
      <c r="CB325" s="182"/>
      <c r="CC325" s="182"/>
      <c r="CD325" s="182"/>
      <c r="CE325" s="182"/>
      <c r="CF325" s="182"/>
      <c r="CG325" s="182"/>
      <c r="CH325" s="182"/>
      <c r="CI325" s="182"/>
      <c r="CJ325" s="182"/>
      <c r="CK325" s="182"/>
      <c r="CL325" s="182"/>
      <c r="CM325" s="182"/>
      <c r="CN325" s="182"/>
      <c r="CO325" s="182"/>
      <c r="CP325" s="182"/>
      <c r="CQ325" s="182"/>
    </row>
    <row r="326" spans="8:95" ht="153">
      <c r="H326" s="312"/>
      <c r="I326" s="313" t="s">
        <v>290</v>
      </c>
      <c r="J326" s="186" t="s">
        <v>277</v>
      </c>
      <c r="K326" s="58" t="s">
        <v>1231</v>
      </c>
      <c r="L326" s="59" t="s">
        <v>1229</v>
      </c>
      <c r="M326" s="124"/>
      <c r="N326" s="175"/>
      <c r="O326" s="176"/>
      <c r="P326" s="175"/>
      <c r="Q326" s="240"/>
      <c r="R326" s="226"/>
      <c r="S326" s="182"/>
      <c r="T326" s="182"/>
      <c r="U326" s="182"/>
      <c r="V326" s="182"/>
      <c r="W326" s="182"/>
      <c r="X326" s="182"/>
      <c r="Y326" s="182"/>
      <c r="Z326" s="182"/>
      <c r="AA326" s="182"/>
      <c r="AB326" s="182"/>
      <c r="AC326" s="182"/>
      <c r="AD326" s="182"/>
      <c r="AE326" s="182"/>
      <c r="AF326" s="182"/>
      <c r="AG326" s="182"/>
      <c r="AH326" s="182"/>
      <c r="AI326" s="182"/>
      <c r="AJ326" s="182"/>
      <c r="AK326" s="182"/>
      <c r="AL326" s="182"/>
      <c r="AM326" s="182"/>
      <c r="AN326" s="182"/>
      <c r="AO326" s="182"/>
      <c r="AP326" s="182"/>
      <c r="AQ326" s="182"/>
      <c r="AR326" s="182"/>
      <c r="AS326" s="182"/>
      <c r="AT326" s="182"/>
      <c r="AU326" s="182"/>
      <c r="AV326" s="182"/>
      <c r="AW326" s="182"/>
      <c r="AX326" s="182"/>
      <c r="AY326" s="182"/>
      <c r="AZ326" s="182"/>
      <c r="BA326" s="182"/>
      <c r="BB326" s="182"/>
      <c r="BC326" s="182"/>
      <c r="BD326" s="182"/>
      <c r="BE326" s="182"/>
      <c r="BF326" s="182"/>
      <c r="BG326" s="182"/>
      <c r="BH326" s="182"/>
      <c r="BI326" s="182"/>
      <c r="BJ326" s="182"/>
      <c r="BK326" s="182"/>
      <c r="BL326" s="182"/>
      <c r="BM326" s="182"/>
      <c r="BN326" s="182"/>
      <c r="BO326" s="182"/>
      <c r="BP326" s="182"/>
      <c r="BQ326" s="182"/>
      <c r="BR326" s="182"/>
      <c r="BS326" s="182"/>
      <c r="BT326" s="182"/>
      <c r="BU326" s="182"/>
      <c r="BV326" s="182"/>
      <c r="BW326" s="182"/>
      <c r="BX326" s="182"/>
      <c r="BY326" s="182"/>
      <c r="BZ326" s="182"/>
      <c r="CA326" s="182"/>
      <c r="CB326" s="182"/>
      <c r="CC326" s="182"/>
      <c r="CD326" s="182"/>
      <c r="CE326" s="182"/>
      <c r="CF326" s="182"/>
      <c r="CG326" s="182"/>
      <c r="CH326" s="182"/>
      <c r="CI326" s="182"/>
      <c r="CJ326" s="182"/>
      <c r="CK326" s="182"/>
      <c r="CL326" s="182"/>
      <c r="CM326" s="182"/>
      <c r="CN326" s="182"/>
      <c r="CO326" s="182"/>
      <c r="CP326" s="182"/>
      <c r="CQ326" s="182"/>
    </row>
    <row r="327" spans="8:95" ht="51">
      <c r="H327" s="312"/>
      <c r="I327" s="313"/>
      <c r="J327" s="186" t="s">
        <v>117</v>
      </c>
      <c r="K327" s="58" t="s">
        <v>1232</v>
      </c>
      <c r="L327" s="59"/>
      <c r="M327" s="60" t="s">
        <v>325</v>
      </c>
      <c r="N327" s="137" t="s">
        <v>1175</v>
      </c>
      <c r="O327" s="62" t="s">
        <v>913</v>
      </c>
      <c r="P327" s="138"/>
      <c r="Q327" s="239"/>
      <c r="R327" s="226"/>
      <c r="S327" s="182"/>
      <c r="T327" s="182"/>
      <c r="U327" s="182"/>
      <c r="V327" s="182"/>
      <c r="W327" s="182"/>
      <c r="X327" s="182"/>
      <c r="Y327" s="182"/>
      <c r="Z327" s="182"/>
      <c r="AA327" s="182"/>
      <c r="AB327" s="182"/>
      <c r="AC327" s="182"/>
      <c r="AD327" s="182"/>
      <c r="AE327" s="182"/>
      <c r="AF327" s="182"/>
      <c r="AG327" s="182"/>
      <c r="AH327" s="182"/>
      <c r="AI327" s="182"/>
      <c r="AJ327" s="182"/>
      <c r="AK327" s="182"/>
      <c r="AL327" s="182"/>
      <c r="AM327" s="182"/>
      <c r="AN327" s="182"/>
      <c r="AO327" s="182"/>
      <c r="AP327" s="182"/>
      <c r="AQ327" s="182"/>
      <c r="AR327" s="182"/>
      <c r="AS327" s="182"/>
      <c r="AT327" s="182"/>
      <c r="AU327" s="182"/>
      <c r="AV327" s="182"/>
      <c r="AW327" s="182"/>
      <c r="AX327" s="182"/>
      <c r="AY327" s="182"/>
      <c r="AZ327" s="182"/>
      <c r="BA327" s="182"/>
      <c r="BB327" s="182"/>
      <c r="BC327" s="182"/>
      <c r="BD327" s="182"/>
      <c r="BE327" s="182"/>
      <c r="BF327" s="182"/>
      <c r="BG327" s="182"/>
      <c r="BH327" s="182"/>
      <c r="BI327" s="182"/>
      <c r="BJ327" s="182"/>
      <c r="BK327" s="182"/>
      <c r="BL327" s="182"/>
      <c r="BM327" s="182"/>
      <c r="BN327" s="182"/>
      <c r="BO327" s="182"/>
      <c r="BP327" s="182"/>
      <c r="BQ327" s="182"/>
      <c r="BR327" s="182"/>
      <c r="BS327" s="182"/>
      <c r="BT327" s="182"/>
      <c r="BU327" s="182"/>
      <c r="BV327" s="182"/>
      <c r="BW327" s="182"/>
      <c r="BX327" s="182"/>
      <c r="BY327" s="182"/>
      <c r="BZ327" s="182"/>
      <c r="CA327" s="182"/>
      <c r="CB327" s="182"/>
      <c r="CC327" s="182"/>
      <c r="CD327" s="182"/>
      <c r="CE327" s="182"/>
      <c r="CF327" s="182"/>
      <c r="CG327" s="182"/>
      <c r="CH327" s="182"/>
      <c r="CI327" s="182"/>
      <c r="CJ327" s="182"/>
      <c r="CK327" s="182"/>
      <c r="CL327" s="182"/>
      <c r="CM327" s="182"/>
      <c r="CN327" s="182"/>
      <c r="CO327" s="182"/>
      <c r="CP327" s="182"/>
      <c r="CQ327" s="182"/>
    </row>
    <row r="328" spans="8:95" ht="102">
      <c r="H328" s="312"/>
      <c r="I328" s="313"/>
      <c r="J328" s="186" t="s">
        <v>119</v>
      </c>
      <c r="K328" s="58" t="s">
        <v>1233</v>
      </c>
      <c r="L328" s="59"/>
      <c r="M328" s="60" t="s">
        <v>325</v>
      </c>
      <c r="N328" s="137" t="s">
        <v>1175</v>
      </c>
      <c r="O328" s="62" t="s">
        <v>913</v>
      </c>
      <c r="P328" s="138"/>
      <c r="Q328" s="239"/>
      <c r="R328" s="226"/>
      <c r="S328" s="182"/>
      <c r="T328" s="182"/>
      <c r="U328" s="182"/>
      <c r="V328" s="182"/>
      <c r="W328" s="182"/>
      <c r="X328" s="182"/>
      <c r="Y328" s="182"/>
      <c r="Z328" s="182"/>
      <c r="AA328" s="182"/>
      <c r="AB328" s="182"/>
      <c r="AC328" s="182"/>
      <c r="AD328" s="182"/>
      <c r="AE328" s="182"/>
      <c r="AF328" s="182"/>
      <c r="AG328" s="182"/>
      <c r="AH328" s="182"/>
      <c r="AI328" s="182"/>
      <c r="AJ328" s="182"/>
      <c r="AK328" s="182"/>
      <c r="AL328" s="182"/>
      <c r="AM328" s="182"/>
      <c r="AN328" s="182"/>
      <c r="AO328" s="182"/>
      <c r="AP328" s="182"/>
      <c r="AQ328" s="182"/>
      <c r="AR328" s="182"/>
      <c r="AS328" s="182"/>
      <c r="AT328" s="182"/>
      <c r="AU328" s="182"/>
      <c r="AV328" s="182"/>
      <c r="AW328" s="182"/>
      <c r="AX328" s="182"/>
      <c r="AY328" s="182"/>
      <c r="AZ328" s="182"/>
      <c r="BA328" s="182"/>
      <c r="BB328" s="182"/>
      <c r="BC328" s="182"/>
      <c r="BD328" s="182"/>
      <c r="BE328" s="182"/>
      <c r="BF328" s="182"/>
      <c r="BG328" s="182"/>
      <c r="BH328" s="182"/>
      <c r="BI328" s="182"/>
      <c r="BJ328" s="182"/>
      <c r="BK328" s="182"/>
      <c r="BL328" s="182"/>
      <c r="BM328" s="182"/>
      <c r="BN328" s="182"/>
      <c r="BO328" s="182"/>
      <c r="BP328" s="182"/>
      <c r="BQ328" s="182"/>
      <c r="BR328" s="182"/>
      <c r="BS328" s="182"/>
      <c r="BT328" s="182"/>
      <c r="BU328" s="182"/>
      <c r="BV328" s="182"/>
      <c r="BW328" s="182"/>
      <c r="BX328" s="182"/>
      <c r="BY328" s="182"/>
      <c r="BZ328" s="182"/>
      <c r="CA328" s="182"/>
      <c r="CB328" s="182"/>
      <c r="CC328" s="182"/>
      <c r="CD328" s="182"/>
      <c r="CE328" s="182"/>
      <c r="CF328" s="182"/>
      <c r="CG328" s="182"/>
      <c r="CH328" s="182"/>
      <c r="CI328" s="182"/>
      <c r="CJ328" s="182"/>
      <c r="CK328" s="182"/>
      <c r="CL328" s="182"/>
      <c r="CM328" s="182"/>
      <c r="CN328" s="182"/>
      <c r="CO328" s="182"/>
      <c r="CP328" s="182"/>
      <c r="CQ328" s="182"/>
    </row>
    <row r="329" spans="8:95" ht="38.25">
      <c r="H329" s="312"/>
      <c r="I329" s="313"/>
      <c r="J329" s="186" t="s">
        <v>121</v>
      </c>
      <c r="K329" s="58" t="s">
        <v>1234</v>
      </c>
      <c r="L329" s="59"/>
      <c r="M329" s="60" t="s">
        <v>325</v>
      </c>
      <c r="N329" s="137" t="s">
        <v>1175</v>
      </c>
      <c r="O329" s="62" t="s">
        <v>913</v>
      </c>
      <c r="P329" s="138"/>
      <c r="Q329" s="239"/>
      <c r="R329" s="226"/>
      <c r="S329" s="182"/>
      <c r="T329" s="182"/>
      <c r="U329" s="182"/>
      <c r="V329" s="182"/>
      <c r="W329" s="182"/>
      <c r="X329" s="182"/>
      <c r="Y329" s="182"/>
      <c r="Z329" s="182"/>
      <c r="AA329" s="182"/>
      <c r="AB329" s="182"/>
      <c r="AC329" s="182"/>
      <c r="AD329" s="182"/>
      <c r="AE329" s="182"/>
      <c r="AF329" s="182"/>
      <c r="AG329" s="182"/>
      <c r="AH329" s="182"/>
      <c r="AI329" s="182"/>
      <c r="AJ329" s="182"/>
      <c r="AK329" s="182"/>
      <c r="AL329" s="182"/>
      <c r="AM329" s="182"/>
      <c r="AN329" s="182"/>
      <c r="AO329" s="182"/>
      <c r="AP329" s="182"/>
      <c r="AQ329" s="182"/>
      <c r="AR329" s="182"/>
      <c r="AS329" s="182"/>
      <c r="AT329" s="182"/>
      <c r="AU329" s="182"/>
      <c r="AV329" s="182"/>
      <c r="AW329" s="182"/>
      <c r="AX329" s="182"/>
      <c r="AY329" s="182"/>
      <c r="AZ329" s="182"/>
      <c r="BA329" s="182"/>
      <c r="BB329" s="182"/>
      <c r="BC329" s="182"/>
      <c r="BD329" s="182"/>
      <c r="BE329" s="182"/>
      <c r="BF329" s="182"/>
      <c r="BG329" s="182"/>
      <c r="BH329" s="182"/>
      <c r="BI329" s="182"/>
      <c r="BJ329" s="182"/>
      <c r="BK329" s="182"/>
      <c r="BL329" s="182"/>
      <c r="BM329" s="182"/>
      <c r="BN329" s="182"/>
      <c r="BO329" s="182"/>
      <c r="BP329" s="182"/>
      <c r="BQ329" s="182"/>
      <c r="BR329" s="182"/>
      <c r="BS329" s="182"/>
      <c r="BT329" s="182"/>
      <c r="BU329" s="182"/>
      <c r="BV329" s="182"/>
      <c r="BW329" s="182"/>
      <c r="BX329" s="182"/>
      <c r="BY329" s="182"/>
      <c r="BZ329" s="182"/>
      <c r="CA329" s="182"/>
      <c r="CB329" s="182"/>
      <c r="CC329" s="182"/>
      <c r="CD329" s="182"/>
      <c r="CE329" s="182"/>
      <c r="CF329" s="182"/>
      <c r="CG329" s="182"/>
      <c r="CH329" s="182"/>
      <c r="CI329" s="182"/>
      <c r="CJ329" s="182"/>
      <c r="CK329" s="182"/>
      <c r="CL329" s="182"/>
      <c r="CM329" s="182"/>
      <c r="CN329" s="182"/>
      <c r="CO329" s="182"/>
      <c r="CP329" s="182"/>
      <c r="CQ329" s="182"/>
    </row>
    <row r="330" spans="8:95" ht="51">
      <c r="H330" s="312"/>
      <c r="I330" s="313"/>
      <c r="J330" s="186" t="s">
        <v>134</v>
      </c>
      <c r="K330" s="58" t="s">
        <v>1235</v>
      </c>
      <c r="L330" s="59"/>
      <c r="M330" s="60" t="s">
        <v>325</v>
      </c>
      <c r="N330" s="137" t="s">
        <v>1175</v>
      </c>
      <c r="O330" s="62" t="s">
        <v>913</v>
      </c>
      <c r="P330" s="138"/>
      <c r="Q330" s="239"/>
      <c r="R330" s="226"/>
      <c r="S330" s="182"/>
      <c r="T330" s="182"/>
      <c r="U330" s="182"/>
      <c r="V330" s="182"/>
      <c r="W330" s="182"/>
      <c r="X330" s="182"/>
      <c r="Y330" s="182"/>
      <c r="Z330" s="182"/>
      <c r="AA330" s="182"/>
      <c r="AB330" s="182"/>
      <c r="AC330" s="182"/>
      <c r="AD330" s="182"/>
      <c r="AE330" s="182"/>
      <c r="AF330" s="182"/>
      <c r="AG330" s="182"/>
      <c r="AH330" s="182"/>
      <c r="AI330" s="182"/>
      <c r="AJ330" s="182"/>
      <c r="AK330" s="182"/>
      <c r="AL330" s="182"/>
      <c r="AM330" s="182"/>
      <c r="AN330" s="182"/>
      <c r="AO330" s="182"/>
      <c r="AP330" s="182"/>
      <c r="AQ330" s="182"/>
      <c r="AR330" s="182"/>
      <c r="AS330" s="182"/>
      <c r="AT330" s="182"/>
      <c r="AU330" s="182"/>
      <c r="AV330" s="182"/>
      <c r="AW330" s="182"/>
      <c r="AX330" s="182"/>
      <c r="AY330" s="182"/>
      <c r="AZ330" s="182"/>
      <c r="BA330" s="182"/>
      <c r="BB330" s="182"/>
      <c r="BC330" s="182"/>
      <c r="BD330" s="182"/>
      <c r="BE330" s="182"/>
      <c r="BF330" s="182"/>
      <c r="BG330" s="182"/>
      <c r="BH330" s="182"/>
      <c r="BI330" s="182"/>
      <c r="BJ330" s="182"/>
      <c r="BK330" s="182"/>
      <c r="BL330" s="182"/>
      <c r="BM330" s="182"/>
      <c r="BN330" s="182"/>
      <c r="BO330" s="182"/>
      <c r="BP330" s="182"/>
      <c r="BQ330" s="182"/>
      <c r="BR330" s="182"/>
      <c r="BS330" s="182"/>
      <c r="BT330" s="182"/>
      <c r="BU330" s="182"/>
      <c r="BV330" s="182"/>
      <c r="BW330" s="182"/>
      <c r="BX330" s="182"/>
      <c r="BY330" s="182"/>
      <c r="BZ330" s="182"/>
      <c r="CA330" s="182"/>
      <c r="CB330" s="182"/>
      <c r="CC330" s="182"/>
      <c r="CD330" s="182"/>
      <c r="CE330" s="182"/>
      <c r="CF330" s="182"/>
      <c r="CG330" s="182"/>
      <c r="CH330" s="182"/>
      <c r="CI330" s="182"/>
      <c r="CJ330" s="182"/>
      <c r="CK330" s="182"/>
      <c r="CL330" s="182"/>
      <c r="CM330" s="182"/>
      <c r="CN330" s="182"/>
      <c r="CO330" s="182"/>
      <c r="CP330" s="182"/>
      <c r="CQ330" s="182"/>
    </row>
    <row r="331" spans="8:95" ht="38.25">
      <c r="H331" s="312"/>
      <c r="I331" s="313"/>
      <c r="J331" s="186" t="s">
        <v>138</v>
      </c>
      <c r="K331" s="58" t="s">
        <v>1236</v>
      </c>
      <c r="L331" s="59"/>
      <c r="M331" s="60" t="s">
        <v>325</v>
      </c>
      <c r="N331" s="137" t="s">
        <v>1175</v>
      </c>
      <c r="O331" s="62" t="s">
        <v>913</v>
      </c>
      <c r="P331" s="138"/>
      <c r="Q331" s="239"/>
      <c r="R331" s="226"/>
      <c r="S331" s="182"/>
      <c r="T331" s="182"/>
      <c r="U331" s="182"/>
      <c r="V331" s="182"/>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2"/>
      <c r="AR331" s="182"/>
      <c r="AS331" s="182"/>
      <c r="AT331" s="182"/>
      <c r="AU331" s="182"/>
      <c r="AV331" s="182"/>
      <c r="AW331" s="182"/>
      <c r="AX331" s="182"/>
      <c r="AY331" s="182"/>
      <c r="AZ331" s="182"/>
      <c r="BA331" s="182"/>
      <c r="BB331" s="182"/>
      <c r="BC331" s="182"/>
      <c r="BD331" s="182"/>
      <c r="BE331" s="182"/>
      <c r="BF331" s="182"/>
      <c r="BG331" s="182"/>
      <c r="BH331" s="182"/>
      <c r="BI331" s="182"/>
      <c r="BJ331" s="182"/>
      <c r="BK331" s="182"/>
      <c r="BL331" s="182"/>
      <c r="BM331" s="182"/>
      <c r="BN331" s="182"/>
      <c r="BO331" s="182"/>
      <c r="BP331" s="182"/>
      <c r="BQ331" s="182"/>
      <c r="BR331" s="182"/>
      <c r="BS331" s="182"/>
      <c r="BT331" s="182"/>
      <c r="BU331" s="182"/>
      <c r="BV331" s="182"/>
      <c r="BW331" s="182"/>
      <c r="BX331" s="182"/>
      <c r="BY331" s="182"/>
      <c r="BZ331" s="182"/>
      <c r="CA331" s="182"/>
      <c r="CB331" s="182"/>
      <c r="CC331" s="182"/>
      <c r="CD331" s="182"/>
      <c r="CE331" s="182"/>
      <c r="CF331" s="182"/>
      <c r="CG331" s="182"/>
      <c r="CH331" s="182"/>
      <c r="CI331" s="182"/>
      <c r="CJ331" s="182"/>
      <c r="CK331" s="182"/>
      <c r="CL331" s="182"/>
      <c r="CM331" s="182"/>
      <c r="CN331" s="182"/>
      <c r="CO331" s="182"/>
      <c r="CP331" s="182"/>
      <c r="CQ331" s="182"/>
    </row>
    <row r="332" spans="8:95" ht="38.25">
      <c r="H332" s="312"/>
      <c r="I332" s="313"/>
      <c r="J332" s="186" t="s">
        <v>150</v>
      </c>
      <c r="K332" s="58" t="s">
        <v>1183</v>
      </c>
      <c r="L332" s="59"/>
      <c r="M332" s="60" t="s">
        <v>325</v>
      </c>
      <c r="N332" s="137" t="s">
        <v>1175</v>
      </c>
      <c r="O332" s="62" t="s">
        <v>913</v>
      </c>
      <c r="P332" s="138"/>
      <c r="Q332" s="239"/>
      <c r="R332" s="226"/>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2"/>
      <c r="BL332" s="182"/>
      <c r="BM332" s="182"/>
      <c r="BN332" s="182"/>
      <c r="BO332" s="182"/>
      <c r="BP332" s="182"/>
      <c r="BQ332" s="182"/>
      <c r="BR332" s="182"/>
      <c r="BS332" s="182"/>
      <c r="BT332" s="182"/>
      <c r="BU332" s="182"/>
      <c r="BV332" s="182"/>
      <c r="BW332" s="182"/>
      <c r="BX332" s="182"/>
      <c r="BY332" s="182"/>
      <c r="BZ332" s="182"/>
      <c r="CA332" s="182"/>
      <c r="CB332" s="182"/>
      <c r="CC332" s="182"/>
      <c r="CD332" s="182"/>
      <c r="CE332" s="182"/>
      <c r="CF332" s="182"/>
      <c r="CG332" s="182"/>
      <c r="CH332" s="182"/>
      <c r="CI332" s="182"/>
      <c r="CJ332" s="182"/>
      <c r="CK332" s="182"/>
      <c r="CL332" s="182"/>
      <c r="CM332" s="182"/>
      <c r="CN332" s="182"/>
      <c r="CO332" s="182"/>
      <c r="CP332" s="182"/>
      <c r="CQ332" s="182"/>
    </row>
    <row r="333" spans="8:95" ht="38.25">
      <c r="H333" s="312"/>
      <c r="I333" s="313"/>
      <c r="J333" s="186" t="s">
        <v>152</v>
      </c>
      <c r="K333" s="58" t="s">
        <v>1237</v>
      </c>
      <c r="L333" s="59"/>
      <c r="M333" s="60" t="s">
        <v>325</v>
      </c>
      <c r="N333" s="137" t="s">
        <v>1175</v>
      </c>
      <c r="O333" s="62" t="s">
        <v>913</v>
      </c>
      <c r="P333" s="138"/>
      <c r="Q333" s="239"/>
      <c r="R333" s="226"/>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2"/>
      <c r="BL333" s="182"/>
      <c r="BM333" s="182"/>
      <c r="BN333" s="182"/>
      <c r="BO333" s="182"/>
      <c r="BP333" s="182"/>
      <c r="BQ333" s="182"/>
      <c r="BR333" s="182"/>
      <c r="BS333" s="182"/>
      <c r="BT333" s="182"/>
      <c r="BU333" s="182"/>
      <c r="BV333" s="182"/>
      <c r="BW333" s="182"/>
      <c r="BX333" s="182"/>
      <c r="BY333" s="182"/>
      <c r="BZ333" s="182"/>
      <c r="CA333" s="182"/>
      <c r="CB333" s="182"/>
      <c r="CC333" s="182"/>
      <c r="CD333" s="182"/>
      <c r="CE333" s="182"/>
      <c r="CF333" s="182"/>
      <c r="CG333" s="182"/>
      <c r="CH333" s="182"/>
      <c r="CI333" s="182"/>
      <c r="CJ333" s="182"/>
      <c r="CK333" s="182"/>
      <c r="CL333" s="182"/>
      <c r="CM333" s="182"/>
      <c r="CN333" s="182"/>
      <c r="CO333" s="182"/>
      <c r="CP333" s="182"/>
      <c r="CQ333" s="182"/>
    </row>
    <row r="334" spans="8:95" ht="165.75">
      <c r="H334" s="312" t="s">
        <v>277</v>
      </c>
      <c r="I334" s="313" t="s">
        <v>300</v>
      </c>
      <c r="J334" s="186"/>
      <c r="K334" s="58" t="s">
        <v>1238</v>
      </c>
      <c r="L334" s="59"/>
      <c r="M334" s="60" t="s">
        <v>348</v>
      </c>
      <c r="N334" s="137" t="s">
        <v>1187</v>
      </c>
      <c r="O334" s="62" t="s">
        <v>287</v>
      </c>
      <c r="P334" s="138"/>
      <c r="Q334" s="138"/>
      <c r="R334" s="226"/>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2"/>
      <c r="AU334" s="182"/>
      <c r="AV334" s="182"/>
      <c r="AW334" s="182"/>
      <c r="AX334" s="182"/>
      <c r="AY334" s="182"/>
      <c r="AZ334" s="182"/>
      <c r="BA334" s="182"/>
      <c r="BB334" s="182"/>
      <c r="BC334" s="182"/>
      <c r="BD334" s="182"/>
      <c r="BE334" s="182"/>
      <c r="BF334" s="182"/>
      <c r="BG334" s="182"/>
      <c r="BH334" s="182"/>
      <c r="BI334" s="182"/>
      <c r="BJ334" s="182"/>
      <c r="BK334" s="182"/>
      <c r="BL334" s="182"/>
      <c r="BM334" s="182"/>
      <c r="BN334" s="182"/>
      <c r="BO334" s="182"/>
      <c r="BP334" s="182"/>
      <c r="BQ334" s="182"/>
      <c r="BR334" s="182"/>
      <c r="BS334" s="182"/>
      <c r="BT334" s="182"/>
      <c r="BU334" s="182"/>
      <c r="BV334" s="182"/>
      <c r="BW334" s="182"/>
      <c r="BX334" s="182"/>
      <c r="BY334" s="182"/>
      <c r="BZ334" s="182"/>
      <c r="CA334" s="182"/>
      <c r="CB334" s="182"/>
      <c r="CC334" s="182"/>
      <c r="CD334" s="182"/>
      <c r="CE334" s="182"/>
      <c r="CF334" s="182"/>
      <c r="CG334" s="182"/>
      <c r="CH334" s="182"/>
      <c r="CI334" s="182"/>
      <c r="CJ334" s="182"/>
      <c r="CK334" s="182"/>
      <c r="CL334" s="182"/>
      <c r="CM334" s="182"/>
      <c r="CN334" s="182"/>
      <c r="CO334" s="182"/>
      <c r="CP334" s="182"/>
      <c r="CQ334" s="182"/>
    </row>
    <row r="335" spans="8:95" ht="153">
      <c r="H335" s="312"/>
      <c r="I335" s="313" t="s">
        <v>307</v>
      </c>
      <c r="J335" s="278"/>
      <c r="K335" s="134" t="s">
        <v>1239</v>
      </c>
      <c r="L335" s="59" t="s">
        <v>1240</v>
      </c>
      <c r="M335" s="60" t="s">
        <v>325</v>
      </c>
      <c r="N335" s="137" t="s">
        <v>1241</v>
      </c>
      <c r="O335" s="62" t="s">
        <v>1242</v>
      </c>
      <c r="P335" s="138"/>
      <c r="Q335" s="138"/>
      <c r="R335" s="226"/>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2"/>
      <c r="AU335" s="182"/>
      <c r="AV335" s="182"/>
      <c r="AW335" s="182"/>
      <c r="AX335" s="182"/>
      <c r="AY335" s="182"/>
      <c r="AZ335" s="182"/>
      <c r="BA335" s="182"/>
      <c r="BB335" s="182"/>
      <c r="BC335" s="182"/>
      <c r="BD335" s="182"/>
      <c r="BE335" s="182"/>
      <c r="BF335" s="182"/>
      <c r="BG335" s="182"/>
      <c r="BH335" s="182"/>
      <c r="BI335" s="182"/>
      <c r="BJ335" s="182"/>
      <c r="BK335" s="182"/>
      <c r="BL335" s="182"/>
      <c r="BM335" s="182"/>
      <c r="BN335" s="182"/>
      <c r="BO335" s="182"/>
      <c r="BP335" s="182"/>
      <c r="BQ335" s="182"/>
      <c r="BR335" s="182"/>
      <c r="BS335" s="182"/>
      <c r="BT335" s="182"/>
      <c r="BU335" s="182"/>
      <c r="BV335" s="182"/>
      <c r="BW335" s="182"/>
      <c r="BX335" s="182"/>
      <c r="BY335" s="182"/>
      <c r="BZ335" s="182"/>
      <c r="CA335" s="182"/>
      <c r="CB335" s="182"/>
      <c r="CC335" s="182"/>
      <c r="CD335" s="182"/>
      <c r="CE335" s="182"/>
      <c r="CF335" s="182"/>
      <c r="CG335" s="182"/>
      <c r="CH335" s="182"/>
      <c r="CI335" s="182"/>
      <c r="CJ335" s="182"/>
      <c r="CK335" s="182"/>
      <c r="CL335" s="182"/>
      <c r="CM335" s="182"/>
      <c r="CN335" s="182"/>
      <c r="CO335" s="182"/>
      <c r="CP335" s="182"/>
      <c r="CQ335" s="182"/>
    </row>
    <row r="336" spans="8:95" ht="204">
      <c r="H336" s="312"/>
      <c r="I336" s="313" t="s">
        <v>309</v>
      </c>
      <c r="J336" s="278"/>
      <c r="K336" s="63" t="s">
        <v>1243</v>
      </c>
      <c r="L336" s="178" t="s">
        <v>1244</v>
      </c>
      <c r="M336" s="41" t="s">
        <v>325</v>
      </c>
      <c r="N336" s="117"/>
      <c r="O336" s="62" t="s">
        <v>1245</v>
      </c>
      <c r="P336" s="138"/>
      <c r="Q336" s="138"/>
      <c r="R336" s="226"/>
      <c r="S336" s="182"/>
      <c r="T336" s="182"/>
      <c r="U336" s="182"/>
      <c r="V336" s="182"/>
      <c r="W336" s="182"/>
      <c r="X336" s="182"/>
      <c r="Y336" s="182"/>
      <c r="Z336" s="182"/>
      <c r="AA336" s="182"/>
      <c r="AB336" s="182"/>
      <c r="AC336" s="182"/>
      <c r="AD336" s="182"/>
      <c r="AE336" s="182"/>
      <c r="AF336" s="182"/>
      <c r="AG336" s="182"/>
      <c r="AH336" s="182"/>
      <c r="AI336" s="182"/>
      <c r="AJ336" s="182"/>
      <c r="AK336" s="182"/>
      <c r="AL336" s="182"/>
      <c r="AM336" s="182"/>
      <c r="AN336" s="182"/>
      <c r="AO336" s="182"/>
      <c r="AP336" s="182"/>
      <c r="AQ336" s="182"/>
      <c r="AR336" s="182"/>
      <c r="AS336" s="182"/>
      <c r="AT336" s="182"/>
      <c r="AU336" s="182"/>
      <c r="AV336" s="182"/>
      <c r="AW336" s="182"/>
      <c r="AX336" s="182"/>
      <c r="AY336" s="182"/>
      <c r="AZ336" s="182"/>
      <c r="BA336" s="182"/>
      <c r="BB336" s="182"/>
      <c r="BC336" s="182"/>
      <c r="BD336" s="182"/>
      <c r="BE336" s="182"/>
      <c r="BF336" s="182"/>
      <c r="BG336" s="182"/>
      <c r="BH336" s="182"/>
      <c r="BI336" s="182"/>
      <c r="BJ336" s="182"/>
      <c r="BK336" s="182"/>
      <c r="BL336" s="182"/>
      <c r="BM336" s="182"/>
      <c r="BN336" s="182"/>
      <c r="BO336" s="182"/>
      <c r="BP336" s="182"/>
      <c r="BQ336" s="182"/>
      <c r="BR336" s="182"/>
      <c r="BS336" s="182"/>
      <c r="BT336" s="182"/>
      <c r="BU336" s="182"/>
      <c r="BV336" s="182"/>
      <c r="BW336" s="182"/>
      <c r="BX336" s="182"/>
      <c r="BY336" s="182"/>
      <c r="BZ336" s="182"/>
      <c r="CA336" s="182"/>
      <c r="CB336" s="182"/>
      <c r="CC336" s="182"/>
      <c r="CD336" s="182"/>
      <c r="CE336" s="182"/>
      <c r="CF336" s="182"/>
      <c r="CG336" s="182"/>
      <c r="CH336" s="182"/>
      <c r="CI336" s="182"/>
      <c r="CJ336" s="182"/>
      <c r="CK336" s="182"/>
      <c r="CL336" s="182"/>
      <c r="CM336" s="182"/>
      <c r="CN336" s="182"/>
      <c r="CO336" s="182"/>
      <c r="CP336" s="182"/>
      <c r="CQ336" s="18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9"/>
  <sheetViews>
    <sheetView showGridLines="0" workbookViewId="0"/>
  </sheetViews>
  <sheetFormatPr defaultRowHeight="12.75"/>
  <cols>
    <col min="1" max="1" width="49.140625" customWidth="1"/>
    <col min="2" max="2" width="57.5703125" customWidth="1"/>
  </cols>
  <sheetData>
    <row r="1" spans="1:12" ht="20.25">
      <c r="A1" s="14" t="str">
        <f>Introduction!A1</f>
        <v>Request for Medical Proposal (RFP) for Arlington County Government</v>
      </c>
    </row>
    <row r="2" spans="1:12" ht="20.25">
      <c r="A2" s="926" t="s">
        <v>1</v>
      </c>
      <c r="B2" s="926"/>
      <c r="C2" s="926"/>
      <c r="D2" s="926"/>
      <c r="E2" s="926"/>
    </row>
    <row r="3" spans="1:12" ht="17.25">
      <c r="A3" s="209" t="s">
        <v>1246</v>
      </c>
    </row>
    <row r="5" spans="1:12" ht="13.15" customHeight="1">
      <c r="A5" s="965" t="s">
        <v>1247</v>
      </c>
      <c r="B5" s="965"/>
      <c r="C5" s="504"/>
      <c r="D5" s="504"/>
      <c r="E5" s="504"/>
      <c r="F5" s="504"/>
      <c r="G5" s="504"/>
      <c r="H5" s="504"/>
      <c r="I5" s="504"/>
      <c r="J5" s="504"/>
      <c r="K5" s="504"/>
      <c r="L5" s="504"/>
    </row>
    <row r="6" spans="1:12">
      <c r="A6" s="965"/>
      <c r="B6" s="965"/>
      <c r="C6" s="504"/>
      <c r="D6" s="504"/>
      <c r="E6" s="504"/>
      <c r="F6" s="504"/>
      <c r="G6" s="504"/>
      <c r="H6" s="504"/>
      <c r="I6" s="504"/>
      <c r="J6" s="504"/>
      <c r="K6" s="504"/>
      <c r="L6" s="504"/>
    </row>
    <row r="9" spans="1:12" ht="15.75">
      <c r="A9" s="87" t="s">
        <v>275</v>
      </c>
      <c r="B9" s="237" t="s">
        <v>104</v>
      </c>
    </row>
    <row r="10" spans="1:12">
      <c r="A10" s="903"/>
      <c r="B10" s="903"/>
    </row>
    <row r="11" spans="1:12">
      <c r="A11" s="903"/>
      <c r="B11" s="903"/>
    </row>
    <row r="12" spans="1:12">
      <c r="A12" s="903"/>
      <c r="B12" s="903"/>
    </row>
    <row r="13" spans="1:12">
      <c r="A13" s="903"/>
      <c r="B13" s="903"/>
    </row>
    <row r="14" spans="1:12">
      <c r="A14" s="903"/>
      <c r="B14" s="903"/>
    </row>
    <row r="15" spans="1:12">
      <c r="A15" s="903"/>
      <c r="B15" s="903"/>
    </row>
    <row r="16" spans="1:12">
      <c r="A16" s="903"/>
      <c r="B16" s="903"/>
    </row>
    <row r="17" spans="1:2">
      <c r="A17" s="903"/>
      <c r="B17" s="903"/>
    </row>
    <row r="18" spans="1:2">
      <c r="A18" s="903"/>
      <c r="B18" s="903"/>
    </row>
    <row r="19" spans="1:2">
      <c r="A19" s="903"/>
      <c r="B19" s="903"/>
    </row>
    <row r="20" spans="1:2">
      <c r="A20" s="903"/>
      <c r="B20" s="903"/>
    </row>
    <row r="21" spans="1:2">
      <c r="A21" s="903"/>
      <c r="B21" s="903"/>
    </row>
    <row r="22" spans="1:2">
      <c r="A22" s="903"/>
      <c r="B22" s="903"/>
    </row>
    <row r="23" spans="1:2">
      <c r="A23" s="903"/>
      <c r="B23" s="903"/>
    </row>
    <row r="24" spans="1:2">
      <c r="A24" s="903"/>
      <c r="B24" s="903"/>
    </row>
    <row r="25" spans="1:2">
      <c r="A25" s="903"/>
      <c r="B25" s="903"/>
    </row>
    <row r="26" spans="1:2">
      <c r="A26" s="903"/>
      <c r="B26" s="903"/>
    </row>
    <row r="27" spans="1:2">
      <c r="A27" s="903"/>
      <c r="B27" s="903"/>
    </row>
    <row r="28" spans="1:2">
      <c r="A28" s="903"/>
      <c r="B28" s="903"/>
    </row>
    <row r="29" spans="1:2">
      <c r="A29" s="903"/>
      <c r="B29" s="903"/>
    </row>
    <row r="30" spans="1:2">
      <c r="A30" s="903"/>
      <c r="B30" s="903"/>
    </row>
    <row r="31" spans="1:2">
      <c r="A31" s="903"/>
      <c r="B31" s="903"/>
    </row>
    <row r="32" spans="1:2">
      <c r="A32" s="903"/>
      <c r="B32" s="903"/>
    </row>
    <row r="33" spans="1:2">
      <c r="A33" s="903"/>
      <c r="B33" s="903"/>
    </row>
    <row r="34" spans="1:2">
      <c r="A34" s="903"/>
      <c r="B34" s="903"/>
    </row>
    <row r="35" spans="1:2">
      <c r="A35" s="903"/>
      <c r="B35" s="903"/>
    </row>
    <row r="36" spans="1:2">
      <c r="A36" s="903"/>
      <c r="B36" s="903"/>
    </row>
    <row r="37" spans="1:2">
      <c r="A37" s="903"/>
      <c r="B37" s="903"/>
    </row>
    <row r="38" spans="1:2">
      <c r="A38" s="903"/>
      <c r="B38" s="903"/>
    </row>
    <row r="39" spans="1:2">
      <c r="A39" s="903"/>
      <c r="B39" s="903"/>
    </row>
    <row r="40" spans="1:2">
      <c r="A40" s="903"/>
      <c r="B40" s="903"/>
    </row>
    <row r="41" spans="1:2">
      <c r="A41" s="903"/>
      <c r="B41" s="903"/>
    </row>
    <row r="42" spans="1:2">
      <c r="A42" s="903"/>
      <c r="B42" s="903"/>
    </row>
    <row r="43" spans="1:2">
      <c r="A43" s="903"/>
      <c r="B43" s="903"/>
    </row>
    <row r="44" spans="1:2">
      <c r="A44" s="903"/>
      <c r="B44" s="903"/>
    </row>
    <row r="45" spans="1:2">
      <c r="A45" s="903"/>
      <c r="B45" s="903"/>
    </row>
    <row r="46" spans="1:2">
      <c r="A46" s="903"/>
      <c r="B46" s="903"/>
    </row>
    <row r="47" spans="1:2">
      <c r="A47" s="903"/>
      <c r="B47" s="903"/>
    </row>
    <row r="48" spans="1:2">
      <c r="A48" s="903"/>
      <c r="B48" s="903"/>
    </row>
    <row r="49" spans="1:2">
      <c r="A49" s="903"/>
      <c r="B49" s="903"/>
    </row>
    <row r="50" spans="1:2">
      <c r="A50" s="903"/>
      <c r="B50" s="903"/>
    </row>
    <row r="51" spans="1:2">
      <c r="A51" s="903"/>
      <c r="B51" s="903"/>
    </row>
    <row r="52" spans="1:2">
      <c r="A52" s="903"/>
      <c r="B52" s="903"/>
    </row>
    <row r="53" spans="1:2">
      <c r="A53" s="903"/>
      <c r="B53" s="903"/>
    </row>
    <row r="54" spans="1:2">
      <c r="A54" s="903"/>
      <c r="B54" s="903"/>
    </row>
    <row r="55" spans="1:2">
      <c r="A55" s="903"/>
      <c r="B55" s="903"/>
    </row>
    <row r="56" spans="1:2">
      <c r="A56" s="903"/>
      <c r="B56" s="903"/>
    </row>
    <row r="57" spans="1:2">
      <c r="A57" s="903"/>
      <c r="B57" s="903"/>
    </row>
    <row r="58" spans="1:2">
      <c r="A58" s="903"/>
      <c r="B58" s="903"/>
    </row>
    <row r="59" spans="1:2">
      <c r="A59" s="903"/>
      <c r="B59" s="903"/>
    </row>
  </sheetData>
  <mergeCells count="2">
    <mergeCell ref="A5:B6"/>
    <mergeCell ref="A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244"/>
  <sheetViews>
    <sheetView showGridLines="0" workbookViewId="0">
      <selection activeCell="H12" sqref="H12"/>
    </sheetView>
  </sheetViews>
  <sheetFormatPr defaultRowHeight="12.75"/>
  <cols>
    <col min="1" max="1" width="4.85546875" customWidth="1"/>
    <col min="2" max="3" width="3.5703125" bestFit="1" customWidth="1"/>
    <col min="4" max="4" width="47.85546875" customWidth="1"/>
    <col min="5" max="5" width="14.5703125" customWidth="1"/>
    <col min="6" max="7" width="24.7109375" customWidth="1"/>
    <col min="8" max="8" width="47.28515625" customWidth="1"/>
  </cols>
  <sheetData>
    <row r="1" spans="1:15" ht="20.25">
      <c r="A1" s="962" t="str">
        <f>Introduction!A1</f>
        <v>Request for Medical Proposal (RFP) for Arlington County Government</v>
      </c>
      <c r="B1" s="962"/>
      <c r="C1" s="962"/>
      <c r="D1" s="962"/>
      <c r="E1" s="962"/>
      <c r="F1" s="962"/>
      <c r="G1" s="962"/>
      <c r="H1" s="962"/>
      <c r="I1" s="962"/>
      <c r="J1" s="962"/>
      <c r="K1" s="962"/>
      <c r="L1" s="962"/>
    </row>
    <row r="2" spans="1:15" ht="20.45" customHeight="1">
      <c r="A2" s="926" t="s">
        <v>1</v>
      </c>
      <c r="B2" s="926"/>
      <c r="C2" s="926"/>
      <c r="D2" s="926"/>
      <c r="E2" s="926"/>
      <c r="F2" s="259"/>
      <c r="G2" s="259"/>
      <c r="H2" s="259"/>
      <c r="I2" s="259"/>
      <c r="J2" s="259"/>
      <c r="K2" s="259"/>
      <c r="L2" s="259"/>
    </row>
    <row r="3" spans="1:15" ht="16.5">
      <c r="A3" s="503" t="s">
        <v>23</v>
      </c>
      <c r="B3" s="504"/>
      <c r="C3" s="504"/>
      <c r="D3" s="505"/>
      <c r="E3" s="259"/>
      <c r="F3" s="259"/>
      <c r="G3" s="259"/>
      <c r="H3" s="259"/>
      <c r="I3" s="259"/>
      <c r="J3" s="259"/>
      <c r="K3" s="259"/>
      <c r="L3" s="259"/>
    </row>
    <row r="4" spans="1:15" ht="16.5">
      <c r="A4" s="387"/>
      <c r="B4" s="388" t="s">
        <v>277</v>
      </c>
      <c r="C4" s="388" t="s">
        <v>277</v>
      </c>
      <c r="D4" s="503"/>
      <c r="E4" s="504"/>
      <c r="F4" s="504"/>
      <c r="G4" s="504"/>
      <c r="H4" s="505"/>
      <c r="I4" s="259"/>
      <c r="J4" s="259"/>
      <c r="K4" s="259"/>
      <c r="L4" s="259"/>
      <c r="M4" s="259"/>
      <c r="N4" s="259"/>
      <c r="O4" s="259"/>
    </row>
    <row r="5" spans="1:15" ht="18.600000000000001" customHeight="1">
      <c r="A5" s="387"/>
      <c r="B5" s="388"/>
      <c r="C5" s="388"/>
      <c r="D5" s="963" t="s">
        <v>1248</v>
      </c>
      <c r="E5" s="963"/>
      <c r="F5" s="963"/>
      <c r="G5" s="963"/>
      <c r="H5" s="963"/>
      <c r="I5" s="259"/>
      <c r="J5" s="259"/>
      <c r="K5" s="259"/>
      <c r="L5" s="259"/>
      <c r="M5" s="259"/>
      <c r="N5" s="259"/>
      <c r="O5" s="259"/>
    </row>
    <row r="6" spans="1:15">
      <c r="A6" s="387"/>
      <c r="B6" s="388"/>
      <c r="C6" s="388"/>
      <c r="D6" s="52"/>
      <c r="E6" s="506"/>
      <c r="F6" s="506"/>
      <c r="G6" s="4"/>
      <c r="H6" s="27"/>
      <c r="I6" s="259"/>
      <c r="J6" s="259"/>
      <c r="K6" s="259"/>
      <c r="L6" s="259"/>
      <c r="M6" s="259"/>
      <c r="N6" s="259"/>
      <c r="O6" s="259"/>
    </row>
    <row r="7" spans="1:15" ht="15.75">
      <c r="A7" s="387"/>
      <c r="B7" s="388"/>
      <c r="C7" s="388"/>
      <c r="D7" s="967" t="s">
        <v>279</v>
      </c>
      <c r="E7" s="967"/>
      <c r="F7" s="967"/>
      <c r="G7" s="967"/>
      <c r="H7" s="967"/>
      <c r="I7" s="259"/>
      <c r="J7" s="259"/>
      <c r="K7" s="259"/>
      <c r="L7" s="259"/>
      <c r="M7" s="259"/>
      <c r="N7" s="259"/>
      <c r="O7" s="259"/>
    </row>
    <row r="8" spans="1:15">
      <c r="A8" s="435"/>
      <c r="B8" s="449"/>
      <c r="C8" s="449"/>
      <c r="D8" s="509"/>
      <c r="E8" s="509"/>
      <c r="F8" s="509"/>
      <c r="G8" s="509"/>
      <c r="H8" s="510"/>
      <c r="I8" s="274"/>
      <c r="J8" s="274"/>
      <c r="K8" s="274"/>
      <c r="L8" s="274"/>
      <c r="M8" s="274"/>
      <c r="N8" s="274"/>
      <c r="O8" s="274"/>
    </row>
    <row r="9" spans="1:15" ht="15.75">
      <c r="A9" s="444" t="s">
        <v>280</v>
      </c>
      <c r="B9" s="469" t="s">
        <v>277</v>
      </c>
      <c r="C9" s="469"/>
      <c r="D9" s="964" t="s">
        <v>1249</v>
      </c>
      <c r="E9" s="964"/>
      <c r="F9" s="964"/>
      <c r="G9" s="964"/>
      <c r="H9" s="964"/>
      <c r="I9" s="233"/>
      <c r="J9" s="256"/>
      <c r="K9" s="256"/>
      <c r="L9" s="256"/>
      <c r="M9" s="256"/>
      <c r="N9" s="256"/>
      <c r="O9" s="256"/>
    </row>
    <row r="10" spans="1:15" ht="7.9" customHeight="1">
      <c r="A10" s="444"/>
      <c r="B10" s="469"/>
      <c r="C10" s="469"/>
      <c r="D10" s="513"/>
      <c r="E10" s="514"/>
      <c r="F10" s="514"/>
      <c r="G10" s="514"/>
      <c r="H10" s="515"/>
      <c r="I10" s="233"/>
      <c r="J10" s="256"/>
      <c r="K10" s="256"/>
      <c r="L10" s="256"/>
      <c r="M10" s="256"/>
      <c r="N10" s="256"/>
      <c r="O10" s="256"/>
    </row>
    <row r="11" spans="1:15" ht="31.5">
      <c r="A11" s="444"/>
      <c r="B11" s="469"/>
      <c r="C11" s="469"/>
      <c r="D11" s="873" t="s">
        <v>1250</v>
      </c>
      <c r="E11" s="507" t="s">
        <v>282</v>
      </c>
      <c r="F11" s="507" t="s">
        <v>283</v>
      </c>
      <c r="G11" s="507" t="s">
        <v>103</v>
      </c>
      <c r="H11" s="790" t="s">
        <v>104</v>
      </c>
      <c r="I11" s="233"/>
      <c r="J11" s="256"/>
      <c r="K11" s="256"/>
      <c r="L11" s="256"/>
      <c r="M11" s="256"/>
      <c r="N11" s="256"/>
      <c r="O11" s="256"/>
    </row>
    <row r="12" spans="1:15" ht="38.25">
      <c r="A12" s="444"/>
      <c r="B12" s="469" t="s">
        <v>284</v>
      </c>
      <c r="C12" s="469"/>
      <c r="D12" s="436" t="s">
        <v>1251</v>
      </c>
      <c r="E12" s="462" t="s">
        <v>295</v>
      </c>
      <c r="F12" s="460" t="s">
        <v>304</v>
      </c>
      <c r="G12" s="26"/>
      <c r="H12" s="26"/>
      <c r="I12" s="357"/>
      <c r="J12" s="256"/>
      <c r="K12" s="256"/>
      <c r="L12" s="256"/>
      <c r="M12" s="256"/>
      <c r="N12" s="256"/>
      <c r="O12" s="256"/>
    </row>
    <row r="13" spans="1:15" ht="25.5">
      <c r="A13" s="444"/>
      <c r="B13" s="469" t="s">
        <v>290</v>
      </c>
      <c r="C13" s="469"/>
      <c r="D13" s="459" t="s">
        <v>1252</v>
      </c>
      <c r="E13" s="267"/>
      <c r="F13" s="267"/>
      <c r="G13" s="267"/>
      <c r="H13" s="725"/>
      <c r="I13" s="233"/>
      <c r="J13" s="256"/>
      <c r="K13" s="256"/>
      <c r="L13" s="256"/>
      <c r="M13" s="256"/>
      <c r="N13" s="256"/>
      <c r="O13" s="256"/>
    </row>
    <row r="14" spans="1:15" ht="25.5">
      <c r="A14" s="444"/>
      <c r="B14" s="469"/>
      <c r="C14" s="469" t="s">
        <v>117</v>
      </c>
      <c r="D14" s="436" t="s">
        <v>1253</v>
      </c>
      <c r="E14" s="462" t="s">
        <v>295</v>
      </c>
      <c r="F14" s="460" t="s">
        <v>304</v>
      </c>
      <c r="G14" s="26"/>
      <c r="H14" s="26"/>
      <c r="I14" s="233"/>
      <c r="J14" s="256"/>
      <c r="K14" s="256"/>
      <c r="L14" s="256"/>
      <c r="M14" s="256"/>
      <c r="N14" s="256"/>
      <c r="O14" s="256"/>
    </row>
    <row r="15" spans="1:15" ht="25.5">
      <c r="A15" s="444"/>
      <c r="B15" s="469"/>
      <c r="C15" s="469" t="s">
        <v>119</v>
      </c>
      <c r="D15" s="436" t="s">
        <v>1254</v>
      </c>
      <c r="E15" s="462" t="s">
        <v>295</v>
      </c>
      <c r="F15" s="460" t="s">
        <v>304</v>
      </c>
      <c r="G15" s="26"/>
      <c r="H15" s="26"/>
      <c r="I15" s="233"/>
      <c r="J15" s="256"/>
      <c r="K15" s="256"/>
      <c r="L15" s="256"/>
      <c r="M15" s="256"/>
      <c r="N15" s="256"/>
      <c r="O15" s="256"/>
    </row>
    <row r="16" spans="1:15" ht="25.5">
      <c r="A16" s="444"/>
      <c r="B16" s="469"/>
      <c r="C16" s="469" t="s">
        <v>121</v>
      </c>
      <c r="D16" s="436" t="s">
        <v>1255</v>
      </c>
      <c r="E16" s="462" t="s">
        <v>295</v>
      </c>
      <c r="F16" s="460" t="s">
        <v>304</v>
      </c>
      <c r="G16" s="26"/>
      <c r="H16" s="26"/>
      <c r="I16" s="233"/>
      <c r="J16" s="256"/>
      <c r="K16" s="256"/>
      <c r="L16" s="256"/>
      <c r="M16" s="256"/>
      <c r="N16" s="256"/>
      <c r="O16" s="256"/>
    </row>
    <row r="17" spans="1:15" ht="25.5">
      <c r="A17" s="444"/>
      <c r="B17" s="469"/>
      <c r="C17" s="469" t="s">
        <v>134</v>
      </c>
      <c r="D17" s="436" t="s">
        <v>1256</v>
      </c>
      <c r="E17" s="462" t="s">
        <v>295</v>
      </c>
      <c r="F17" s="460" t="s">
        <v>304</v>
      </c>
      <c r="G17" s="26"/>
      <c r="H17" s="26"/>
      <c r="I17" s="233"/>
      <c r="J17" s="256"/>
      <c r="K17" s="256"/>
      <c r="L17" s="256"/>
      <c r="M17" s="256"/>
      <c r="N17" s="256"/>
      <c r="O17" s="256"/>
    </row>
    <row r="18" spans="1:15" ht="25.5">
      <c r="A18" s="444"/>
      <c r="B18" s="469"/>
      <c r="C18" s="469" t="s">
        <v>138</v>
      </c>
      <c r="D18" s="436" t="s">
        <v>1257</v>
      </c>
      <c r="E18" s="462" t="s">
        <v>295</v>
      </c>
      <c r="F18" s="460" t="s">
        <v>304</v>
      </c>
      <c r="G18" s="26"/>
      <c r="H18" s="26"/>
      <c r="I18" s="233"/>
      <c r="J18" s="256"/>
      <c r="K18" s="256"/>
      <c r="L18" s="256"/>
      <c r="M18" s="256"/>
      <c r="N18" s="256"/>
      <c r="O18" s="256"/>
    </row>
    <row r="19" spans="1:15" ht="25.5">
      <c r="A19" s="444"/>
      <c r="B19" s="469"/>
      <c r="C19" s="469" t="s">
        <v>150</v>
      </c>
      <c r="D19" s="436" t="s">
        <v>1258</v>
      </c>
      <c r="E19" s="462" t="s">
        <v>295</v>
      </c>
      <c r="F19" s="460" t="s">
        <v>304</v>
      </c>
      <c r="G19" s="26"/>
      <c r="H19" s="26"/>
      <c r="I19" s="458"/>
      <c r="J19" s="256"/>
      <c r="K19" s="256"/>
      <c r="L19" s="256"/>
      <c r="M19" s="256"/>
      <c r="N19" s="256"/>
      <c r="O19" s="256"/>
    </row>
    <row r="20" spans="1:15" ht="25.5">
      <c r="A20" s="444"/>
      <c r="B20" s="469"/>
      <c r="C20" s="469" t="s">
        <v>152</v>
      </c>
      <c r="D20" s="436" t="s">
        <v>145</v>
      </c>
      <c r="E20" s="462" t="s">
        <v>295</v>
      </c>
      <c r="F20" s="460" t="s">
        <v>304</v>
      </c>
      <c r="G20" s="26"/>
      <c r="H20" s="26"/>
      <c r="I20" s="233"/>
      <c r="J20" s="256"/>
      <c r="K20" s="256"/>
      <c r="L20" s="256"/>
      <c r="M20" s="256"/>
      <c r="N20" s="256"/>
      <c r="O20" s="256"/>
    </row>
    <row r="21" spans="1:15" ht="25.5">
      <c r="A21" s="444"/>
      <c r="B21" s="469"/>
      <c r="C21" s="469" t="s">
        <v>154</v>
      </c>
      <c r="D21" s="436" t="s">
        <v>1259</v>
      </c>
      <c r="E21" s="462" t="s">
        <v>295</v>
      </c>
      <c r="F21" s="460" t="s">
        <v>304</v>
      </c>
      <c r="G21" s="26"/>
      <c r="H21" s="26"/>
      <c r="I21" s="233"/>
      <c r="J21" s="256"/>
      <c r="K21" s="256"/>
      <c r="L21" s="256"/>
      <c r="M21" s="256"/>
      <c r="N21" s="256"/>
      <c r="O21" s="256"/>
    </row>
    <row r="22" spans="1:15" ht="25.5">
      <c r="A22" s="444"/>
      <c r="B22" s="469"/>
      <c r="C22" s="469" t="s">
        <v>156</v>
      </c>
      <c r="D22" s="436" t="s">
        <v>1260</v>
      </c>
      <c r="E22" s="462" t="s">
        <v>295</v>
      </c>
      <c r="F22" s="460" t="s">
        <v>304</v>
      </c>
      <c r="G22" s="26"/>
      <c r="H22" s="26"/>
      <c r="I22" s="233"/>
      <c r="J22" s="256"/>
      <c r="K22" s="256"/>
      <c r="L22" s="256"/>
      <c r="M22" s="256"/>
      <c r="N22" s="256"/>
      <c r="O22" s="256"/>
    </row>
    <row r="23" spans="1:15" ht="25.5">
      <c r="A23" s="444"/>
      <c r="B23" s="469"/>
      <c r="C23" s="469" t="s">
        <v>158</v>
      </c>
      <c r="D23" s="436" t="s">
        <v>1261</v>
      </c>
      <c r="E23" s="462" t="s">
        <v>295</v>
      </c>
      <c r="F23" s="460" t="s">
        <v>304</v>
      </c>
      <c r="G23" s="26"/>
      <c r="H23" s="26"/>
      <c r="I23" s="233"/>
      <c r="J23" s="256"/>
      <c r="K23" s="256"/>
      <c r="L23" s="256"/>
      <c r="M23" s="256"/>
      <c r="N23" s="256"/>
      <c r="O23" s="256"/>
    </row>
    <row r="24" spans="1:15" ht="25.5">
      <c r="A24" s="444"/>
      <c r="B24" s="469"/>
      <c r="C24" s="469" t="s">
        <v>160</v>
      </c>
      <c r="D24" s="436" t="s">
        <v>1262</v>
      </c>
      <c r="E24" s="462" t="s">
        <v>295</v>
      </c>
      <c r="F24" s="460" t="s">
        <v>304</v>
      </c>
      <c r="G24" s="26"/>
      <c r="H24" s="26"/>
      <c r="I24" s="233"/>
      <c r="J24" s="256"/>
      <c r="K24" s="256"/>
      <c r="L24" s="256"/>
      <c r="M24" s="256"/>
      <c r="N24" s="256"/>
      <c r="O24" s="256"/>
    </row>
    <row r="25" spans="1:15" ht="25.5">
      <c r="A25" s="444"/>
      <c r="B25" s="469"/>
      <c r="C25" s="469" t="s">
        <v>162</v>
      </c>
      <c r="D25" s="436" t="s">
        <v>1263</v>
      </c>
      <c r="E25" s="462" t="s">
        <v>295</v>
      </c>
      <c r="F25" s="460" t="s">
        <v>304</v>
      </c>
      <c r="G25" s="26"/>
      <c r="H25" s="26"/>
      <c r="I25" s="233"/>
      <c r="J25" s="256"/>
      <c r="K25" s="256"/>
      <c r="L25" s="256"/>
      <c r="M25" s="256"/>
      <c r="N25" s="256"/>
      <c r="O25" s="256"/>
    </row>
    <row r="26" spans="1:15" ht="25.5">
      <c r="A26" s="444"/>
      <c r="B26" s="469"/>
      <c r="C26" s="469" t="s">
        <v>194</v>
      </c>
      <c r="D26" s="436" t="s">
        <v>1264</v>
      </c>
      <c r="E26" s="462" t="s">
        <v>295</v>
      </c>
      <c r="F26" s="460" t="s">
        <v>304</v>
      </c>
      <c r="G26" s="26"/>
      <c r="H26" s="26"/>
      <c r="I26" s="233"/>
      <c r="J26" s="256"/>
      <c r="K26" s="256"/>
      <c r="L26" s="256"/>
      <c r="M26" s="256"/>
      <c r="N26" s="256"/>
      <c r="O26" s="256"/>
    </row>
    <row r="27" spans="1:15" ht="25.5">
      <c r="A27" s="444"/>
      <c r="B27" s="469"/>
      <c r="C27" s="469" t="s">
        <v>196</v>
      </c>
      <c r="D27" s="436" t="s">
        <v>1265</v>
      </c>
      <c r="E27" s="462" t="s">
        <v>295</v>
      </c>
      <c r="F27" s="460" t="s">
        <v>304</v>
      </c>
      <c r="G27" s="26"/>
      <c r="H27" s="26"/>
      <c r="I27" s="233"/>
      <c r="J27" s="256"/>
      <c r="K27" s="256"/>
      <c r="L27" s="256"/>
      <c r="M27" s="256"/>
      <c r="N27" s="256"/>
      <c r="O27" s="256"/>
    </row>
    <row r="28" spans="1:15" ht="25.5">
      <c r="A28" s="444"/>
      <c r="B28" s="469"/>
      <c r="C28" s="469" t="s">
        <v>198</v>
      </c>
      <c r="D28" s="436" t="s">
        <v>1266</v>
      </c>
      <c r="E28" s="462" t="s">
        <v>295</v>
      </c>
      <c r="F28" s="460" t="s">
        <v>304</v>
      </c>
      <c r="G28" s="26"/>
      <c r="H28" s="26"/>
      <c r="I28" s="233"/>
      <c r="J28" s="256"/>
      <c r="K28" s="256"/>
      <c r="L28" s="256"/>
      <c r="M28" s="256"/>
      <c r="N28" s="256"/>
      <c r="O28" s="256"/>
    </row>
    <row r="29" spans="1:15" ht="25.5">
      <c r="A29" s="444"/>
      <c r="B29" s="469"/>
      <c r="C29" s="469" t="s">
        <v>200</v>
      </c>
      <c r="D29" s="436" t="s">
        <v>1267</v>
      </c>
      <c r="E29" s="462" t="s">
        <v>295</v>
      </c>
      <c r="F29" s="460" t="s">
        <v>304</v>
      </c>
      <c r="G29" s="26"/>
      <c r="H29" s="26"/>
      <c r="I29" s="233"/>
      <c r="J29" s="256"/>
      <c r="K29" s="256"/>
      <c r="L29" s="256"/>
      <c r="M29" s="256"/>
      <c r="N29" s="256"/>
      <c r="O29" s="256"/>
    </row>
    <row r="30" spans="1:15" ht="25.5">
      <c r="A30" s="444"/>
      <c r="B30" s="469"/>
      <c r="C30" s="469" t="s">
        <v>203</v>
      </c>
      <c r="D30" s="436" t="s">
        <v>1268</v>
      </c>
      <c r="E30" s="462" t="s">
        <v>295</v>
      </c>
      <c r="F30" s="460" t="s">
        <v>304</v>
      </c>
      <c r="G30" s="26"/>
      <c r="H30" s="26"/>
      <c r="I30" s="233"/>
      <c r="J30" s="256"/>
      <c r="K30" s="256"/>
      <c r="L30" s="256"/>
      <c r="M30" s="256"/>
      <c r="N30" s="256"/>
      <c r="O30" s="256"/>
    </row>
    <row r="31" spans="1:15" ht="25.5">
      <c r="A31" s="444"/>
      <c r="B31" s="469"/>
      <c r="C31" s="469" t="s">
        <v>205</v>
      </c>
      <c r="D31" s="436" t="s">
        <v>1269</v>
      </c>
      <c r="E31" s="462" t="s">
        <v>295</v>
      </c>
      <c r="F31" s="460" t="s">
        <v>304</v>
      </c>
      <c r="G31" s="26"/>
      <c r="H31" s="26"/>
      <c r="I31" s="801"/>
      <c r="J31" s="256"/>
      <c r="K31" s="256"/>
      <c r="L31" s="256"/>
      <c r="M31" s="256"/>
      <c r="N31" s="256"/>
      <c r="O31" s="256"/>
    </row>
    <row r="32" spans="1:15" ht="25.5">
      <c r="A32" s="444"/>
      <c r="B32" s="469"/>
      <c r="C32" s="469" t="s">
        <v>207</v>
      </c>
      <c r="D32" s="436" t="s">
        <v>1270</v>
      </c>
      <c r="E32" s="462" t="s">
        <v>295</v>
      </c>
      <c r="F32" s="460" t="s">
        <v>304</v>
      </c>
      <c r="G32" s="26"/>
      <c r="H32" s="26"/>
      <c r="I32" s="233"/>
      <c r="J32" s="256"/>
      <c r="K32" s="256"/>
      <c r="L32" s="256"/>
      <c r="M32" s="256"/>
      <c r="N32" s="256"/>
      <c r="O32" s="256"/>
    </row>
    <row r="33" spans="1:15" ht="25.5">
      <c r="A33" s="444"/>
      <c r="B33" s="469"/>
      <c r="C33" s="469" t="s">
        <v>209</v>
      </c>
      <c r="D33" s="436" t="s">
        <v>1271</v>
      </c>
      <c r="E33" s="462" t="s">
        <v>295</v>
      </c>
      <c r="F33" s="460" t="s">
        <v>304</v>
      </c>
      <c r="G33" s="26"/>
      <c r="H33" s="26"/>
      <c r="I33" s="233"/>
      <c r="J33" s="256"/>
      <c r="K33" s="256"/>
      <c r="L33" s="256"/>
      <c r="M33" s="256"/>
      <c r="N33" s="256"/>
      <c r="O33" s="256"/>
    </row>
    <row r="34" spans="1:15" ht="25.5">
      <c r="A34" s="444"/>
      <c r="B34" s="469"/>
      <c r="C34" s="469" t="s">
        <v>212</v>
      </c>
      <c r="D34" s="436" t="s">
        <v>1272</v>
      </c>
      <c r="E34" s="462" t="s">
        <v>295</v>
      </c>
      <c r="F34" s="460" t="s">
        <v>304</v>
      </c>
      <c r="G34" s="26"/>
      <c r="H34" s="26"/>
      <c r="I34" s="233"/>
      <c r="J34" s="256"/>
      <c r="K34" s="256"/>
      <c r="L34" s="256"/>
      <c r="M34" s="256"/>
      <c r="N34" s="256"/>
      <c r="O34" s="256"/>
    </row>
    <row r="35" spans="1:15" ht="25.5">
      <c r="A35" s="444"/>
      <c r="B35" s="469"/>
      <c r="C35" s="469" t="s">
        <v>214</v>
      </c>
      <c r="D35" s="436" t="s">
        <v>1273</v>
      </c>
      <c r="E35" s="462" t="s">
        <v>295</v>
      </c>
      <c r="F35" s="460" t="s">
        <v>304</v>
      </c>
      <c r="G35" s="26"/>
      <c r="H35" s="26"/>
      <c r="I35" s="233"/>
      <c r="J35" s="256"/>
      <c r="K35" s="256"/>
      <c r="L35" s="256"/>
      <c r="M35" s="256"/>
      <c r="N35" s="256"/>
      <c r="O35" s="256"/>
    </row>
    <row r="36" spans="1:15" ht="25.5">
      <c r="A36" s="444"/>
      <c r="B36" s="469"/>
      <c r="C36" s="469" t="s">
        <v>216</v>
      </c>
      <c r="D36" s="436" t="s">
        <v>1274</v>
      </c>
      <c r="E36" s="462" t="s">
        <v>295</v>
      </c>
      <c r="F36" s="460" t="s">
        <v>304</v>
      </c>
      <c r="G36" s="26"/>
      <c r="H36" s="26"/>
      <c r="I36" s="233"/>
      <c r="J36" s="256"/>
      <c r="K36" s="256"/>
      <c r="L36" s="256"/>
      <c r="M36" s="256"/>
      <c r="N36" s="256"/>
      <c r="O36" s="256"/>
    </row>
    <row r="37" spans="1:15" ht="25.5">
      <c r="A37" s="444"/>
      <c r="B37" s="469"/>
      <c r="C37" s="469" t="s">
        <v>218</v>
      </c>
      <c r="D37" s="436" t="s">
        <v>1275</v>
      </c>
      <c r="E37" s="462" t="s">
        <v>295</v>
      </c>
      <c r="F37" s="460" t="s">
        <v>304</v>
      </c>
      <c r="G37" s="26"/>
      <c r="H37" s="26"/>
      <c r="I37" s="233"/>
      <c r="J37" s="256"/>
      <c r="K37" s="256"/>
      <c r="L37" s="256"/>
      <c r="M37" s="256"/>
      <c r="N37" s="256"/>
      <c r="O37" s="256"/>
    </row>
    <row r="38" spans="1:15" ht="25.5">
      <c r="A38" s="444"/>
      <c r="B38" s="469"/>
      <c r="C38" s="469" t="s">
        <v>220</v>
      </c>
      <c r="D38" s="436" t="s">
        <v>1276</v>
      </c>
      <c r="E38" s="462" t="s">
        <v>295</v>
      </c>
      <c r="F38" s="460" t="s">
        <v>304</v>
      </c>
      <c r="G38" s="26"/>
      <c r="H38" s="26"/>
      <c r="I38" s="233"/>
      <c r="J38" s="256"/>
      <c r="K38" s="256"/>
      <c r="L38" s="256"/>
      <c r="M38" s="256"/>
      <c r="N38" s="256"/>
      <c r="O38" s="256"/>
    </row>
    <row r="39" spans="1:15" ht="25.5">
      <c r="A39" s="444"/>
      <c r="B39" s="469"/>
      <c r="C39" s="469" t="s">
        <v>222</v>
      </c>
      <c r="D39" s="436" t="s">
        <v>1086</v>
      </c>
      <c r="E39" s="462" t="s">
        <v>295</v>
      </c>
      <c r="F39" s="460" t="s">
        <v>304</v>
      </c>
      <c r="G39" s="26"/>
      <c r="H39" s="26"/>
      <c r="I39" s="233"/>
      <c r="J39" s="256"/>
      <c r="K39" s="256"/>
      <c r="L39" s="256"/>
      <c r="M39" s="256"/>
      <c r="N39" s="256"/>
      <c r="O39" s="256"/>
    </row>
    <row r="40" spans="1:15" ht="27" thickTop="1" thickBot="1">
      <c r="A40" s="444"/>
      <c r="B40" s="469"/>
      <c r="C40" s="469" t="s">
        <v>1277</v>
      </c>
      <c r="D40" s="436" t="s">
        <v>1278</v>
      </c>
      <c r="E40" s="462" t="s">
        <v>295</v>
      </c>
      <c r="F40" s="460" t="s">
        <v>304</v>
      </c>
      <c r="G40" s="26"/>
      <c r="H40" s="26"/>
      <c r="I40" s="233"/>
      <c r="J40" s="256"/>
      <c r="K40" s="256"/>
      <c r="L40" s="256"/>
      <c r="M40" s="256"/>
      <c r="N40" s="256"/>
      <c r="O40" s="256"/>
    </row>
    <row r="41" spans="1:15" ht="27" thickTop="1" thickBot="1">
      <c r="A41" s="444"/>
      <c r="B41" s="469" t="s">
        <v>298</v>
      </c>
      <c r="C41" s="469"/>
      <c r="D41" s="436" t="s">
        <v>1279</v>
      </c>
      <c r="E41" s="462" t="s">
        <v>295</v>
      </c>
      <c r="F41" s="460" t="s">
        <v>304</v>
      </c>
      <c r="G41" s="26"/>
      <c r="H41" s="26"/>
      <c r="I41" s="233"/>
      <c r="J41" s="256"/>
      <c r="K41" s="256"/>
      <c r="L41" s="256"/>
      <c r="M41" s="256"/>
      <c r="N41" s="256"/>
      <c r="O41" s="256"/>
    </row>
    <row r="42" spans="1:15" ht="31.5">
      <c r="A42" s="444"/>
      <c r="B42" s="469"/>
      <c r="C42" s="469"/>
      <c r="D42" s="873" t="s">
        <v>1280</v>
      </c>
      <c r="E42" s="507" t="s">
        <v>282</v>
      </c>
      <c r="F42" s="507" t="s">
        <v>283</v>
      </c>
      <c r="G42" s="507" t="s">
        <v>103</v>
      </c>
      <c r="H42" s="790" t="s">
        <v>104</v>
      </c>
      <c r="I42" s="233"/>
      <c r="J42" s="256"/>
      <c r="K42" s="256"/>
      <c r="L42" s="256"/>
      <c r="M42" s="256"/>
      <c r="N42" s="256"/>
      <c r="O42" s="256"/>
    </row>
    <row r="43" spans="1:15" ht="25.5">
      <c r="A43" s="444"/>
      <c r="B43" s="469" t="s">
        <v>300</v>
      </c>
      <c r="C43" s="469"/>
      <c r="D43" s="459" t="s">
        <v>1281</v>
      </c>
      <c r="E43" s="268"/>
      <c r="F43" s="268"/>
      <c r="G43" s="268"/>
      <c r="H43" s="791"/>
      <c r="I43" s="233"/>
      <c r="J43" s="256"/>
      <c r="K43" s="256"/>
      <c r="L43" s="256"/>
      <c r="M43" s="256"/>
      <c r="N43" s="256"/>
      <c r="O43" s="256"/>
    </row>
    <row r="44" spans="1:15" ht="51">
      <c r="A44" s="444"/>
      <c r="B44" s="469"/>
      <c r="C44" s="469" t="s">
        <v>117</v>
      </c>
      <c r="D44" s="436" t="s">
        <v>1282</v>
      </c>
      <c r="E44" s="462" t="s">
        <v>295</v>
      </c>
      <c r="F44" s="460" t="s">
        <v>304</v>
      </c>
      <c r="G44" s="26"/>
      <c r="H44" s="26"/>
      <c r="I44" s="233"/>
      <c r="J44" s="256"/>
      <c r="K44" s="256"/>
      <c r="L44" s="256"/>
      <c r="M44" s="256"/>
      <c r="N44" s="256"/>
      <c r="O44" s="256"/>
    </row>
    <row r="45" spans="1:15" ht="25.5">
      <c r="A45" s="444"/>
      <c r="B45" s="469"/>
      <c r="C45" s="469" t="s">
        <v>119</v>
      </c>
      <c r="D45" s="436" t="s">
        <v>1283</v>
      </c>
      <c r="E45" s="462" t="s">
        <v>295</v>
      </c>
      <c r="F45" s="460" t="s">
        <v>304</v>
      </c>
      <c r="G45" s="26"/>
      <c r="H45" s="26"/>
      <c r="I45" s="233"/>
      <c r="J45" s="256"/>
      <c r="K45" s="256"/>
      <c r="L45" s="256"/>
      <c r="M45" s="256"/>
      <c r="N45" s="256"/>
      <c r="O45" s="256"/>
    </row>
    <row r="46" spans="1:15" ht="25.5">
      <c r="A46" s="444"/>
      <c r="B46" s="469"/>
      <c r="C46" s="469" t="s">
        <v>121</v>
      </c>
      <c r="D46" s="436" t="s">
        <v>1284</v>
      </c>
      <c r="E46" s="462" t="s">
        <v>295</v>
      </c>
      <c r="F46" s="460" t="s">
        <v>304</v>
      </c>
      <c r="G46" s="26"/>
      <c r="H46" s="26"/>
      <c r="I46" s="233"/>
      <c r="J46" s="256"/>
      <c r="K46" s="256"/>
      <c r="L46" s="256"/>
      <c r="M46" s="256"/>
      <c r="N46" s="256"/>
      <c r="O46" s="256"/>
    </row>
    <row r="47" spans="1:15" ht="25.5">
      <c r="A47" s="444"/>
      <c r="B47" s="469"/>
      <c r="C47" s="469" t="s">
        <v>134</v>
      </c>
      <c r="D47" s="436" t="s">
        <v>1178</v>
      </c>
      <c r="E47" s="462" t="s">
        <v>295</v>
      </c>
      <c r="F47" s="460" t="s">
        <v>304</v>
      </c>
      <c r="G47" s="26"/>
      <c r="H47" s="26"/>
      <c r="I47" s="233"/>
      <c r="J47" s="256"/>
      <c r="K47" s="256"/>
      <c r="L47" s="256"/>
      <c r="M47" s="256"/>
      <c r="N47" s="256"/>
      <c r="O47" s="256"/>
    </row>
    <row r="48" spans="1:15" ht="25.5">
      <c r="A48" s="444"/>
      <c r="B48" s="469"/>
      <c r="C48" s="469" t="s">
        <v>138</v>
      </c>
      <c r="D48" s="436" t="s">
        <v>1179</v>
      </c>
      <c r="E48" s="462" t="s">
        <v>295</v>
      </c>
      <c r="F48" s="460" t="s">
        <v>304</v>
      </c>
      <c r="G48" s="26"/>
      <c r="H48" s="26"/>
      <c r="I48" s="233"/>
      <c r="J48" s="256"/>
      <c r="K48" s="256"/>
      <c r="L48" s="256"/>
      <c r="M48" s="256"/>
      <c r="N48" s="256"/>
      <c r="O48" s="256"/>
    </row>
    <row r="49" spans="1:15" ht="25.5">
      <c r="A49" s="444"/>
      <c r="B49" s="469"/>
      <c r="C49" s="469" t="s">
        <v>150</v>
      </c>
      <c r="D49" s="436" t="s">
        <v>1180</v>
      </c>
      <c r="E49" s="462" t="s">
        <v>295</v>
      </c>
      <c r="F49" s="460" t="s">
        <v>304</v>
      </c>
      <c r="G49" s="26"/>
      <c r="H49" s="26"/>
      <c r="I49" s="233"/>
      <c r="J49" s="256"/>
      <c r="K49" s="256"/>
      <c r="L49" s="256"/>
      <c r="M49" s="256"/>
      <c r="N49" s="256"/>
      <c r="O49" s="256"/>
    </row>
    <row r="50" spans="1:15" ht="25.5">
      <c r="A50" s="444"/>
      <c r="B50" s="469"/>
      <c r="C50" s="469" t="s">
        <v>152</v>
      </c>
      <c r="D50" s="436" t="s">
        <v>1182</v>
      </c>
      <c r="E50" s="462" t="s">
        <v>295</v>
      </c>
      <c r="F50" s="460" t="s">
        <v>304</v>
      </c>
      <c r="G50" s="26"/>
      <c r="H50" s="26"/>
      <c r="I50" s="233"/>
      <c r="J50" s="256"/>
      <c r="K50" s="256"/>
      <c r="L50" s="256"/>
      <c r="M50" s="256"/>
      <c r="N50" s="256"/>
      <c r="O50" s="256"/>
    </row>
    <row r="51" spans="1:15" ht="25.5">
      <c r="A51" s="444"/>
      <c r="B51" s="469"/>
      <c r="C51" s="469" t="s">
        <v>154</v>
      </c>
      <c r="D51" s="436" t="s">
        <v>1285</v>
      </c>
      <c r="E51" s="462" t="s">
        <v>295</v>
      </c>
      <c r="F51" s="460" t="s">
        <v>304</v>
      </c>
      <c r="G51" s="26"/>
      <c r="H51" s="26"/>
      <c r="I51" s="233"/>
      <c r="J51" s="256"/>
      <c r="K51" s="256"/>
      <c r="L51" s="256"/>
      <c r="M51" s="256"/>
      <c r="N51" s="256"/>
      <c r="O51" s="256"/>
    </row>
    <row r="52" spans="1:15" ht="25.5">
      <c r="A52" s="444"/>
      <c r="B52" s="469"/>
      <c r="C52" s="469" t="s">
        <v>156</v>
      </c>
      <c r="D52" s="436" t="s">
        <v>1286</v>
      </c>
      <c r="E52" s="462" t="s">
        <v>295</v>
      </c>
      <c r="F52" s="460" t="s">
        <v>304</v>
      </c>
      <c r="G52" s="26"/>
      <c r="H52" s="26"/>
      <c r="I52" s="233"/>
      <c r="J52" s="256"/>
      <c r="K52" s="256"/>
      <c r="L52" s="256"/>
      <c r="M52" s="256"/>
      <c r="N52" s="256"/>
      <c r="O52" s="256"/>
    </row>
    <row r="53" spans="1:15" ht="38.25">
      <c r="A53" s="444"/>
      <c r="B53" s="469" t="s">
        <v>302</v>
      </c>
      <c r="C53" s="469"/>
      <c r="D53" s="436" t="s">
        <v>1287</v>
      </c>
      <c r="E53" s="462" t="s">
        <v>295</v>
      </c>
      <c r="F53" s="460" t="s">
        <v>304</v>
      </c>
      <c r="G53" s="26"/>
      <c r="H53" s="26"/>
      <c r="I53" s="233"/>
      <c r="J53" s="256"/>
      <c r="K53" s="256"/>
      <c r="L53" s="256"/>
      <c r="M53" s="256"/>
      <c r="N53" s="256"/>
      <c r="O53" s="256"/>
    </row>
    <row r="54" spans="1:15" ht="25.5">
      <c r="A54" s="444"/>
      <c r="B54" s="469" t="s">
        <v>307</v>
      </c>
      <c r="C54" s="469"/>
      <c r="D54" s="436" t="s">
        <v>1184</v>
      </c>
      <c r="E54" s="462" t="s">
        <v>295</v>
      </c>
      <c r="F54" s="460" t="s">
        <v>304</v>
      </c>
      <c r="G54" s="26"/>
      <c r="H54" s="26"/>
      <c r="I54" s="233"/>
      <c r="J54" s="256"/>
      <c r="K54" s="256"/>
      <c r="L54" s="256"/>
      <c r="M54" s="256"/>
      <c r="N54" s="256"/>
      <c r="O54" s="256"/>
    </row>
    <row r="55" spans="1:15" ht="25.5">
      <c r="A55" s="444"/>
      <c r="B55" s="469" t="s">
        <v>309</v>
      </c>
      <c r="C55" s="469"/>
      <c r="D55" s="459" t="s">
        <v>1288</v>
      </c>
      <c r="E55" s="462" t="s">
        <v>295</v>
      </c>
      <c r="F55" s="460" t="s">
        <v>304</v>
      </c>
      <c r="G55" s="26"/>
      <c r="H55" s="26"/>
      <c r="I55" s="233"/>
      <c r="J55" s="256"/>
      <c r="K55" s="256"/>
      <c r="L55" s="256"/>
      <c r="M55" s="256"/>
      <c r="N55" s="256"/>
      <c r="O55" s="256"/>
    </row>
    <row r="56" spans="1:15" ht="38.25">
      <c r="A56" s="444"/>
      <c r="B56" s="469"/>
      <c r="C56" s="469" t="s">
        <v>117</v>
      </c>
      <c r="D56" s="436" t="s">
        <v>1289</v>
      </c>
      <c r="E56" s="462" t="s">
        <v>295</v>
      </c>
      <c r="F56" s="460" t="s">
        <v>304</v>
      </c>
      <c r="G56" s="26"/>
      <c r="H56" s="26"/>
      <c r="I56" s="233"/>
      <c r="J56" s="256"/>
      <c r="K56" s="256"/>
      <c r="L56" s="256"/>
      <c r="M56" s="256"/>
      <c r="N56" s="256"/>
      <c r="O56" s="256"/>
    </row>
    <row r="57" spans="1:15" ht="31.5">
      <c r="A57" s="444"/>
      <c r="B57" s="469"/>
      <c r="C57" s="469"/>
      <c r="D57" s="873" t="s">
        <v>1254</v>
      </c>
      <c r="E57" s="507" t="s">
        <v>282</v>
      </c>
      <c r="F57" s="507" t="s">
        <v>283</v>
      </c>
      <c r="G57" s="507" t="s">
        <v>103</v>
      </c>
      <c r="H57" s="790" t="s">
        <v>104</v>
      </c>
      <c r="I57" s="233"/>
      <c r="J57" s="256"/>
      <c r="K57" s="256"/>
      <c r="L57" s="256"/>
      <c r="M57" s="256"/>
      <c r="N57" s="256"/>
      <c r="O57" s="256"/>
    </row>
    <row r="58" spans="1:15" ht="25.5">
      <c r="A58" s="444"/>
      <c r="B58" s="469" t="s">
        <v>311</v>
      </c>
      <c r="C58" s="469"/>
      <c r="D58" s="436" t="s">
        <v>1290</v>
      </c>
      <c r="E58" s="462" t="s">
        <v>295</v>
      </c>
      <c r="F58" s="460" t="s">
        <v>304</v>
      </c>
      <c r="G58" s="26"/>
      <c r="H58" s="26"/>
      <c r="I58" s="233"/>
      <c r="J58" s="256"/>
      <c r="K58" s="256"/>
      <c r="L58" s="256"/>
      <c r="M58" s="256"/>
      <c r="N58" s="256"/>
      <c r="O58" s="256"/>
    </row>
    <row r="59" spans="1:15" ht="25.5">
      <c r="A59" s="444"/>
      <c r="B59" s="469" t="s">
        <v>313</v>
      </c>
      <c r="C59" s="469"/>
      <c r="D59" s="436" t="s">
        <v>981</v>
      </c>
      <c r="E59" s="462" t="s">
        <v>774</v>
      </c>
      <c r="F59" s="460" t="s">
        <v>774</v>
      </c>
      <c r="G59" s="26"/>
      <c r="H59" s="26"/>
      <c r="I59" s="233"/>
      <c r="J59" s="256"/>
      <c r="K59" s="256"/>
      <c r="L59" s="256"/>
      <c r="M59" s="256"/>
      <c r="N59" s="256"/>
      <c r="O59" s="256"/>
    </row>
    <row r="60" spans="1:15" ht="25.5">
      <c r="A60" s="444"/>
      <c r="B60" s="469" t="s">
        <v>316</v>
      </c>
      <c r="C60" s="469"/>
      <c r="D60" s="436" t="s">
        <v>1291</v>
      </c>
      <c r="E60" s="462" t="s">
        <v>295</v>
      </c>
      <c r="F60" s="460" t="s">
        <v>304</v>
      </c>
      <c r="G60" s="26"/>
      <c r="H60" s="26"/>
      <c r="I60" s="233"/>
      <c r="J60" s="256"/>
      <c r="K60" s="256"/>
      <c r="L60" s="256"/>
      <c r="M60" s="256"/>
      <c r="N60" s="256"/>
      <c r="O60" s="256"/>
    </row>
    <row r="61" spans="1:15" ht="25.5">
      <c r="A61" s="444"/>
      <c r="B61" s="469" t="s">
        <v>318</v>
      </c>
      <c r="C61" s="469"/>
      <c r="D61" s="436" t="s">
        <v>1292</v>
      </c>
      <c r="E61" s="462" t="s">
        <v>295</v>
      </c>
      <c r="F61" s="460" t="s">
        <v>304</v>
      </c>
      <c r="G61" s="26"/>
      <c r="H61" s="26"/>
      <c r="I61" s="233"/>
      <c r="J61" s="256"/>
      <c r="K61" s="256"/>
      <c r="L61" s="256"/>
      <c r="M61" s="256"/>
      <c r="N61" s="256"/>
      <c r="O61" s="256"/>
    </row>
    <row r="62" spans="1:15" ht="27" thickTop="1" thickBot="1">
      <c r="A62" s="444"/>
      <c r="B62" s="469" t="s">
        <v>320</v>
      </c>
      <c r="C62" s="469"/>
      <c r="D62" s="436" t="s">
        <v>1293</v>
      </c>
      <c r="E62" s="462" t="s">
        <v>295</v>
      </c>
      <c r="F62" s="460" t="s">
        <v>304</v>
      </c>
      <c r="G62" s="26"/>
      <c r="H62" s="26"/>
      <c r="I62" s="233"/>
      <c r="J62" s="256"/>
      <c r="K62" s="256"/>
      <c r="L62" s="256"/>
      <c r="M62" s="256"/>
      <c r="N62" s="256"/>
      <c r="O62" s="256"/>
    </row>
    <row r="63" spans="1:15" ht="27" thickTop="1" thickBot="1">
      <c r="A63" s="444"/>
      <c r="B63" s="469" t="s">
        <v>323</v>
      </c>
      <c r="C63" s="469"/>
      <c r="D63" s="607" t="s">
        <v>1294</v>
      </c>
      <c r="E63" s="462" t="s">
        <v>295</v>
      </c>
      <c r="F63" s="460" t="s">
        <v>304</v>
      </c>
      <c r="G63" s="26"/>
      <c r="H63" s="26"/>
      <c r="I63" s="801"/>
      <c r="J63" s="256"/>
      <c r="K63" s="256"/>
      <c r="L63" s="256"/>
      <c r="M63" s="256"/>
      <c r="N63" s="256"/>
      <c r="O63" s="256"/>
    </row>
    <row r="64" spans="1:15" ht="52.5" thickTop="1" thickBot="1">
      <c r="A64" s="444"/>
      <c r="B64" s="469" t="s">
        <v>326</v>
      </c>
      <c r="C64" s="469"/>
      <c r="D64" s="436" t="s">
        <v>1295</v>
      </c>
      <c r="E64" s="462" t="s">
        <v>295</v>
      </c>
      <c r="F64" s="460" t="s">
        <v>304</v>
      </c>
      <c r="G64" s="26"/>
      <c r="H64" s="26"/>
      <c r="I64" s="233"/>
      <c r="J64" s="256"/>
      <c r="K64" s="256"/>
      <c r="L64" s="256"/>
      <c r="M64" s="256"/>
      <c r="N64" s="256"/>
      <c r="O64" s="256"/>
    </row>
    <row r="65" spans="1:15" ht="52.5" thickTop="1" thickBot="1">
      <c r="A65" s="444"/>
      <c r="B65" s="469" t="s">
        <v>339</v>
      </c>
      <c r="C65" s="469"/>
      <c r="D65" s="436" t="s">
        <v>1296</v>
      </c>
      <c r="E65" s="462" t="s">
        <v>287</v>
      </c>
      <c r="F65" s="460" t="s">
        <v>287</v>
      </c>
      <c r="G65" s="26"/>
      <c r="H65" s="26"/>
      <c r="I65" s="233"/>
      <c r="J65" s="256"/>
      <c r="K65" s="256"/>
      <c r="L65" s="256"/>
      <c r="M65" s="256"/>
      <c r="N65" s="256"/>
      <c r="O65" s="256"/>
    </row>
    <row r="66" spans="1:15" ht="39.75" thickTop="1" thickBot="1">
      <c r="A66" s="444"/>
      <c r="B66" s="469" t="s">
        <v>346</v>
      </c>
      <c r="C66" s="469"/>
      <c r="D66" s="436" t="s">
        <v>1297</v>
      </c>
      <c r="E66" s="462" t="s">
        <v>287</v>
      </c>
      <c r="F66" s="460" t="s">
        <v>287</v>
      </c>
      <c r="G66" s="26"/>
      <c r="H66" s="26"/>
      <c r="I66" s="233"/>
      <c r="J66" s="256"/>
      <c r="K66" s="256"/>
      <c r="L66" s="256"/>
      <c r="M66" s="256"/>
      <c r="N66" s="256"/>
      <c r="O66" s="256"/>
    </row>
    <row r="67" spans="1:15" ht="27" thickTop="1" thickBot="1">
      <c r="A67" s="444"/>
      <c r="B67" s="469" t="s">
        <v>350</v>
      </c>
      <c r="C67" s="469"/>
      <c r="D67" s="607" t="s">
        <v>1005</v>
      </c>
      <c r="E67" s="462" t="s">
        <v>295</v>
      </c>
      <c r="F67" s="460" t="s">
        <v>304</v>
      </c>
      <c r="G67" s="26"/>
      <c r="H67" s="26"/>
      <c r="I67" s="801"/>
      <c r="J67" s="256"/>
      <c r="K67" s="256"/>
      <c r="L67" s="256"/>
      <c r="M67" s="256"/>
      <c r="N67" s="256"/>
      <c r="O67" s="256"/>
    </row>
    <row r="68" spans="1:15" ht="27" thickTop="1" thickBot="1">
      <c r="A68" s="444"/>
      <c r="B68" s="469" t="s">
        <v>352</v>
      </c>
      <c r="C68" s="469"/>
      <c r="D68" s="607" t="s">
        <v>1006</v>
      </c>
      <c r="E68" s="462" t="s">
        <v>295</v>
      </c>
      <c r="F68" s="460" t="s">
        <v>304</v>
      </c>
      <c r="G68" s="26"/>
      <c r="H68" s="26"/>
      <c r="I68" s="801"/>
      <c r="J68" s="256"/>
      <c r="K68" s="256"/>
      <c r="L68" s="256"/>
      <c r="M68" s="256"/>
      <c r="N68" s="256"/>
      <c r="O68" s="256"/>
    </row>
    <row r="69" spans="1:15" ht="39.75" thickTop="1" thickBot="1">
      <c r="A69" s="444"/>
      <c r="B69" s="469" t="s">
        <v>354</v>
      </c>
      <c r="C69" s="469"/>
      <c r="D69" s="436" t="s">
        <v>1297</v>
      </c>
      <c r="E69" s="462" t="s">
        <v>287</v>
      </c>
      <c r="F69" s="460" t="s">
        <v>287</v>
      </c>
      <c r="G69" s="26"/>
      <c r="H69" s="26"/>
      <c r="I69" s="233"/>
      <c r="J69" s="256"/>
      <c r="K69" s="256"/>
      <c r="L69" s="256"/>
      <c r="M69" s="256"/>
      <c r="N69" s="256"/>
      <c r="O69" s="256"/>
    </row>
    <row r="70" spans="1:15" ht="33" thickTop="1" thickBot="1">
      <c r="A70" s="444"/>
      <c r="B70" s="469"/>
      <c r="C70" s="469"/>
      <c r="D70" s="873" t="s">
        <v>1298</v>
      </c>
      <c r="E70" s="507" t="s">
        <v>282</v>
      </c>
      <c r="F70" s="507" t="s">
        <v>283</v>
      </c>
      <c r="G70" s="507" t="s">
        <v>103</v>
      </c>
      <c r="H70" s="790" t="s">
        <v>104</v>
      </c>
      <c r="I70" s="233"/>
      <c r="J70" s="256"/>
      <c r="K70" s="256"/>
      <c r="L70" s="256"/>
      <c r="M70" s="256"/>
      <c r="N70" s="256"/>
      <c r="O70" s="256"/>
    </row>
    <row r="71" spans="1:15" ht="51">
      <c r="A71" s="444"/>
      <c r="B71" s="469" t="s">
        <v>407</v>
      </c>
      <c r="C71" s="469"/>
      <c r="D71" s="459" t="s">
        <v>1299</v>
      </c>
      <c r="E71" s="267"/>
      <c r="F71" s="267"/>
      <c r="G71" s="267"/>
      <c r="H71" s="725"/>
      <c r="I71" s="233"/>
      <c r="J71" s="256"/>
      <c r="K71" s="256"/>
      <c r="L71" s="256"/>
      <c r="M71" s="256"/>
      <c r="N71" s="256"/>
      <c r="O71" s="256"/>
    </row>
    <row r="72" spans="1:15" ht="25.5">
      <c r="A72" s="444"/>
      <c r="B72" s="469"/>
      <c r="C72" s="469" t="s">
        <v>117</v>
      </c>
      <c r="D72" s="436" t="s">
        <v>1300</v>
      </c>
      <c r="E72" s="462" t="s">
        <v>295</v>
      </c>
      <c r="F72" s="460" t="s">
        <v>304</v>
      </c>
      <c r="G72" s="26"/>
      <c r="H72" s="26"/>
      <c r="I72" s="233"/>
      <c r="J72" s="256"/>
      <c r="K72" s="256"/>
      <c r="L72" s="256"/>
      <c r="M72" s="256"/>
      <c r="N72" s="256"/>
      <c r="O72" s="256"/>
    </row>
    <row r="73" spans="1:15" ht="25.5">
      <c r="A73" s="444"/>
      <c r="B73" s="469"/>
      <c r="C73" s="469" t="s">
        <v>119</v>
      </c>
      <c r="D73" s="436" t="s">
        <v>1301</v>
      </c>
      <c r="E73" s="462" t="s">
        <v>295</v>
      </c>
      <c r="F73" s="460" t="s">
        <v>304</v>
      </c>
      <c r="G73" s="26"/>
      <c r="H73" s="26"/>
      <c r="I73" s="233"/>
      <c r="J73" s="256"/>
      <c r="K73" s="256"/>
      <c r="L73" s="256"/>
      <c r="M73" s="256"/>
      <c r="N73" s="256"/>
      <c r="O73" s="256"/>
    </row>
    <row r="74" spans="1:15" ht="25.5">
      <c r="A74" s="444"/>
      <c r="B74" s="469"/>
      <c r="C74" s="469" t="s">
        <v>121</v>
      </c>
      <c r="D74" s="436" t="s">
        <v>1302</v>
      </c>
      <c r="E74" s="462" t="s">
        <v>295</v>
      </c>
      <c r="F74" s="460" t="s">
        <v>304</v>
      </c>
      <c r="G74" s="26"/>
      <c r="H74" s="26"/>
      <c r="I74" s="233"/>
      <c r="J74" s="256"/>
      <c r="K74" s="256"/>
      <c r="L74" s="256"/>
      <c r="M74" s="256"/>
      <c r="N74" s="256"/>
      <c r="O74" s="256"/>
    </row>
    <row r="75" spans="1:15" ht="25.5">
      <c r="A75" s="444"/>
      <c r="B75" s="469"/>
      <c r="C75" s="469" t="s">
        <v>134</v>
      </c>
      <c r="D75" s="436" t="s">
        <v>145</v>
      </c>
      <c r="E75" s="462" t="s">
        <v>295</v>
      </c>
      <c r="F75" s="460" t="s">
        <v>304</v>
      </c>
      <c r="G75" s="26"/>
      <c r="H75" s="26"/>
      <c r="I75" s="233"/>
      <c r="J75" s="256"/>
      <c r="K75" s="256"/>
      <c r="L75" s="256"/>
      <c r="M75" s="256"/>
      <c r="N75" s="256"/>
      <c r="O75" s="256"/>
    </row>
    <row r="76" spans="1:15" ht="25.5">
      <c r="A76" s="444"/>
      <c r="B76" s="469"/>
      <c r="C76" s="469" t="s">
        <v>138</v>
      </c>
      <c r="D76" s="436" t="s">
        <v>1303</v>
      </c>
      <c r="E76" s="462" t="s">
        <v>295</v>
      </c>
      <c r="F76" s="460" t="s">
        <v>304</v>
      </c>
      <c r="G76" s="26"/>
      <c r="H76" s="26"/>
      <c r="I76" s="233"/>
      <c r="J76" s="256"/>
      <c r="K76" s="256"/>
      <c r="L76" s="256"/>
      <c r="M76" s="256"/>
      <c r="N76" s="256"/>
      <c r="O76" s="256"/>
    </row>
    <row r="77" spans="1:15" ht="25.5">
      <c r="A77" s="444"/>
      <c r="B77" s="469"/>
      <c r="C77" s="469" t="s">
        <v>150</v>
      </c>
      <c r="D77" s="436" t="s">
        <v>1304</v>
      </c>
      <c r="E77" s="462" t="s">
        <v>295</v>
      </c>
      <c r="F77" s="460" t="s">
        <v>304</v>
      </c>
      <c r="G77" s="26"/>
      <c r="H77" s="26"/>
      <c r="I77" s="233"/>
      <c r="J77" s="256"/>
      <c r="K77" s="256"/>
      <c r="L77" s="256"/>
      <c r="M77" s="256"/>
      <c r="N77" s="256"/>
      <c r="O77" s="256"/>
    </row>
    <row r="78" spans="1:15" ht="25.5">
      <c r="A78" s="444"/>
      <c r="B78" s="469"/>
      <c r="C78" s="469" t="s">
        <v>152</v>
      </c>
      <c r="D78" s="436" t="s">
        <v>1056</v>
      </c>
      <c r="E78" s="462" t="s">
        <v>295</v>
      </c>
      <c r="F78" s="460" t="s">
        <v>304</v>
      </c>
      <c r="G78" s="26"/>
      <c r="H78" s="26"/>
      <c r="I78" s="233"/>
      <c r="J78" s="256"/>
      <c r="K78" s="256"/>
      <c r="L78" s="256"/>
      <c r="M78" s="256"/>
      <c r="N78" s="256"/>
      <c r="O78" s="256"/>
    </row>
    <row r="79" spans="1:15" ht="25.5">
      <c r="A79" s="444"/>
      <c r="B79" s="469"/>
      <c r="C79" s="469" t="s">
        <v>154</v>
      </c>
      <c r="D79" s="436" t="s">
        <v>1057</v>
      </c>
      <c r="E79" s="462" t="s">
        <v>295</v>
      </c>
      <c r="F79" s="460" t="s">
        <v>304</v>
      </c>
      <c r="G79" s="26"/>
      <c r="H79" s="26"/>
      <c r="I79" s="233"/>
      <c r="J79" s="256"/>
      <c r="K79" s="256"/>
      <c r="L79" s="256"/>
      <c r="M79" s="256"/>
      <c r="N79" s="256"/>
      <c r="O79" s="256"/>
    </row>
    <row r="80" spans="1:15" ht="25.5">
      <c r="A80" s="444"/>
      <c r="B80" s="469"/>
      <c r="C80" s="469" t="s">
        <v>156</v>
      </c>
      <c r="D80" s="436" t="s">
        <v>1305</v>
      </c>
      <c r="E80" s="462" t="s">
        <v>295</v>
      </c>
      <c r="F80" s="460" t="s">
        <v>304</v>
      </c>
      <c r="G80" s="26"/>
      <c r="H80" s="26"/>
      <c r="I80" s="233"/>
      <c r="J80" s="256"/>
      <c r="K80" s="256"/>
      <c r="L80" s="256"/>
      <c r="M80" s="256"/>
      <c r="N80" s="256"/>
      <c r="O80" s="256"/>
    </row>
    <row r="81" spans="1:15" ht="25.5">
      <c r="A81" s="444"/>
      <c r="B81" s="469"/>
      <c r="C81" s="469" t="s">
        <v>158</v>
      </c>
      <c r="D81" s="436" t="s">
        <v>1306</v>
      </c>
      <c r="E81" s="462" t="s">
        <v>295</v>
      </c>
      <c r="F81" s="460" t="s">
        <v>304</v>
      </c>
      <c r="G81" s="26"/>
      <c r="H81" s="26"/>
      <c r="I81" s="233"/>
      <c r="J81" s="256"/>
      <c r="K81" s="256"/>
      <c r="L81" s="256"/>
      <c r="M81" s="256"/>
      <c r="N81" s="256"/>
      <c r="O81" s="256"/>
    </row>
    <row r="82" spans="1:15" ht="25.5">
      <c r="A82" s="444"/>
      <c r="B82" s="469"/>
      <c r="C82" s="469" t="s">
        <v>160</v>
      </c>
      <c r="D82" s="436" t="s">
        <v>1307</v>
      </c>
      <c r="E82" s="462" t="s">
        <v>295</v>
      </c>
      <c r="F82" s="460" t="s">
        <v>304</v>
      </c>
      <c r="G82" s="26"/>
      <c r="H82" s="26"/>
      <c r="I82" s="233"/>
      <c r="J82" s="256"/>
      <c r="K82" s="256"/>
      <c r="L82" s="256"/>
      <c r="M82" s="256"/>
      <c r="N82" s="256"/>
      <c r="O82" s="256"/>
    </row>
    <row r="83" spans="1:15" ht="25.5">
      <c r="A83" s="444"/>
      <c r="B83" s="469"/>
      <c r="C83" s="469" t="s">
        <v>162</v>
      </c>
      <c r="D83" s="436" t="s">
        <v>1308</v>
      </c>
      <c r="E83" s="462" t="s">
        <v>295</v>
      </c>
      <c r="F83" s="460" t="s">
        <v>304</v>
      </c>
      <c r="G83" s="26"/>
      <c r="H83" s="26"/>
      <c r="I83" s="233"/>
      <c r="J83" s="256"/>
      <c r="K83" s="256"/>
      <c r="L83" s="256"/>
      <c r="M83" s="256"/>
      <c r="N83" s="256"/>
      <c r="O83" s="256"/>
    </row>
    <row r="84" spans="1:15" ht="25.5">
      <c r="A84" s="444"/>
      <c r="B84" s="469"/>
      <c r="C84" s="469" t="s">
        <v>194</v>
      </c>
      <c r="D84" s="436" t="s">
        <v>1059</v>
      </c>
      <c r="E84" s="462" t="s">
        <v>295</v>
      </c>
      <c r="F84" s="460" t="s">
        <v>304</v>
      </c>
      <c r="G84" s="26"/>
      <c r="H84" s="26"/>
      <c r="I84" s="233"/>
      <c r="J84" s="256"/>
      <c r="K84" s="256"/>
      <c r="L84" s="256"/>
      <c r="M84" s="256"/>
      <c r="N84" s="256"/>
      <c r="O84" s="256"/>
    </row>
    <row r="85" spans="1:15" ht="25.5">
      <c r="A85" s="444"/>
      <c r="B85" s="469"/>
      <c r="C85" s="469" t="s">
        <v>196</v>
      </c>
      <c r="D85" s="436" t="s">
        <v>1309</v>
      </c>
      <c r="E85" s="462" t="s">
        <v>295</v>
      </c>
      <c r="F85" s="460" t="s">
        <v>304</v>
      </c>
      <c r="G85" s="26"/>
      <c r="H85" s="26"/>
      <c r="I85" s="233"/>
      <c r="J85" s="256"/>
      <c r="K85" s="256"/>
      <c r="L85" s="256"/>
      <c r="M85" s="256"/>
      <c r="N85" s="256"/>
      <c r="O85" s="256"/>
    </row>
    <row r="86" spans="1:15" ht="15.75">
      <c r="A86" s="444"/>
      <c r="B86" s="469"/>
      <c r="C86" s="469" t="s">
        <v>198</v>
      </c>
      <c r="D86" s="450" t="s">
        <v>1310</v>
      </c>
      <c r="E86" s="462" t="s">
        <v>287</v>
      </c>
      <c r="F86" s="460" t="s">
        <v>287</v>
      </c>
      <c r="G86" s="26"/>
      <c r="H86" s="26"/>
      <c r="I86" s="233"/>
      <c r="J86" s="256"/>
      <c r="K86" s="256"/>
      <c r="L86" s="256"/>
      <c r="M86" s="256"/>
      <c r="N86" s="256"/>
      <c r="O86" s="256"/>
    </row>
    <row r="87" spans="1:15" ht="63.75">
      <c r="A87" s="444"/>
      <c r="B87" s="469" t="s">
        <v>409</v>
      </c>
      <c r="C87" s="469"/>
      <c r="D87" s="450" t="s">
        <v>1311</v>
      </c>
      <c r="E87" s="267"/>
      <c r="F87" s="267"/>
      <c r="G87" s="267"/>
      <c r="H87" s="725"/>
      <c r="I87" s="233"/>
      <c r="J87" s="256"/>
      <c r="K87" s="256"/>
      <c r="L87" s="256"/>
      <c r="M87" s="256"/>
      <c r="N87" s="256"/>
      <c r="O87" s="256"/>
    </row>
    <row r="88" spans="1:15" ht="25.5">
      <c r="A88" s="444"/>
      <c r="B88" s="469"/>
      <c r="C88" s="469" t="s">
        <v>117</v>
      </c>
      <c r="D88" s="436" t="s">
        <v>1300</v>
      </c>
      <c r="E88" s="462" t="s">
        <v>295</v>
      </c>
      <c r="F88" s="460" t="s">
        <v>304</v>
      </c>
      <c r="G88" s="26"/>
      <c r="H88" s="26"/>
      <c r="I88" s="233"/>
      <c r="J88" s="256"/>
      <c r="K88" s="256"/>
      <c r="L88" s="256"/>
      <c r="M88" s="256"/>
      <c r="N88" s="256"/>
      <c r="O88" s="256"/>
    </row>
    <row r="89" spans="1:15" ht="25.5">
      <c r="A89" s="444"/>
      <c r="B89" s="469"/>
      <c r="C89" s="469" t="s">
        <v>119</v>
      </c>
      <c r="D89" s="436" t="s">
        <v>1301</v>
      </c>
      <c r="E89" s="462" t="s">
        <v>295</v>
      </c>
      <c r="F89" s="460" t="s">
        <v>304</v>
      </c>
      <c r="G89" s="26"/>
      <c r="H89" s="26"/>
      <c r="I89" s="233"/>
      <c r="J89" s="256"/>
      <c r="K89" s="256"/>
      <c r="L89" s="256"/>
      <c r="M89" s="256"/>
      <c r="N89" s="256"/>
      <c r="O89" s="256"/>
    </row>
    <row r="90" spans="1:15" ht="25.5">
      <c r="A90" s="444"/>
      <c r="B90" s="469"/>
      <c r="C90" s="469" t="s">
        <v>121</v>
      </c>
      <c r="D90" s="436" t="s">
        <v>1302</v>
      </c>
      <c r="E90" s="462" t="s">
        <v>295</v>
      </c>
      <c r="F90" s="460" t="s">
        <v>304</v>
      </c>
      <c r="G90" s="26"/>
      <c r="H90" s="26"/>
      <c r="I90" s="233"/>
      <c r="J90" s="256"/>
      <c r="K90" s="256"/>
      <c r="L90" s="256"/>
      <c r="M90" s="256"/>
      <c r="N90" s="256"/>
      <c r="O90" s="256"/>
    </row>
    <row r="91" spans="1:15" ht="25.5">
      <c r="A91" s="444"/>
      <c r="B91" s="469"/>
      <c r="C91" s="469" t="s">
        <v>134</v>
      </c>
      <c r="D91" s="436" t="s">
        <v>145</v>
      </c>
      <c r="E91" s="462" t="s">
        <v>295</v>
      </c>
      <c r="F91" s="460" t="s">
        <v>304</v>
      </c>
      <c r="G91" s="26"/>
      <c r="H91" s="26"/>
      <c r="I91" s="233"/>
      <c r="J91" s="256"/>
      <c r="K91" s="256"/>
      <c r="L91" s="256"/>
      <c r="M91" s="256"/>
      <c r="N91" s="256"/>
      <c r="O91" s="256"/>
    </row>
    <row r="92" spans="1:15" ht="25.5">
      <c r="A92" s="444"/>
      <c r="B92" s="469"/>
      <c r="C92" s="469" t="s">
        <v>138</v>
      </c>
      <c r="D92" s="436" t="s">
        <v>1303</v>
      </c>
      <c r="E92" s="462" t="s">
        <v>295</v>
      </c>
      <c r="F92" s="460" t="s">
        <v>304</v>
      </c>
      <c r="G92" s="26"/>
      <c r="H92" s="26"/>
      <c r="I92" s="233"/>
      <c r="J92" s="256"/>
      <c r="K92" s="256"/>
      <c r="L92" s="256"/>
      <c r="M92" s="256"/>
      <c r="N92" s="256"/>
      <c r="O92" s="256"/>
    </row>
    <row r="93" spans="1:15" ht="25.5">
      <c r="A93" s="444"/>
      <c r="B93" s="469"/>
      <c r="C93" s="469" t="s">
        <v>150</v>
      </c>
      <c r="D93" s="436" t="s">
        <v>1304</v>
      </c>
      <c r="E93" s="462" t="s">
        <v>295</v>
      </c>
      <c r="F93" s="460" t="s">
        <v>304</v>
      </c>
      <c r="G93" s="26"/>
      <c r="H93" s="26"/>
      <c r="I93" s="233"/>
      <c r="J93" s="256"/>
      <c r="K93" s="256"/>
      <c r="L93" s="256"/>
      <c r="M93" s="256"/>
      <c r="N93" s="256"/>
      <c r="O93" s="256"/>
    </row>
    <row r="94" spans="1:15" ht="25.5">
      <c r="A94" s="444"/>
      <c r="B94" s="469"/>
      <c r="C94" s="469" t="s">
        <v>152</v>
      </c>
      <c r="D94" s="436" t="s">
        <v>1056</v>
      </c>
      <c r="E94" s="462" t="s">
        <v>295</v>
      </c>
      <c r="F94" s="460" t="s">
        <v>304</v>
      </c>
      <c r="G94" s="26"/>
      <c r="H94" s="26"/>
      <c r="I94" s="233"/>
      <c r="J94" s="256"/>
      <c r="K94" s="256"/>
      <c r="L94" s="256"/>
      <c r="M94" s="256"/>
      <c r="N94" s="256"/>
      <c r="O94" s="256"/>
    </row>
    <row r="95" spans="1:15" ht="25.5">
      <c r="A95" s="444"/>
      <c r="B95" s="469"/>
      <c r="C95" s="469" t="s">
        <v>154</v>
      </c>
      <c r="D95" s="436" t="s">
        <v>1057</v>
      </c>
      <c r="E95" s="462" t="s">
        <v>295</v>
      </c>
      <c r="F95" s="460" t="s">
        <v>304</v>
      </c>
      <c r="G95" s="26"/>
      <c r="H95" s="26"/>
      <c r="I95" s="233"/>
      <c r="J95" s="256"/>
      <c r="K95" s="256"/>
      <c r="L95" s="256"/>
      <c r="M95" s="256"/>
      <c r="N95" s="256"/>
      <c r="O95" s="256"/>
    </row>
    <row r="96" spans="1:15" ht="25.5">
      <c r="A96" s="444"/>
      <c r="B96" s="469"/>
      <c r="C96" s="469" t="s">
        <v>156</v>
      </c>
      <c r="D96" s="436" t="s">
        <v>1305</v>
      </c>
      <c r="E96" s="462" t="s">
        <v>295</v>
      </c>
      <c r="F96" s="460" t="s">
        <v>304</v>
      </c>
      <c r="G96" s="26"/>
      <c r="H96" s="26"/>
      <c r="I96" s="233"/>
      <c r="J96" s="256"/>
      <c r="K96" s="256"/>
      <c r="L96" s="256"/>
      <c r="M96" s="256"/>
      <c r="N96" s="256"/>
      <c r="O96" s="256"/>
    </row>
    <row r="97" spans="1:15" ht="25.5">
      <c r="A97" s="444"/>
      <c r="B97" s="469"/>
      <c r="C97" s="469" t="s">
        <v>158</v>
      </c>
      <c r="D97" s="436" t="s">
        <v>1306</v>
      </c>
      <c r="E97" s="462" t="s">
        <v>295</v>
      </c>
      <c r="F97" s="460" t="s">
        <v>304</v>
      </c>
      <c r="G97" s="26"/>
      <c r="H97" s="26"/>
      <c r="I97" s="233"/>
      <c r="J97" s="256"/>
      <c r="K97" s="256"/>
      <c r="L97" s="256"/>
      <c r="M97" s="256"/>
      <c r="N97" s="256"/>
      <c r="O97" s="256"/>
    </row>
    <row r="98" spans="1:15" ht="25.5">
      <c r="A98" s="444"/>
      <c r="B98" s="469"/>
      <c r="C98" s="469" t="s">
        <v>160</v>
      </c>
      <c r="D98" s="436" t="s">
        <v>1307</v>
      </c>
      <c r="E98" s="462" t="s">
        <v>295</v>
      </c>
      <c r="F98" s="460" t="s">
        <v>304</v>
      </c>
      <c r="G98" s="26"/>
      <c r="H98" s="26"/>
      <c r="I98" s="233"/>
      <c r="J98" s="256"/>
      <c r="K98" s="256"/>
      <c r="L98" s="256"/>
      <c r="M98" s="256"/>
      <c r="N98" s="256"/>
      <c r="O98" s="256"/>
    </row>
    <row r="99" spans="1:15" ht="17.25" thickTop="1" thickBot="1">
      <c r="A99" s="444"/>
      <c r="B99" s="469"/>
      <c r="C99" s="469" t="s">
        <v>162</v>
      </c>
      <c r="D99" s="450" t="s">
        <v>1310</v>
      </c>
      <c r="E99" s="462" t="s">
        <v>287</v>
      </c>
      <c r="F99" s="460" t="s">
        <v>287</v>
      </c>
      <c r="G99" s="26"/>
      <c r="H99" s="26"/>
      <c r="I99" s="233"/>
      <c r="J99" s="256"/>
      <c r="K99" s="256"/>
      <c r="L99" s="256"/>
      <c r="M99" s="256"/>
      <c r="N99" s="256"/>
      <c r="O99" s="256"/>
    </row>
    <row r="100" spans="1:15" ht="39.75" thickTop="1" thickBot="1">
      <c r="A100" s="444"/>
      <c r="B100" s="469" t="s">
        <v>411</v>
      </c>
      <c r="C100" s="469"/>
      <c r="D100" s="450" t="s">
        <v>1070</v>
      </c>
      <c r="E100" s="462" t="s">
        <v>295</v>
      </c>
      <c r="F100" s="460" t="s">
        <v>304</v>
      </c>
      <c r="G100" s="26"/>
      <c r="H100" s="26"/>
      <c r="I100" s="801"/>
      <c r="J100" s="256"/>
      <c r="K100" s="256"/>
      <c r="L100" s="256"/>
      <c r="M100" s="256"/>
      <c r="N100" s="256"/>
      <c r="O100" s="256"/>
    </row>
    <row r="101" spans="1:15" ht="78" thickTop="1" thickBot="1">
      <c r="A101" s="444"/>
      <c r="B101" s="469" t="s">
        <v>413</v>
      </c>
      <c r="C101" s="469"/>
      <c r="D101" s="450" t="s">
        <v>1312</v>
      </c>
      <c r="E101" s="462" t="s">
        <v>295</v>
      </c>
      <c r="F101" s="460" t="s">
        <v>304</v>
      </c>
      <c r="G101" s="26"/>
      <c r="H101" s="26"/>
      <c r="I101" s="801"/>
      <c r="J101" s="256"/>
      <c r="K101" s="256"/>
      <c r="L101" s="256"/>
      <c r="M101" s="256"/>
      <c r="N101" s="256"/>
      <c r="O101" s="256"/>
    </row>
    <row r="102" spans="1:15" ht="27" thickTop="1" thickBot="1">
      <c r="A102" s="444"/>
      <c r="B102" s="469" t="s">
        <v>415</v>
      </c>
      <c r="C102" s="469"/>
      <c r="D102" s="436" t="s">
        <v>1313</v>
      </c>
      <c r="E102" s="462" t="s">
        <v>295</v>
      </c>
      <c r="F102" s="460" t="s">
        <v>1314</v>
      </c>
      <c r="G102" s="26"/>
      <c r="H102" s="26"/>
      <c r="I102" s="233"/>
      <c r="J102" s="256"/>
      <c r="K102" s="256"/>
      <c r="L102" s="256"/>
      <c r="M102" s="256"/>
      <c r="N102" s="256"/>
      <c r="O102" s="256"/>
    </row>
    <row r="103" spans="1:15" ht="39.75" thickTop="1" thickBot="1">
      <c r="A103" s="444"/>
      <c r="B103" s="469" t="s">
        <v>417</v>
      </c>
      <c r="C103" s="469"/>
      <c r="D103" s="607" t="s">
        <v>1315</v>
      </c>
      <c r="E103" s="462" t="s">
        <v>287</v>
      </c>
      <c r="F103" s="460" t="s">
        <v>287</v>
      </c>
      <c r="G103" s="26"/>
      <c r="H103" s="26"/>
      <c r="I103" s="801"/>
      <c r="J103" s="256"/>
      <c r="K103" s="256"/>
      <c r="L103" s="256"/>
      <c r="M103" s="256"/>
      <c r="N103" s="256"/>
      <c r="O103" s="256"/>
    </row>
    <row r="104" spans="1:15" ht="39.75" thickTop="1" thickBot="1">
      <c r="A104" s="444"/>
      <c r="B104" s="469" t="s">
        <v>421</v>
      </c>
      <c r="C104" s="469"/>
      <c r="D104" s="607" t="s">
        <v>1106</v>
      </c>
      <c r="E104" s="462" t="s">
        <v>295</v>
      </c>
      <c r="F104" s="460" t="s">
        <v>1314</v>
      </c>
      <c r="G104" s="26"/>
      <c r="H104" s="26"/>
      <c r="I104" s="801"/>
      <c r="J104" s="256"/>
      <c r="K104" s="256"/>
      <c r="L104" s="256"/>
      <c r="M104" s="256"/>
      <c r="N104" s="256"/>
      <c r="O104" s="256"/>
    </row>
    <row r="105" spans="1:15" ht="38.25">
      <c r="A105" s="444"/>
      <c r="B105" s="469" t="s">
        <v>423</v>
      </c>
      <c r="C105" s="469"/>
      <c r="D105" s="459" t="s">
        <v>1316</v>
      </c>
      <c r="E105" s="267"/>
      <c r="F105" s="267"/>
      <c r="G105" s="267"/>
      <c r="H105" s="725"/>
      <c r="I105" s="233"/>
      <c r="J105" s="256"/>
      <c r="K105" s="256"/>
      <c r="L105" s="256"/>
      <c r="M105" s="256"/>
      <c r="N105" s="256"/>
      <c r="O105" s="256"/>
    </row>
    <row r="106" spans="1:15" ht="25.5">
      <c r="A106" s="444"/>
      <c r="B106" s="469"/>
      <c r="C106" s="469" t="s">
        <v>117</v>
      </c>
      <c r="D106" s="436" t="s">
        <v>1317</v>
      </c>
      <c r="E106" s="462" t="s">
        <v>295</v>
      </c>
      <c r="F106" s="460" t="s">
        <v>528</v>
      </c>
      <c r="G106" s="26"/>
      <c r="H106" s="26"/>
      <c r="I106" s="233"/>
      <c r="J106" s="256"/>
      <c r="K106" s="256"/>
      <c r="L106" s="256"/>
      <c r="M106" s="256"/>
      <c r="N106" s="256"/>
      <c r="O106" s="256"/>
    </row>
    <row r="107" spans="1:15" ht="25.5">
      <c r="A107" s="444"/>
      <c r="B107" s="469"/>
      <c r="C107" s="469" t="s">
        <v>119</v>
      </c>
      <c r="D107" s="436" t="s">
        <v>1082</v>
      </c>
      <c r="E107" s="462" t="s">
        <v>295</v>
      </c>
      <c r="F107" s="460" t="s">
        <v>528</v>
      </c>
      <c r="G107" s="26"/>
      <c r="H107" s="26"/>
      <c r="I107" s="233"/>
      <c r="J107" s="256"/>
      <c r="K107" s="256"/>
      <c r="L107" s="256"/>
      <c r="M107" s="256"/>
      <c r="N107" s="256"/>
      <c r="O107" s="256"/>
    </row>
    <row r="108" spans="1:15" ht="25.5">
      <c r="A108" s="444"/>
      <c r="B108" s="469"/>
      <c r="C108" s="469" t="s">
        <v>121</v>
      </c>
      <c r="D108" s="436" t="s">
        <v>1083</v>
      </c>
      <c r="E108" s="462" t="s">
        <v>295</v>
      </c>
      <c r="F108" s="460" t="s">
        <v>528</v>
      </c>
      <c r="G108" s="26"/>
      <c r="H108" s="26"/>
      <c r="I108" s="233"/>
      <c r="J108" s="256"/>
      <c r="K108" s="256"/>
      <c r="L108" s="256"/>
      <c r="M108" s="256"/>
      <c r="N108" s="256"/>
      <c r="O108" s="256"/>
    </row>
    <row r="109" spans="1:15" ht="25.5">
      <c r="A109" s="444"/>
      <c r="B109" s="469"/>
      <c r="C109" s="469" t="s">
        <v>134</v>
      </c>
      <c r="D109" s="436" t="s">
        <v>1084</v>
      </c>
      <c r="E109" s="462" t="s">
        <v>295</v>
      </c>
      <c r="F109" s="460" t="s">
        <v>528</v>
      </c>
      <c r="G109" s="26"/>
      <c r="H109" s="26"/>
      <c r="I109" s="233"/>
      <c r="J109" s="256"/>
      <c r="K109" s="256"/>
      <c r="L109" s="256"/>
      <c r="M109" s="256"/>
      <c r="N109" s="256"/>
      <c r="O109" s="256"/>
    </row>
    <row r="110" spans="1:15" ht="25.5">
      <c r="A110" s="444"/>
      <c r="B110" s="469"/>
      <c r="C110" s="469" t="s">
        <v>138</v>
      </c>
      <c r="D110" s="436" t="s">
        <v>1085</v>
      </c>
      <c r="E110" s="462" t="s">
        <v>295</v>
      </c>
      <c r="F110" s="460" t="s">
        <v>528</v>
      </c>
      <c r="G110" s="26"/>
      <c r="H110" s="26"/>
      <c r="I110" s="233"/>
      <c r="J110" s="256"/>
      <c r="K110" s="256"/>
      <c r="L110" s="256"/>
      <c r="M110" s="256"/>
      <c r="N110" s="256"/>
      <c r="O110" s="256"/>
    </row>
    <row r="111" spans="1:15" ht="25.5">
      <c r="A111" s="444"/>
      <c r="B111" s="469"/>
      <c r="C111" s="469" t="s">
        <v>150</v>
      </c>
      <c r="D111" s="436" t="s">
        <v>1086</v>
      </c>
      <c r="E111" s="462" t="s">
        <v>295</v>
      </c>
      <c r="F111" s="460" t="s">
        <v>528</v>
      </c>
      <c r="G111" s="26"/>
      <c r="H111" s="26"/>
      <c r="I111" s="233"/>
      <c r="J111" s="256"/>
      <c r="K111" s="256"/>
      <c r="L111" s="256"/>
      <c r="M111" s="256"/>
      <c r="N111" s="256"/>
      <c r="O111" s="256"/>
    </row>
    <row r="112" spans="1:15" ht="25.5">
      <c r="A112" s="444"/>
      <c r="B112" s="469"/>
      <c r="C112" s="469" t="s">
        <v>152</v>
      </c>
      <c r="D112" s="436" t="s">
        <v>1087</v>
      </c>
      <c r="E112" s="462" t="s">
        <v>295</v>
      </c>
      <c r="F112" s="460" t="s">
        <v>528</v>
      </c>
      <c r="G112" s="26"/>
      <c r="H112" s="26"/>
      <c r="I112" s="233"/>
      <c r="J112" s="256"/>
      <c r="K112" s="256"/>
      <c r="L112" s="256"/>
      <c r="M112" s="256"/>
      <c r="N112" s="256"/>
      <c r="O112" s="256"/>
    </row>
    <row r="113" spans="1:15" ht="17.25" thickTop="1" thickBot="1">
      <c r="A113" s="444"/>
      <c r="B113" s="469"/>
      <c r="C113" s="469" t="s">
        <v>154</v>
      </c>
      <c r="D113" s="436" t="s">
        <v>1088</v>
      </c>
      <c r="E113" s="462" t="s">
        <v>287</v>
      </c>
      <c r="F113" s="460" t="s">
        <v>287</v>
      </c>
      <c r="G113" s="26"/>
      <c r="H113" s="26"/>
      <c r="I113" s="233"/>
      <c r="J113" s="256"/>
      <c r="K113" s="256"/>
      <c r="L113" s="256"/>
      <c r="M113" s="256"/>
      <c r="N113" s="256"/>
      <c r="O113" s="256"/>
    </row>
    <row r="114" spans="1:15" ht="39.75" thickTop="1" thickBot="1">
      <c r="A114" s="444"/>
      <c r="B114" s="469" t="s">
        <v>425</v>
      </c>
      <c r="C114" s="469"/>
      <c r="D114" s="436" t="s">
        <v>1089</v>
      </c>
      <c r="E114" s="462" t="s">
        <v>287</v>
      </c>
      <c r="F114" s="460" t="s">
        <v>287</v>
      </c>
      <c r="G114" s="26"/>
      <c r="H114" s="26"/>
      <c r="I114" s="801"/>
      <c r="J114" s="256"/>
      <c r="K114" s="256"/>
      <c r="L114" s="256"/>
      <c r="M114" s="256"/>
      <c r="N114" s="256"/>
      <c r="O114" s="256"/>
    </row>
    <row r="115" spans="1:15" ht="27" thickTop="1" thickBot="1">
      <c r="A115" s="444"/>
      <c r="B115" s="469" t="s">
        <v>427</v>
      </c>
      <c r="C115" s="469"/>
      <c r="D115" s="436" t="s">
        <v>1318</v>
      </c>
      <c r="E115" s="462" t="s">
        <v>287</v>
      </c>
      <c r="F115" s="460" t="s">
        <v>287</v>
      </c>
      <c r="G115" s="26"/>
      <c r="H115" s="26"/>
      <c r="I115" s="801"/>
      <c r="J115" s="256"/>
      <c r="K115" s="256"/>
      <c r="L115" s="256"/>
      <c r="M115" s="256"/>
      <c r="N115" s="256"/>
      <c r="O115" s="256"/>
    </row>
    <row r="116" spans="1:15" ht="27" thickTop="1" thickBot="1">
      <c r="A116" s="444"/>
      <c r="B116" s="469" t="s">
        <v>429</v>
      </c>
      <c r="C116" s="469"/>
      <c r="D116" s="436" t="s">
        <v>1095</v>
      </c>
      <c r="E116" s="462" t="s">
        <v>287</v>
      </c>
      <c r="F116" s="460" t="s">
        <v>287</v>
      </c>
      <c r="G116" s="26"/>
      <c r="H116" s="26"/>
      <c r="I116" s="801"/>
      <c r="J116" s="256"/>
      <c r="K116" s="256"/>
      <c r="L116" s="256"/>
      <c r="M116" s="256"/>
      <c r="N116" s="256"/>
      <c r="O116" s="256"/>
    </row>
    <row r="117" spans="1:15" ht="39.75" thickTop="1" thickBot="1">
      <c r="A117" s="444"/>
      <c r="B117" s="469" t="s">
        <v>431</v>
      </c>
      <c r="C117" s="469"/>
      <c r="D117" s="436" t="s">
        <v>1319</v>
      </c>
      <c r="E117" s="462" t="s">
        <v>295</v>
      </c>
      <c r="F117" s="460" t="s">
        <v>304</v>
      </c>
      <c r="G117" s="26"/>
      <c r="H117" s="26"/>
      <c r="I117" s="233"/>
      <c r="J117" s="256"/>
      <c r="K117" s="256"/>
      <c r="L117" s="256"/>
      <c r="M117" s="256"/>
      <c r="N117" s="256"/>
      <c r="O117" s="256"/>
    </row>
    <row r="118" spans="1:15" ht="25.5">
      <c r="A118" s="444"/>
      <c r="B118" s="469" t="s">
        <v>433</v>
      </c>
      <c r="C118" s="469"/>
      <c r="D118" s="436" t="s">
        <v>1320</v>
      </c>
      <c r="E118" s="462" t="s">
        <v>295</v>
      </c>
      <c r="F118" s="460" t="s">
        <v>304</v>
      </c>
      <c r="G118" s="26"/>
      <c r="H118" s="26"/>
      <c r="I118" s="233"/>
      <c r="J118" s="256"/>
      <c r="K118" s="256"/>
      <c r="L118" s="256"/>
      <c r="M118" s="256"/>
      <c r="N118" s="256"/>
      <c r="O118" s="256"/>
    </row>
    <row r="119" spans="1:15" ht="25.5">
      <c r="A119" s="444"/>
      <c r="B119" s="469"/>
      <c r="C119" s="469" t="s">
        <v>117</v>
      </c>
      <c r="D119" s="436" t="s">
        <v>1321</v>
      </c>
      <c r="E119" s="462" t="s">
        <v>287</v>
      </c>
      <c r="F119" s="460" t="s">
        <v>287</v>
      </c>
      <c r="G119" s="26"/>
      <c r="H119" s="26"/>
      <c r="I119" s="233"/>
      <c r="J119" s="256"/>
      <c r="K119" s="256"/>
      <c r="L119" s="256"/>
      <c r="M119" s="256"/>
      <c r="N119" s="256"/>
      <c r="O119" s="256"/>
    </row>
    <row r="120" spans="1:15" ht="38.25">
      <c r="A120" s="444"/>
      <c r="B120" s="469" t="s">
        <v>435</v>
      </c>
      <c r="C120" s="469"/>
      <c r="D120" s="436" t="s">
        <v>1322</v>
      </c>
      <c r="E120" s="462" t="s">
        <v>295</v>
      </c>
      <c r="F120" s="460" t="s">
        <v>304</v>
      </c>
      <c r="G120" s="26"/>
      <c r="H120" s="26"/>
      <c r="I120" s="233"/>
      <c r="J120" s="256"/>
      <c r="K120" s="256"/>
      <c r="L120" s="256"/>
      <c r="M120" s="256"/>
      <c r="N120" s="256"/>
      <c r="O120" s="256"/>
    </row>
    <row r="121" spans="1:15" ht="38.25">
      <c r="A121" s="444"/>
      <c r="B121" s="469" t="s">
        <v>439</v>
      </c>
      <c r="C121" s="469"/>
      <c r="D121" s="436" t="s">
        <v>1323</v>
      </c>
      <c r="E121" s="462" t="s">
        <v>295</v>
      </c>
      <c r="F121" s="460" t="s">
        <v>304</v>
      </c>
      <c r="G121" s="26"/>
      <c r="H121" s="26"/>
      <c r="I121" s="233"/>
      <c r="J121" s="256"/>
      <c r="K121" s="256"/>
      <c r="L121" s="256"/>
      <c r="M121" s="256"/>
      <c r="N121" s="256"/>
      <c r="O121" s="256"/>
    </row>
    <row r="122" spans="1:15" ht="39.75" thickTop="1" thickBot="1">
      <c r="A122" s="444"/>
      <c r="B122" s="469" t="s">
        <v>450</v>
      </c>
      <c r="C122" s="469"/>
      <c r="D122" s="436" t="s">
        <v>1324</v>
      </c>
      <c r="E122" s="462" t="s">
        <v>295</v>
      </c>
      <c r="F122" s="460" t="s">
        <v>304</v>
      </c>
      <c r="G122" s="26"/>
      <c r="H122" s="26"/>
      <c r="I122" s="233"/>
      <c r="J122" s="256"/>
      <c r="K122" s="256"/>
      <c r="L122" s="256"/>
      <c r="M122" s="256"/>
      <c r="N122" s="256"/>
      <c r="O122" s="256"/>
    </row>
    <row r="123" spans="1:15" ht="39.75" thickTop="1" thickBot="1">
      <c r="A123" s="444"/>
      <c r="B123" s="469" t="s">
        <v>462</v>
      </c>
      <c r="C123" s="469"/>
      <c r="D123" s="436" t="s">
        <v>1094</v>
      </c>
      <c r="E123" s="462" t="s">
        <v>295</v>
      </c>
      <c r="F123" s="460" t="s">
        <v>304</v>
      </c>
      <c r="G123" s="26"/>
      <c r="H123" s="26"/>
      <c r="I123" s="233"/>
      <c r="J123" s="256"/>
      <c r="K123" s="256"/>
      <c r="L123" s="256"/>
      <c r="M123" s="256"/>
      <c r="N123" s="256"/>
      <c r="O123" s="256"/>
    </row>
    <row r="124" spans="1:15" ht="65.25" thickTop="1" thickBot="1">
      <c r="A124" s="444"/>
      <c r="B124" s="469" t="s">
        <v>479</v>
      </c>
      <c r="C124" s="469"/>
      <c r="D124" s="709" t="s">
        <v>1113</v>
      </c>
      <c r="E124" s="168"/>
      <c r="F124" s="168"/>
      <c r="G124" s="168"/>
      <c r="H124" s="168"/>
      <c r="I124" s="801"/>
      <c r="J124" s="256"/>
      <c r="K124" s="256"/>
      <c r="L124" s="256"/>
      <c r="M124" s="256"/>
      <c r="N124" s="256"/>
      <c r="O124" s="256"/>
    </row>
    <row r="125" spans="1:15" ht="27" thickTop="1" thickBot="1">
      <c r="A125" s="444"/>
      <c r="B125" s="469"/>
      <c r="C125" s="469" t="s">
        <v>117</v>
      </c>
      <c r="D125" s="436" t="s">
        <v>1325</v>
      </c>
      <c r="E125" s="462" t="s">
        <v>295</v>
      </c>
      <c r="F125" s="460" t="s">
        <v>304</v>
      </c>
      <c r="G125" s="26"/>
      <c r="H125" s="26"/>
      <c r="I125" s="801"/>
      <c r="J125" s="256"/>
      <c r="K125" s="256"/>
      <c r="L125" s="256"/>
      <c r="M125" s="256"/>
      <c r="N125" s="256"/>
      <c r="O125" s="256"/>
    </row>
    <row r="126" spans="1:15" ht="27" thickTop="1" thickBot="1">
      <c r="A126" s="444"/>
      <c r="B126" s="469"/>
      <c r="C126" s="469" t="s">
        <v>119</v>
      </c>
      <c r="D126" s="436" t="s">
        <v>1326</v>
      </c>
      <c r="E126" s="462" t="s">
        <v>295</v>
      </c>
      <c r="F126" s="460" t="s">
        <v>304</v>
      </c>
      <c r="G126" s="26"/>
      <c r="H126" s="26"/>
      <c r="I126" s="801"/>
      <c r="J126" s="256"/>
      <c r="K126" s="256"/>
      <c r="L126" s="256"/>
      <c r="M126" s="256"/>
      <c r="N126" s="256"/>
      <c r="O126" s="256"/>
    </row>
    <row r="127" spans="1:15" ht="27" thickTop="1" thickBot="1">
      <c r="A127" s="444"/>
      <c r="B127" s="469"/>
      <c r="C127" s="469" t="s">
        <v>121</v>
      </c>
      <c r="D127" s="436" t="s">
        <v>1327</v>
      </c>
      <c r="E127" s="462" t="s">
        <v>295</v>
      </c>
      <c r="F127" s="460" t="s">
        <v>304</v>
      </c>
      <c r="G127" s="26"/>
      <c r="H127" s="26"/>
      <c r="I127" s="801"/>
      <c r="J127" s="256"/>
      <c r="K127" s="256"/>
      <c r="L127" s="256"/>
      <c r="M127" s="256"/>
      <c r="N127" s="256"/>
      <c r="O127" s="256"/>
    </row>
    <row r="128" spans="1:15" ht="27" thickTop="1" thickBot="1">
      <c r="A128" s="444"/>
      <c r="B128" s="469"/>
      <c r="C128" s="469" t="s">
        <v>134</v>
      </c>
      <c r="D128" s="436" t="s">
        <v>1118</v>
      </c>
      <c r="E128" s="462" t="s">
        <v>295</v>
      </c>
      <c r="F128" s="460" t="s">
        <v>304</v>
      </c>
      <c r="G128" s="26"/>
      <c r="H128" s="26"/>
      <c r="I128" s="801"/>
      <c r="J128" s="256"/>
      <c r="K128" s="256"/>
      <c r="L128" s="256"/>
      <c r="M128" s="256"/>
      <c r="N128" s="256"/>
      <c r="O128" s="256"/>
    </row>
    <row r="129" spans="1:15" ht="33" thickTop="1" thickBot="1">
      <c r="A129" s="444"/>
      <c r="B129" s="469"/>
      <c r="C129" s="469"/>
      <c r="D129" s="873" t="s">
        <v>1328</v>
      </c>
      <c r="E129" s="507" t="s">
        <v>282</v>
      </c>
      <c r="F129" s="507" t="s">
        <v>283</v>
      </c>
      <c r="G129" s="507" t="s">
        <v>103</v>
      </c>
      <c r="H129" s="790" t="s">
        <v>104</v>
      </c>
      <c r="I129" s="705"/>
      <c r="J129" s="256"/>
      <c r="K129" s="256"/>
      <c r="L129" s="256"/>
      <c r="M129" s="256"/>
      <c r="N129" s="256"/>
      <c r="O129" s="256"/>
    </row>
    <row r="130" spans="1:15" ht="17.25" thickTop="1" thickBot="1">
      <c r="A130" s="444"/>
      <c r="B130" s="469" t="s">
        <v>481</v>
      </c>
      <c r="C130" s="469"/>
      <c r="D130" s="710" t="s">
        <v>1329</v>
      </c>
      <c r="E130" s="334"/>
      <c r="F130" s="334"/>
      <c r="G130" s="160"/>
      <c r="H130" s="727"/>
      <c r="I130" s="705"/>
      <c r="K130" s="256"/>
      <c r="L130" s="256"/>
      <c r="M130" s="256"/>
      <c r="N130" s="256"/>
      <c r="O130" s="256"/>
    </row>
    <row r="131" spans="1:15" ht="27" thickTop="1" thickBot="1">
      <c r="A131" s="444"/>
      <c r="B131" s="469"/>
      <c r="C131" s="469" t="s">
        <v>117</v>
      </c>
      <c r="D131" s="710" t="s">
        <v>1330</v>
      </c>
      <c r="E131" s="462" t="s">
        <v>325</v>
      </c>
      <c r="F131" s="460" t="s">
        <v>304</v>
      </c>
      <c r="G131" s="26"/>
      <c r="H131" s="32"/>
      <c r="I131" s="256"/>
      <c r="J131" s="256"/>
      <c r="K131" s="256"/>
      <c r="L131" s="256"/>
      <c r="M131" s="256"/>
    </row>
    <row r="132" spans="1:15" ht="17.25" thickTop="1" thickBot="1">
      <c r="A132" s="444"/>
      <c r="B132" s="469"/>
      <c r="C132" s="469" t="s">
        <v>119</v>
      </c>
      <c r="D132" s="710" t="s">
        <v>949</v>
      </c>
      <c r="E132" s="462" t="s">
        <v>348</v>
      </c>
      <c r="F132" s="460" t="s">
        <v>287</v>
      </c>
      <c r="G132" s="32"/>
      <c r="H132" s="32"/>
      <c r="I132" s="256"/>
      <c r="J132" s="256"/>
      <c r="K132" s="256"/>
      <c r="L132" s="256"/>
      <c r="M132" s="256"/>
    </row>
    <row r="133" spans="1:15" ht="27" thickTop="1" thickBot="1">
      <c r="A133" s="444"/>
      <c r="B133" s="469"/>
      <c r="C133" s="469" t="s">
        <v>121</v>
      </c>
      <c r="D133" s="710" t="s">
        <v>1331</v>
      </c>
      <c r="E133" s="462" t="s">
        <v>325</v>
      </c>
      <c r="F133" s="460" t="s">
        <v>304</v>
      </c>
      <c r="G133" s="26"/>
      <c r="H133" s="32"/>
      <c r="I133" s="256"/>
      <c r="J133" s="256"/>
      <c r="K133" s="256"/>
      <c r="L133" s="256"/>
      <c r="M133" s="256"/>
    </row>
    <row r="134" spans="1:15" ht="17.25" thickTop="1" thickBot="1">
      <c r="A134" s="444"/>
      <c r="B134" s="469"/>
      <c r="C134" s="469" t="s">
        <v>134</v>
      </c>
      <c r="D134" s="710" t="s">
        <v>949</v>
      </c>
      <c r="E134" s="462" t="s">
        <v>348</v>
      </c>
      <c r="F134" s="460" t="s">
        <v>287</v>
      </c>
      <c r="G134" s="32"/>
      <c r="H134" s="32"/>
      <c r="I134" s="256"/>
      <c r="J134" s="256"/>
      <c r="K134" s="256"/>
      <c r="L134" s="256"/>
      <c r="M134" s="256"/>
    </row>
    <row r="135" spans="1:15" ht="22.15" customHeight="1" thickTop="1" thickBot="1">
      <c r="A135" s="444"/>
      <c r="B135" s="469"/>
      <c r="C135" s="469" t="s">
        <v>138</v>
      </c>
      <c r="D135" s="607" t="s">
        <v>1332</v>
      </c>
      <c r="E135" s="462" t="s">
        <v>348</v>
      </c>
      <c r="F135" s="460" t="s">
        <v>287</v>
      </c>
      <c r="G135" s="32"/>
      <c r="H135" s="32"/>
      <c r="I135" s="256"/>
      <c r="J135" s="256"/>
      <c r="K135" s="256"/>
      <c r="L135" s="256"/>
      <c r="M135" s="256"/>
    </row>
    <row r="136" spans="1:15" ht="52.5" thickTop="1" thickBot="1">
      <c r="A136" s="444"/>
      <c r="B136" s="469" t="s">
        <v>728</v>
      </c>
      <c r="C136" s="469"/>
      <c r="D136" s="436" t="s">
        <v>1333</v>
      </c>
      <c r="E136" s="462" t="s">
        <v>295</v>
      </c>
      <c r="F136" s="460" t="s">
        <v>296</v>
      </c>
      <c r="G136" s="26"/>
      <c r="H136" s="26"/>
      <c r="I136" s="233"/>
      <c r="J136" s="256"/>
      <c r="K136" s="256"/>
      <c r="L136" s="256"/>
      <c r="M136" s="256"/>
      <c r="N136" s="256"/>
      <c r="O136" s="256"/>
    </row>
    <row r="137" spans="1:15" ht="27.6" customHeight="1" thickTop="1" thickBot="1">
      <c r="A137" s="444"/>
      <c r="B137" s="469" t="s">
        <v>730</v>
      </c>
      <c r="C137" s="469"/>
      <c r="D137" s="436" t="s">
        <v>1334</v>
      </c>
      <c r="E137" s="462" t="s">
        <v>295</v>
      </c>
      <c r="F137" s="460" t="s">
        <v>1335</v>
      </c>
      <c r="G137" s="26"/>
      <c r="H137" s="26"/>
      <c r="I137" s="801"/>
      <c r="J137" s="256"/>
      <c r="K137" s="256"/>
      <c r="L137" s="256"/>
      <c r="M137" s="256"/>
      <c r="N137" s="256"/>
      <c r="O137" s="256"/>
    </row>
    <row r="138" spans="1:15" ht="17.25" thickTop="1" thickBot="1">
      <c r="A138" s="444"/>
      <c r="B138" s="469" t="s">
        <v>735</v>
      </c>
      <c r="C138" s="469"/>
      <c r="D138" s="436" t="s">
        <v>1336</v>
      </c>
      <c r="E138" s="462" t="s">
        <v>287</v>
      </c>
      <c r="F138" s="460" t="s">
        <v>287</v>
      </c>
      <c r="G138" s="26"/>
      <c r="H138" s="26"/>
      <c r="I138" s="233"/>
      <c r="J138" s="256"/>
      <c r="K138" s="256"/>
      <c r="L138" s="256"/>
      <c r="M138" s="256"/>
      <c r="N138" s="256"/>
      <c r="O138" s="256"/>
    </row>
    <row r="139" spans="1:15" ht="25.5">
      <c r="A139" s="444"/>
      <c r="B139" s="469" t="s">
        <v>737</v>
      </c>
      <c r="C139" s="469"/>
      <c r="D139" s="436" t="s">
        <v>1337</v>
      </c>
      <c r="E139" s="462" t="s">
        <v>287</v>
      </c>
      <c r="F139" s="460" t="s">
        <v>287</v>
      </c>
      <c r="G139" s="26"/>
      <c r="H139" s="26"/>
      <c r="I139" s="233"/>
      <c r="J139" s="256"/>
      <c r="K139" s="256"/>
      <c r="L139" s="256"/>
      <c r="M139" s="256"/>
      <c r="N139" s="256"/>
      <c r="O139" s="256"/>
    </row>
    <row r="140" spans="1:15" ht="25.5">
      <c r="A140" s="444"/>
      <c r="B140" s="469" t="s">
        <v>740</v>
      </c>
      <c r="C140" s="469"/>
      <c r="D140" s="607" t="s">
        <v>1338</v>
      </c>
      <c r="E140" s="462" t="s">
        <v>295</v>
      </c>
      <c r="F140" s="460" t="s">
        <v>304</v>
      </c>
      <c r="G140" s="26"/>
      <c r="H140" s="26"/>
      <c r="I140" s="233"/>
      <c r="J140" s="256"/>
      <c r="K140" s="256"/>
      <c r="L140" s="256"/>
      <c r="M140" s="256"/>
      <c r="N140" s="256"/>
      <c r="O140" s="256"/>
    </row>
    <row r="141" spans="1:15" ht="25.5">
      <c r="A141" s="444"/>
      <c r="B141" s="469" t="s">
        <v>742</v>
      </c>
      <c r="C141" s="469"/>
      <c r="D141" s="436" t="s">
        <v>1339</v>
      </c>
      <c r="E141" s="462" t="s">
        <v>287</v>
      </c>
      <c r="F141" s="460" t="s">
        <v>287</v>
      </c>
      <c r="G141" s="26"/>
      <c r="H141" s="26"/>
      <c r="I141" s="233"/>
      <c r="J141" s="256"/>
      <c r="K141" s="256"/>
      <c r="L141" s="256"/>
      <c r="M141" s="256"/>
      <c r="N141" s="256"/>
      <c r="O141" s="256"/>
    </row>
    <row r="142" spans="1:15" ht="25.5">
      <c r="A142" s="444"/>
      <c r="B142" s="469" t="s">
        <v>744</v>
      </c>
      <c r="C142" s="469"/>
      <c r="D142" s="436" t="s">
        <v>1340</v>
      </c>
      <c r="E142" s="462" t="s">
        <v>295</v>
      </c>
      <c r="F142" s="460" t="s">
        <v>304</v>
      </c>
      <c r="G142" s="26"/>
      <c r="H142" s="26"/>
      <c r="I142" s="233"/>
      <c r="J142" s="256"/>
      <c r="K142" s="256"/>
      <c r="L142" s="256"/>
      <c r="M142" s="256"/>
      <c r="N142" s="256"/>
      <c r="O142" s="256"/>
    </row>
    <row r="143" spans="1:15" ht="38.25">
      <c r="A143" s="444"/>
      <c r="B143" s="469"/>
      <c r="C143" s="469" t="s">
        <v>117</v>
      </c>
      <c r="D143" s="436" t="s">
        <v>1341</v>
      </c>
      <c r="E143" s="462" t="s">
        <v>295</v>
      </c>
      <c r="F143" s="460" t="s">
        <v>1342</v>
      </c>
      <c r="G143" s="26"/>
      <c r="H143" s="26"/>
      <c r="I143" s="233"/>
      <c r="J143" s="256"/>
      <c r="K143" s="256"/>
      <c r="L143" s="256"/>
      <c r="M143" s="256"/>
      <c r="N143" s="256"/>
      <c r="O143" s="256"/>
    </row>
    <row r="144" spans="1:15" ht="38.25">
      <c r="A144" s="444"/>
      <c r="B144" s="469"/>
      <c r="C144" s="469" t="s">
        <v>119</v>
      </c>
      <c r="D144" s="436" t="s">
        <v>1343</v>
      </c>
      <c r="E144" s="462" t="s">
        <v>295</v>
      </c>
      <c r="F144" s="460" t="s">
        <v>1342</v>
      </c>
      <c r="G144" s="26"/>
      <c r="H144" s="26"/>
      <c r="I144" s="233"/>
      <c r="J144" s="256"/>
      <c r="K144" s="256"/>
      <c r="L144" s="256"/>
      <c r="M144" s="256"/>
      <c r="N144" s="256"/>
      <c r="O144" s="256"/>
    </row>
    <row r="145" spans="1:15" ht="25.5">
      <c r="A145" s="444"/>
      <c r="B145" s="469" t="s">
        <v>746</v>
      </c>
      <c r="C145" s="469"/>
      <c r="D145" s="436" t="s">
        <v>967</v>
      </c>
      <c r="E145" s="462" t="s">
        <v>295</v>
      </c>
      <c r="F145" s="460" t="s">
        <v>304</v>
      </c>
      <c r="G145" s="26"/>
      <c r="H145" s="26"/>
      <c r="I145" s="233"/>
      <c r="J145" s="256"/>
      <c r="K145" s="256"/>
      <c r="L145" s="256"/>
      <c r="M145" s="256"/>
      <c r="N145" s="256"/>
      <c r="O145" s="256"/>
    </row>
    <row r="146" spans="1:15" ht="25.5">
      <c r="A146" s="444"/>
      <c r="B146" s="469" t="s">
        <v>748</v>
      </c>
      <c r="C146" s="469"/>
      <c r="D146" s="436" t="s">
        <v>968</v>
      </c>
      <c r="E146" s="462" t="s">
        <v>295</v>
      </c>
      <c r="F146" s="460" t="s">
        <v>304</v>
      </c>
      <c r="G146" s="26"/>
      <c r="H146" s="26"/>
      <c r="I146" s="801"/>
      <c r="J146" s="256"/>
      <c r="K146" s="256"/>
      <c r="L146" s="256"/>
      <c r="M146" s="256"/>
      <c r="N146" s="256"/>
      <c r="O146" s="256"/>
    </row>
    <row r="147" spans="1:15" ht="39.75" thickTop="1" thickBot="1">
      <c r="A147" s="444"/>
      <c r="B147" s="469" t="s">
        <v>750</v>
      </c>
      <c r="C147" s="469" t="s">
        <v>117</v>
      </c>
      <c r="D147" s="436" t="s">
        <v>1344</v>
      </c>
      <c r="E147" s="462" t="s">
        <v>295</v>
      </c>
      <c r="F147" s="460" t="s">
        <v>1342</v>
      </c>
      <c r="G147" s="26"/>
      <c r="H147" s="26"/>
      <c r="I147" s="801"/>
      <c r="J147" s="256"/>
      <c r="K147" s="256"/>
      <c r="L147" s="256"/>
      <c r="M147" s="256"/>
      <c r="N147" s="256"/>
      <c r="O147" s="256"/>
    </row>
    <row r="148" spans="1:15" ht="27" thickTop="1" thickBot="1">
      <c r="A148" s="444"/>
      <c r="B148" s="469" t="s">
        <v>752</v>
      </c>
      <c r="C148" s="469"/>
      <c r="D148" s="436" t="s">
        <v>1345</v>
      </c>
      <c r="E148" s="462" t="s">
        <v>295</v>
      </c>
      <c r="F148" s="460" t="s">
        <v>304</v>
      </c>
      <c r="G148" s="26"/>
      <c r="H148" s="26"/>
      <c r="I148" s="801"/>
      <c r="J148" s="256"/>
      <c r="K148" s="256"/>
      <c r="L148" s="256"/>
      <c r="M148" s="256"/>
      <c r="N148" s="256"/>
      <c r="O148" s="256"/>
    </row>
    <row r="149" spans="1:15" ht="39.75" thickTop="1" thickBot="1">
      <c r="A149" s="444"/>
      <c r="B149" s="469" t="s">
        <v>754</v>
      </c>
      <c r="C149" s="469"/>
      <c r="D149" s="436" t="s">
        <v>1346</v>
      </c>
      <c r="E149" s="462" t="s">
        <v>295</v>
      </c>
      <c r="F149" s="460" t="s">
        <v>304</v>
      </c>
      <c r="G149" s="26"/>
      <c r="H149" s="26"/>
      <c r="I149" s="801"/>
      <c r="J149" s="256"/>
      <c r="K149" s="256"/>
      <c r="L149" s="256"/>
      <c r="M149" s="256"/>
      <c r="N149" s="256"/>
      <c r="O149" s="256"/>
    </row>
    <row r="150" spans="1:15" ht="52.5" thickTop="1" thickBot="1">
      <c r="A150" s="444"/>
      <c r="B150" s="469" t="s">
        <v>756</v>
      </c>
      <c r="C150" s="469"/>
      <c r="D150" s="436" t="s">
        <v>1347</v>
      </c>
      <c r="E150" s="462" t="s">
        <v>295</v>
      </c>
      <c r="F150" s="460" t="s">
        <v>304</v>
      </c>
      <c r="G150" s="26"/>
      <c r="H150" s="26"/>
      <c r="I150" s="233"/>
      <c r="J150" s="256"/>
      <c r="K150" s="256"/>
      <c r="L150" s="256"/>
      <c r="M150" s="256"/>
      <c r="N150" s="256"/>
      <c r="O150" s="256"/>
    </row>
    <row r="151" spans="1:15" ht="52.5" thickTop="1" thickBot="1">
      <c r="A151" s="444"/>
      <c r="B151" s="469" t="s">
        <v>758</v>
      </c>
      <c r="C151" s="469"/>
      <c r="D151" s="436" t="s">
        <v>1348</v>
      </c>
      <c r="E151" s="462" t="s">
        <v>295</v>
      </c>
      <c r="F151" s="460" t="s">
        <v>304</v>
      </c>
      <c r="G151" s="26"/>
      <c r="H151" s="26"/>
      <c r="I151" s="233"/>
      <c r="J151" s="256"/>
      <c r="K151" s="256"/>
      <c r="L151" s="256"/>
      <c r="M151" s="256"/>
      <c r="N151" s="256"/>
      <c r="O151" s="256"/>
    </row>
    <row r="152" spans="1:15" ht="27" thickTop="1" thickBot="1">
      <c r="A152" s="444"/>
      <c r="B152" s="469" t="s">
        <v>760</v>
      </c>
      <c r="C152" s="469"/>
      <c r="D152" s="436" t="s">
        <v>1349</v>
      </c>
      <c r="E152" s="462" t="s">
        <v>295</v>
      </c>
      <c r="F152" s="460" t="s">
        <v>304</v>
      </c>
      <c r="G152" s="26"/>
      <c r="H152" s="26"/>
      <c r="I152" s="233"/>
      <c r="J152" s="256"/>
      <c r="K152" s="256"/>
      <c r="L152" s="256"/>
      <c r="M152" s="256"/>
      <c r="N152" s="256"/>
      <c r="O152" s="256"/>
    </row>
    <row r="153" spans="1:15" ht="51">
      <c r="A153" s="444"/>
      <c r="B153" s="469" t="s">
        <v>762</v>
      </c>
      <c r="C153" s="469"/>
      <c r="D153" s="436" t="s">
        <v>1350</v>
      </c>
      <c r="E153" s="462" t="s">
        <v>295</v>
      </c>
      <c r="F153" s="460" t="s">
        <v>304</v>
      </c>
      <c r="G153" s="26"/>
      <c r="H153" s="26"/>
      <c r="I153" s="233"/>
      <c r="J153" s="256"/>
      <c r="K153" s="256"/>
      <c r="L153" s="256"/>
      <c r="M153" s="256"/>
      <c r="N153" s="256"/>
      <c r="O153" s="256"/>
    </row>
    <row r="154" spans="1:15" ht="27" thickTop="1" thickBot="1">
      <c r="A154" s="444"/>
      <c r="B154" s="469" t="s">
        <v>764</v>
      </c>
      <c r="C154" s="469"/>
      <c r="D154" s="436" t="s">
        <v>1351</v>
      </c>
      <c r="E154" s="462" t="s">
        <v>295</v>
      </c>
      <c r="F154" s="460" t="s">
        <v>304</v>
      </c>
      <c r="G154" s="26"/>
      <c r="H154" s="26"/>
      <c r="I154" s="233"/>
      <c r="J154" s="256"/>
      <c r="K154" s="256"/>
      <c r="L154" s="256"/>
      <c r="M154" s="256"/>
      <c r="N154" s="256"/>
      <c r="O154" s="256"/>
    </row>
    <row r="155" spans="1:15" ht="39.75" thickTop="1" thickBot="1">
      <c r="A155" s="444"/>
      <c r="B155" s="469" t="s">
        <v>766</v>
      </c>
      <c r="C155" s="469"/>
      <c r="D155" s="436" t="s">
        <v>1352</v>
      </c>
      <c r="E155" s="462" t="s">
        <v>295</v>
      </c>
      <c r="F155" s="460" t="s">
        <v>304</v>
      </c>
      <c r="G155" s="26"/>
      <c r="H155" s="26"/>
      <c r="I155" s="233"/>
      <c r="J155" s="966"/>
      <c r="K155" s="966"/>
      <c r="L155" s="966"/>
      <c r="M155" s="966"/>
      <c r="N155" s="966"/>
      <c r="O155" s="966"/>
    </row>
    <row r="156" spans="1:15" ht="33" thickTop="1" thickBot="1">
      <c r="A156" s="444"/>
      <c r="B156" s="469"/>
      <c r="C156" s="469"/>
      <c r="D156" s="873" t="s">
        <v>1353</v>
      </c>
      <c r="E156" s="507" t="s">
        <v>282</v>
      </c>
      <c r="F156" s="507" t="s">
        <v>283</v>
      </c>
      <c r="G156" s="507" t="s">
        <v>103</v>
      </c>
      <c r="H156" s="790" t="s">
        <v>104</v>
      </c>
      <c r="I156" s="233"/>
      <c r="J156" s="966"/>
      <c r="K156" s="966"/>
      <c r="L156" s="966"/>
      <c r="M156" s="966"/>
      <c r="N156" s="966"/>
      <c r="O156" s="966"/>
    </row>
    <row r="157" spans="1:15" ht="67.150000000000006" customHeight="1" thickTop="1" thickBot="1">
      <c r="A157" s="444"/>
      <c r="B157" s="469" t="s">
        <v>768</v>
      </c>
      <c r="C157" s="469"/>
      <c r="D157" s="436" t="s">
        <v>1354</v>
      </c>
      <c r="E157" s="462" t="s">
        <v>295</v>
      </c>
      <c r="F157" s="460" t="s">
        <v>304</v>
      </c>
      <c r="G157" s="26"/>
      <c r="H157" s="26"/>
      <c r="I157" s="233"/>
      <c r="J157" s="966"/>
      <c r="K157" s="966"/>
      <c r="L157" s="966"/>
      <c r="M157" s="966"/>
      <c r="N157" s="966"/>
      <c r="O157" s="966"/>
    </row>
    <row r="158" spans="1:15" ht="39.75" thickTop="1" thickBot="1">
      <c r="A158" s="444"/>
      <c r="B158" s="469" t="s">
        <v>770</v>
      </c>
      <c r="C158" s="469"/>
      <c r="D158" s="436" t="s">
        <v>1355</v>
      </c>
      <c r="E158" s="462" t="s">
        <v>295</v>
      </c>
      <c r="F158" s="460" t="s">
        <v>304</v>
      </c>
      <c r="G158" s="26"/>
      <c r="H158" s="26"/>
      <c r="I158" s="233"/>
      <c r="J158" s="256"/>
      <c r="K158" s="256"/>
      <c r="L158" s="256"/>
      <c r="M158" s="256"/>
      <c r="N158" s="256"/>
      <c r="O158" s="256"/>
    </row>
    <row r="159" spans="1:15" ht="16.5" thickTop="1">
      <c r="A159" s="444"/>
      <c r="B159" s="469"/>
      <c r="C159" s="469"/>
      <c r="D159" s="442"/>
      <c r="E159" s="377"/>
      <c r="F159" s="377"/>
      <c r="G159" s="80"/>
      <c r="H159" s="80"/>
      <c r="I159" s="233"/>
      <c r="J159" s="256"/>
      <c r="K159" s="256"/>
      <c r="L159" s="256"/>
      <c r="M159" s="256"/>
      <c r="N159" s="256"/>
      <c r="O159" s="256"/>
    </row>
    <row r="160" spans="1:15" ht="32.25" thickBot="1">
      <c r="A160" s="444"/>
      <c r="B160" s="766" t="s">
        <v>277</v>
      </c>
      <c r="C160" s="767"/>
      <c r="D160" s="761" t="s">
        <v>1008</v>
      </c>
      <c r="E160" s="760" t="s">
        <v>282</v>
      </c>
      <c r="F160" s="760" t="s">
        <v>283</v>
      </c>
      <c r="G160" s="760" t="s">
        <v>103</v>
      </c>
      <c r="H160" s="720" t="s">
        <v>104</v>
      </c>
      <c r="I160" s="256"/>
      <c r="J160" s="256"/>
      <c r="K160" s="256"/>
      <c r="L160" s="256"/>
      <c r="M160" s="256"/>
    </row>
    <row r="161" spans="1:13" ht="27" thickTop="1" thickBot="1">
      <c r="A161" s="444"/>
      <c r="B161" s="724" t="s">
        <v>771</v>
      </c>
      <c r="C161" s="767"/>
      <c r="D161" s="721" t="s">
        <v>1356</v>
      </c>
      <c r="E161" s="750" t="s">
        <v>325</v>
      </c>
      <c r="F161" s="460" t="s">
        <v>304</v>
      </c>
      <c r="G161" s="26"/>
      <c r="H161" s="771"/>
      <c r="I161" s="256"/>
      <c r="J161" s="256"/>
      <c r="K161" s="256"/>
      <c r="L161" s="256"/>
      <c r="M161" s="256"/>
    </row>
    <row r="162" spans="1:13" ht="39.75" thickTop="1" thickBot="1">
      <c r="A162" s="444"/>
      <c r="B162" s="724" t="s">
        <v>778</v>
      </c>
      <c r="C162" s="726"/>
      <c r="D162" s="721" t="s">
        <v>1357</v>
      </c>
      <c r="E162" s="719"/>
      <c r="F162" s="769"/>
      <c r="G162" s="768"/>
      <c r="H162" s="770"/>
      <c r="I162" s="256"/>
      <c r="J162" s="256"/>
      <c r="K162" s="256"/>
      <c r="L162" s="256"/>
      <c r="M162" s="256"/>
    </row>
    <row r="163" spans="1:13" ht="24.6" customHeight="1" thickTop="1" thickBot="1">
      <c r="A163" s="444"/>
      <c r="B163" s="724"/>
      <c r="C163" s="729" t="s">
        <v>117</v>
      </c>
      <c r="D163" s="721" t="s">
        <v>1010</v>
      </c>
      <c r="E163" s="750" t="s">
        <v>325</v>
      </c>
      <c r="F163" s="460" t="s">
        <v>528</v>
      </c>
      <c r="G163" s="758"/>
      <c r="H163" s="759"/>
      <c r="I163" s="256"/>
      <c r="J163" s="652"/>
      <c r="K163" s="652"/>
      <c r="L163" s="652"/>
      <c r="M163" s="256"/>
    </row>
    <row r="164" spans="1:13" ht="27" thickTop="1" thickBot="1">
      <c r="A164" s="444"/>
      <c r="B164" s="724"/>
      <c r="C164" s="729" t="s">
        <v>119</v>
      </c>
      <c r="D164" s="721" t="s">
        <v>1011</v>
      </c>
      <c r="E164" s="750" t="s">
        <v>325</v>
      </c>
      <c r="F164" s="460" t="s">
        <v>528</v>
      </c>
      <c r="G164" s="758"/>
      <c r="H164" s="759"/>
      <c r="I164" s="256"/>
      <c r="J164" s="256"/>
      <c r="K164" s="256"/>
      <c r="L164" s="256"/>
      <c r="M164" s="256"/>
    </row>
    <row r="165" spans="1:13" ht="27" thickTop="1" thickBot="1">
      <c r="A165" s="444"/>
      <c r="B165" s="724"/>
      <c r="C165" s="729" t="s">
        <v>121</v>
      </c>
      <c r="D165" s="721" t="s">
        <v>1012</v>
      </c>
      <c r="E165" s="750" t="s">
        <v>325</v>
      </c>
      <c r="F165" s="460" t="s">
        <v>528</v>
      </c>
      <c r="G165" s="758"/>
      <c r="H165" s="759"/>
      <c r="I165" s="256"/>
      <c r="J165" s="256"/>
      <c r="K165" s="256"/>
      <c r="L165" s="256"/>
      <c r="M165" s="256"/>
    </row>
    <row r="166" spans="1:13" ht="27" thickTop="1" thickBot="1">
      <c r="A166" s="444"/>
      <c r="B166" s="724"/>
      <c r="C166" s="729" t="s">
        <v>134</v>
      </c>
      <c r="D166" s="721" t="s">
        <v>1013</v>
      </c>
      <c r="E166" s="750" t="s">
        <v>325</v>
      </c>
      <c r="F166" s="460" t="s">
        <v>528</v>
      </c>
      <c r="G166" s="758"/>
      <c r="H166" s="759"/>
      <c r="I166" s="256"/>
      <c r="J166" s="256"/>
      <c r="K166" s="256"/>
      <c r="L166" s="256"/>
      <c r="M166" s="256"/>
    </row>
    <row r="167" spans="1:13" ht="27" thickTop="1" thickBot="1">
      <c r="A167" s="444"/>
      <c r="B167" s="724"/>
      <c r="C167" s="729" t="s">
        <v>138</v>
      </c>
      <c r="D167" s="721" t="s">
        <v>1014</v>
      </c>
      <c r="E167" s="750" t="s">
        <v>325</v>
      </c>
      <c r="F167" s="460" t="s">
        <v>528</v>
      </c>
      <c r="G167" s="758"/>
      <c r="H167" s="759"/>
      <c r="I167" s="256"/>
      <c r="J167" s="256"/>
      <c r="K167" s="256"/>
      <c r="L167" s="256"/>
      <c r="M167" s="256"/>
    </row>
    <row r="168" spans="1:13" ht="27" thickTop="1" thickBot="1">
      <c r="A168" s="444"/>
      <c r="B168" s="724"/>
      <c r="C168" s="729" t="s">
        <v>150</v>
      </c>
      <c r="D168" s="721" t="s">
        <v>1015</v>
      </c>
      <c r="E168" s="750" t="s">
        <v>325</v>
      </c>
      <c r="F168" s="460" t="s">
        <v>528</v>
      </c>
      <c r="G168" s="758"/>
      <c r="H168" s="759"/>
      <c r="I168" s="256"/>
      <c r="J168" s="256"/>
      <c r="K168" s="256"/>
      <c r="L168" s="256"/>
      <c r="M168" s="256"/>
    </row>
    <row r="169" spans="1:13" ht="27" thickTop="1" thickBot="1">
      <c r="A169" s="444"/>
      <c r="B169" s="724"/>
      <c r="C169" s="756" t="s">
        <v>152</v>
      </c>
      <c r="D169" s="721" t="s">
        <v>1016</v>
      </c>
      <c r="E169" s="750" t="s">
        <v>325</v>
      </c>
      <c r="F169" s="460" t="s">
        <v>528</v>
      </c>
      <c r="G169" s="758"/>
      <c r="H169" s="759"/>
      <c r="I169" s="256"/>
      <c r="J169" s="256"/>
      <c r="K169" s="256"/>
      <c r="L169" s="256"/>
      <c r="M169" s="256"/>
    </row>
    <row r="170" spans="1:13" ht="27" thickTop="1" thickBot="1">
      <c r="A170" s="444"/>
      <c r="B170" s="724"/>
      <c r="C170" s="729" t="s">
        <v>154</v>
      </c>
      <c r="D170" s="721" t="s">
        <v>1017</v>
      </c>
      <c r="E170" s="750" t="s">
        <v>325</v>
      </c>
      <c r="F170" s="460" t="s">
        <v>528</v>
      </c>
      <c r="G170" s="758"/>
      <c r="H170" s="759"/>
      <c r="I170" s="256"/>
      <c r="J170" s="256"/>
      <c r="K170" s="256"/>
      <c r="L170" s="256"/>
      <c r="M170" s="256"/>
    </row>
    <row r="171" spans="1:13" ht="27" thickTop="1" thickBot="1">
      <c r="A171" s="444"/>
      <c r="B171" s="724"/>
      <c r="C171" s="729" t="s">
        <v>156</v>
      </c>
      <c r="D171" s="721" t="s">
        <v>1018</v>
      </c>
      <c r="E171" s="750" t="s">
        <v>325</v>
      </c>
      <c r="F171" s="460" t="s">
        <v>528</v>
      </c>
      <c r="G171" s="758"/>
      <c r="H171" s="759"/>
      <c r="I171" s="256"/>
      <c r="J171" s="256"/>
      <c r="K171" s="256"/>
      <c r="L171" s="256"/>
      <c r="M171" s="256"/>
    </row>
    <row r="172" spans="1:13" ht="27" thickTop="1" thickBot="1">
      <c r="A172" s="444"/>
      <c r="B172" s="724"/>
      <c r="C172" s="756" t="s">
        <v>158</v>
      </c>
      <c r="D172" s="721" t="s">
        <v>1019</v>
      </c>
      <c r="E172" s="750" t="s">
        <v>325</v>
      </c>
      <c r="F172" s="460" t="s">
        <v>528</v>
      </c>
      <c r="G172" s="758"/>
      <c r="H172" s="759"/>
      <c r="I172" s="256"/>
      <c r="J172" s="256"/>
      <c r="K172" s="256"/>
      <c r="L172" s="256"/>
      <c r="M172" s="256"/>
    </row>
    <row r="173" spans="1:13" ht="27" thickTop="1" thickBot="1">
      <c r="A173" s="444"/>
      <c r="B173" s="724"/>
      <c r="C173" s="729" t="s">
        <v>160</v>
      </c>
      <c r="D173" s="721" t="s">
        <v>1020</v>
      </c>
      <c r="E173" s="750" t="s">
        <v>325</v>
      </c>
      <c r="F173" s="460" t="s">
        <v>528</v>
      </c>
      <c r="G173" s="758"/>
      <c r="H173" s="759"/>
      <c r="I173" s="256"/>
      <c r="J173" s="256"/>
      <c r="K173" s="256"/>
      <c r="L173" s="256"/>
      <c r="M173" s="256"/>
    </row>
    <row r="174" spans="1:13" ht="27" thickTop="1" thickBot="1">
      <c r="A174" s="444"/>
      <c r="B174" s="724"/>
      <c r="C174" s="756" t="s">
        <v>162</v>
      </c>
      <c r="D174" s="721" t="s">
        <v>1358</v>
      </c>
      <c r="E174" s="750" t="s">
        <v>325</v>
      </c>
      <c r="F174" s="460" t="s">
        <v>528</v>
      </c>
      <c r="G174" s="758"/>
      <c r="H174" s="759"/>
      <c r="I174" s="256"/>
      <c r="J174" s="256"/>
      <c r="K174" s="256"/>
      <c r="L174" s="256"/>
      <c r="M174" s="256"/>
    </row>
    <row r="175" spans="1:13" ht="27" thickTop="1" thickBot="1">
      <c r="A175" s="444"/>
      <c r="B175" s="724"/>
      <c r="C175" s="756" t="s">
        <v>194</v>
      </c>
      <c r="D175" s="721" t="s">
        <v>1022</v>
      </c>
      <c r="E175" s="750" t="s">
        <v>348</v>
      </c>
      <c r="F175" s="460" t="s">
        <v>287</v>
      </c>
      <c r="G175" s="758"/>
      <c r="H175" s="759"/>
      <c r="I175" s="256"/>
      <c r="J175" s="256"/>
      <c r="K175" s="256"/>
      <c r="L175" s="256"/>
      <c r="M175" s="256"/>
    </row>
    <row r="176" spans="1:13" ht="52.5" thickTop="1" thickBot="1">
      <c r="A176" s="444"/>
      <c r="B176" s="724"/>
      <c r="C176" s="756" t="s">
        <v>196</v>
      </c>
      <c r="D176" s="721" t="s">
        <v>1359</v>
      </c>
      <c r="E176" s="750" t="s">
        <v>325</v>
      </c>
      <c r="F176" s="460" t="s">
        <v>304</v>
      </c>
      <c r="G176" s="758"/>
      <c r="H176" s="759"/>
      <c r="I176" s="256"/>
      <c r="J176" s="256"/>
      <c r="K176" s="256"/>
      <c r="L176" s="256"/>
      <c r="M176" s="256"/>
    </row>
    <row r="177" spans="1:13" ht="27" thickTop="1" thickBot="1">
      <c r="A177" s="444"/>
      <c r="B177" s="724"/>
      <c r="C177" s="756" t="s">
        <v>198</v>
      </c>
      <c r="D177" s="746" t="s">
        <v>1360</v>
      </c>
      <c r="E177" s="750" t="s">
        <v>325</v>
      </c>
      <c r="F177" s="460" t="s">
        <v>528</v>
      </c>
      <c r="G177" s="758"/>
      <c r="H177" s="759"/>
      <c r="I177" s="256"/>
      <c r="J177" s="256"/>
      <c r="K177" s="256"/>
      <c r="L177" s="256"/>
      <c r="M177" s="256"/>
    </row>
    <row r="178" spans="1:13" ht="27" thickTop="1" thickBot="1">
      <c r="A178" s="444"/>
      <c r="B178" s="724"/>
      <c r="C178" s="729" t="s">
        <v>200</v>
      </c>
      <c r="D178" s="746" t="s">
        <v>1025</v>
      </c>
      <c r="E178" s="750" t="s">
        <v>325</v>
      </c>
      <c r="F178" s="460" t="s">
        <v>528</v>
      </c>
      <c r="G178" s="758"/>
      <c r="H178" s="759"/>
      <c r="I178" s="256"/>
      <c r="J178" s="256"/>
      <c r="K178" s="256"/>
      <c r="L178" s="256"/>
      <c r="M178" s="256"/>
    </row>
    <row r="179" spans="1:13" ht="27" thickTop="1" thickBot="1">
      <c r="A179" s="444"/>
      <c r="B179" s="724" t="s">
        <v>780</v>
      </c>
      <c r="C179" s="724" t="s">
        <v>277</v>
      </c>
      <c r="D179" s="721" t="s">
        <v>1026</v>
      </c>
      <c r="E179" s="750" t="s">
        <v>325</v>
      </c>
      <c r="F179" s="460" t="s">
        <v>304</v>
      </c>
      <c r="G179" s="758"/>
      <c r="H179" s="759"/>
      <c r="I179" s="256"/>
      <c r="J179" s="256"/>
      <c r="K179" s="256"/>
      <c r="L179" s="256"/>
      <c r="M179" s="256"/>
    </row>
    <row r="180" spans="1:13" ht="39.75" thickTop="1" thickBot="1">
      <c r="A180" s="444"/>
      <c r="B180" s="724"/>
      <c r="C180" s="774" t="s">
        <v>117</v>
      </c>
      <c r="D180" s="721" t="s">
        <v>1027</v>
      </c>
      <c r="E180" s="750" t="s">
        <v>325</v>
      </c>
      <c r="F180" s="460" t="s">
        <v>304</v>
      </c>
      <c r="G180" s="758"/>
      <c r="H180" s="759"/>
      <c r="I180" s="256"/>
      <c r="J180" s="256"/>
      <c r="K180" s="256"/>
      <c r="L180" s="256"/>
      <c r="M180" s="256"/>
    </row>
    <row r="181" spans="1:13" ht="27" thickTop="1" thickBot="1">
      <c r="A181" s="444"/>
      <c r="B181" s="724" t="s">
        <v>782</v>
      </c>
      <c r="C181" s="724" t="s">
        <v>277</v>
      </c>
      <c r="D181" s="721" t="s">
        <v>1028</v>
      </c>
      <c r="E181" s="750" t="s">
        <v>348</v>
      </c>
      <c r="F181" s="460" t="s">
        <v>287</v>
      </c>
      <c r="G181" s="758"/>
      <c r="H181" s="759"/>
      <c r="I181" s="256"/>
      <c r="J181" s="256"/>
      <c r="K181" s="256"/>
      <c r="L181" s="256"/>
      <c r="M181" s="256"/>
    </row>
    <row r="182" spans="1:13" ht="39.75" thickTop="1" thickBot="1">
      <c r="A182" s="444"/>
      <c r="B182" s="724" t="s">
        <v>784</v>
      </c>
      <c r="C182" s="724"/>
      <c r="D182" s="721" t="s">
        <v>1029</v>
      </c>
      <c r="E182" s="750" t="s">
        <v>348</v>
      </c>
      <c r="F182" s="460" t="s">
        <v>287</v>
      </c>
      <c r="G182" s="758"/>
      <c r="H182" s="759"/>
      <c r="I182" s="256"/>
      <c r="J182" s="256"/>
      <c r="K182" s="256"/>
      <c r="L182" s="256"/>
      <c r="M182" s="256"/>
    </row>
    <row r="183" spans="1:13" ht="27" thickTop="1" thickBot="1">
      <c r="A183" s="444"/>
      <c r="B183" s="724" t="s">
        <v>786</v>
      </c>
      <c r="C183" s="726"/>
      <c r="D183" s="721" t="s">
        <v>1030</v>
      </c>
      <c r="E183" s="750" t="s">
        <v>325</v>
      </c>
      <c r="F183" s="460" t="s">
        <v>304</v>
      </c>
      <c r="G183" s="758"/>
      <c r="H183" s="759"/>
      <c r="I183" s="256"/>
      <c r="J183" s="256"/>
      <c r="K183" s="256"/>
      <c r="L183" s="256"/>
      <c r="M183" s="256"/>
    </row>
    <row r="184" spans="1:13" ht="27" thickTop="1" thickBot="1">
      <c r="A184" s="444"/>
      <c r="B184" s="724" t="s">
        <v>789</v>
      </c>
      <c r="C184" s="724" t="s">
        <v>277</v>
      </c>
      <c r="D184" s="721" t="s">
        <v>1031</v>
      </c>
      <c r="E184" s="750" t="s">
        <v>348</v>
      </c>
      <c r="F184" s="460" t="s">
        <v>287</v>
      </c>
      <c r="G184" s="758"/>
      <c r="H184" s="759"/>
      <c r="I184" s="256"/>
      <c r="J184" s="256"/>
      <c r="K184" s="256"/>
      <c r="L184" s="256"/>
      <c r="M184" s="256"/>
    </row>
    <row r="185" spans="1:13" ht="27" thickTop="1" thickBot="1">
      <c r="A185" s="444"/>
      <c r="B185" s="724" t="s">
        <v>798</v>
      </c>
      <c r="C185" s="724"/>
      <c r="D185" s="721" t="s">
        <v>1033</v>
      </c>
      <c r="E185" s="750" t="s">
        <v>325</v>
      </c>
      <c r="F185" s="460" t="s">
        <v>304</v>
      </c>
      <c r="G185" s="758"/>
      <c r="H185" s="759"/>
      <c r="I185" s="256"/>
      <c r="J185" s="256"/>
      <c r="K185" s="256"/>
      <c r="L185" s="256"/>
      <c r="M185" s="256"/>
    </row>
    <row r="186" spans="1:13" ht="39.75" thickTop="1" thickBot="1">
      <c r="A186" s="444"/>
      <c r="B186" s="773" t="s">
        <v>801</v>
      </c>
      <c r="C186" s="724"/>
      <c r="D186" s="721" t="s">
        <v>1032</v>
      </c>
      <c r="E186" s="755"/>
      <c r="F186" s="763"/>
      <c r="G186" s="764"/>
      <c r="H186" s="765"/>
      <c r="I186" s="256"/>
      <c r="J186" s="256"/>
      <c r="K186" s="256"/>
      <c r="L186" s="256"/>
      <c r="M186" s="256"/>
    </row>
    <row r="187" spans="1:13" ht="17.25" thickTop="1" thickBot="1">
      <c r="A187" s="444"/>
      <c r="B187" s="724"/>
      <c r="C187" s="774" t="s">
        <v>117</v>
      </c>
      <c r="D187" s="721" t="s">
        <v>1034</v>
      </c>
      <c r="E187" s="750" t="s">
        <v>325</v>
      </c>
      <c r="F187" s="460" t="s">
        <v>304</v>
      </c>
      <c r="G187" s="758"/>
      <c r="H187" s="759"/>
      <c r="I187" s="256"/>
      <c r="J187" s="256"/>
      <c r="K187" s="256"/>
      <c r="L187" s="256"/>
      <c r="M187" s="256"/>
    </row>
    <row r="188" spans="1:13" ht="17.25" thickTop="1" thickBot="1">
      <c r="A188" s="444"/>
      <c r="B188" s="724"/>
      <c r="C188" s="774" t="s">
        <v>119</v>
      </c>
      <c r="D188" s="721" t="s">
        <v>1361</v>
      </c>
      <c r="E188" s="750" t="s">
        <v>325</v>
      </c>
      <c r="F188" s="460" t="s">
        <v>304</v>
      </c>
      <c r="G188" s="758"/>
      <c r="H188" s="759"/>
      <c r="I188" s="256"/>
      <c r="J188" s="256"/>
      <c r="K188" s="256"/>
      <c r="L188" s="256"/>
      <c r="M188" s="256"/>
    </row>
    <row r="189" spans="1:13" ht="27" thickTop="1" thickBot="1">
      <c r="A189" s="444"/>
      <c r="B189" s="724"/>
      <c r="C189" s="751" t="s">
        <v>121</v>
      </c>
      <c r="D189" s="721" t="s">
        <v>1362</v>
      </c>
      <c r="E189" s="750" t="s">
        <v>325</v>
      </c>
      <c r="F189" s="460" t="s">
        <v>304</v>
      </c>
      <c r="G189" s="758"/>
      <c r="H189" s="759"/>
      <c r="I189" s="256"/>
      <c r="J189" s="256"/>
      <c r="K189" s="256"/>
      <c r="L189" s="256"/>
      <c r="M189" s="256"/>
    </row>
    <row r="190" spans="1:13" ht="27" thickTop="1" thickBot="1">
      <c r="A190" s="444"/>
      <c r="B190" s="724"/>
      <c r="C190" s="751" t="s">
        <v>134</v>
      </c>
      <c r="D190" s="721" t="s">
        <v>1363</v>
      </c>
      <c r="E190" s="750" t="s">
        <v>325</v>
      </c>
      <c r="F190" s="460" t="s">
        <v>304</v>
      </c>
      <c r="G190" s="758"/>
      <c r="H190" s="759"/>
      <c r="I190" s="256"/>
      <c r="J190" s="256"/>
      <c r="K190" s="256"/>
      <c r="L190" s="256"/>
      <c r="M190" s="256"/>
    </row>
    <row r="191" spans="1:13" ht="17.25" thickTop="1" thickBot="1">
      <c r="A191" s="444"/>
      <c r="B191" s="724"/>
      <c r="C191" s="774" t="s">
        <v>138</v>
      </c>
      <c r="D191" s="721" t="s">
        <v>1038</v>
      </c>
      <c r="E191" s="750" t="s">
        <v>325</v>
      </c>
      <c r="F191" s="460" t="s">
        <v>304</v>
      </c>
      <c r="G191" s="758"/>
      <c r="H191" s="759"/>
      <c r="I191" s="256"/>
      <c r="J191" s="256"/>
      <c r="K191" s="256"/>
      <c r="L191" s="256"/>
      <c r="M191" s="256"/>
    </row>
    <row r="192" spans="1:13" ht="27" thickTop="1" thickBot="1">
      <c r="A192" s="444"/>
      <c r="B192" s="724"/>
      <c r="C192" s="751" t="s">
        <v>150</v>
      </c>
      <c r="D192" s="721" t="s">
        <v>1039</v>
      </c>
      <c r="E192" s="750" t="s">
        <v>325</v>
      </c>
      <c r="F192" s="460" t="s">
        <v>304</v>
      </c>
      <c r="G192" s="758"/>
      <c r="H192" s="759"/>
      <c r="I192" s="256"/>
      <c r="J192" s="256"/>
      <c r="K192" s="256"/>
      <c r="L192" s="256"/>
      <c r="M192" s="256"/>
    </row>
    <row r="193" spans="1:15" ht="39.75" thickTop="1" thickBot="1">
      <c r="A193" s="444"/>
      <c r="B193" s="724"/>
      <c r="C193" s="751" t="s">
        <v>152</v>
      </c>
      <c r="D193" s="721" t="s">
        <v>1040</v>
      </c>
      <c r="E193" s="750" t="s">
        <v>325</v>
      </c>
      <c r="F193" s="460" t="s">
        <v>304</v>
      </c>
      <c r="G193" s="758"/>
      <c r="H193" s="759"/>
      <c r="I193" s="256"/>
      <c r="J193" s="256"/>
      <c r="K193" s="256"/>
      <c r="L193" s="256"/>
      <c r="M193" s="256"/>
    </row>
    <row r="194" spans="1:15" ht="27" thickTop="1" thickBot="1">
      <c r="A194" s="444"/>
      <c r="B194" s="724" t="s">
        <v>803</v>
      </c>
      <c r="C194" s="724"/>
      <c r="D194" s="721" t="s">
        <v>1041</v>
      </c>
      <c r="E194" s="750" t="s">
        <v>348</v>
      </c>
      <c r="F194" s="460" t="s">
        <v>287</v>
      </c>
      <c r="G194" s="758"/>
      <c r="H194" s="759"/>
      <c r="I194" s="256"/>
      <c r="J194" s="256"/>
      <c r="K194" s="256"/>
      <c r="L194" s="256"/>
      <c r="M194" s="256"/>
    </row>
    <row r="195" spans="1:15" ht="39.75" thickTop="1" thickBot="1">
      <c r="A195" s="444"/>
      <c r="B195" s="724" t="s">
        <v>809</v>
      </c>
      <c r="C195" s="724"/>
      <c r="D195" s="721" t="s">
        <v>1042</v>
      </c>
      <c r="E195" s="750" t="s">
        <v>348</v>
      </c>
      <c r="F195" s="460" t="s">
        <v>287</v>
      </c>
      <c r="G195" s="758"/>
      <c r="H195" s="762"/>
      <c r="I195" s="256"/>
      <c r="J195" s="256"/>
      <c r="K195" s="256"/>
      <c r="L195" s="256"/>
      <c r="M195" s="256"/>
    </row>
    <row r="196" spans="1:15" ht="27" thickTop="1" thickBot="1">
      <c r="A196" s="444"/>
      <c r="B196" s="724" t="s">
        <v>828</v>
      </c>
      <c r="C196" s="724"/>
      <c r="D196" s="721" t="s">
        <v>1364</v>
      </c>
      <c r="E196" s="750" t="s">
        <v>325</v>
      </c>
      <c r="F196" s="460" t="s">
        <v>304</v>
      </c>
      <c r="G196" s="758"/>
      <c r="H196" s="759"/>
      <c r="I196" s="256"/>
      <c r="J196" s="256"/>
      <c r="K196" s="256"/>
      <c r="L196" s="256"/>
      <c r="M196" s="256"/>
    </row>
    <row r="197" spans="1:15" ht="39.75" thickTop="1" thickBot="1">
      <c r="A197" s="444"/>
      <c r="B197" s="724"/>
      <c r="C197" s="751" t="s">
        <v>117</v>
      </c>
      <c r="D197" s="721" t="s">
        <v>1045</v>
      </c>
      <c r="E197" s="750" t="s">
        <v>325</v>
      </c>
      <c r="F197" s="460" t="s">
        <v>304</v>
      </c>
      <c r="G197" s="758"/>
      <c r="H197" s="759"/>
      <c r="I197" s="256"/>
      <c r="J197" s="256"/>
      <c r="K197" s="256"/>
      <c r="L197" s="256"/>
      <c r="M197" s="256"/>
    </row>
    <row r="198" spans="1:15" ht="52.5" thickTop="1" thickBot="1">
      <c r="A198" s="444"/>
      <c r="B198" s="724" t="s">
        <v>830</v>
      </c>
      <c r="C198" s="726"/>
      <c r="D198" s="721" t="s">
        <v>1365</v>
      </c>
      <c r="E198" s="750" t="s">
        <v>348</v>
      </c>
      <c r="F198" s="460" t="s">
        <v>287</v>
      </c>
      <c r="G198" s="758"/>
      <c r="H198" s="759"/>
      <c r="I198" s="256"/>
      <c r="J198" s="256"/>
      <c r="K198" s="256"/>
      <c r="L198" s="256"/>
      <c r="M198" s="256"/>
    </row>
    <row r="199" spans="1:15" ht="16.5" thickTop="1">
      <c r="A199" s="444"/>
      <c r="B199" s="469"/>
      <c r="C199" s="469"/>
      <c r="D199" s="442"/>
      <c r="E199" s="377"/>
      <c r="F199" s="377"/>
      <c r="G199" s="80"/>
      <c r="H199" s="735"/>
      <c r="I199" s="233"/>
      <c r="J199" s="256"/>
      <c r="K199" s="256"/>
      <c r="L199" s="256"/>
      <c r="M199" s="256"/>
      <c r="N199" s="256"/>
      <c r="O199" s="256"/>
    </row>
    <row r="200" spans="1:15" ht="16.5" thickBot="1">
      <c r="A200" s="444"/>
      <c r="B200" s="738"/>
      <c r="C200" s="749"/>
      <c r="D200" s="784" t="s">
        <v>1119</v>
      </c>
      <c r="E200" s="780" t="s">
        <v>282</v>
      </c>
      <c r="F200" s="780" t="s">
        <v>283</v>
      </c>
      <c r="G200" s="780" t="s">
        <v>103</v>
      </c>
      <c r="H200" s="748" t="s">
        <v>103</v>
      </c>
      <c r="I200" s="256"/>
      <c r="J200" s="256"/>
      <c r="K200" s="256"/>
      <c r="L200" s="256"/>
      <c r="M200" s="256"/>
    </row>
    <row r="201" spans="1:15" ht="27" thickTop="1" thickBot="1">
      <c r="A201" s="444"/>
      <c r="B201" s="738" t="s">
        <v>832</v>
      </c>
      <c r="C201" s="749"/>
      <c r="D201" s="733" t="s">
        <v>1120</v>
      </c>
      <c r="E201" s="788"/>
      <c r="F201" s="786"/>
      <c r="G201" s="785"/>
      <c r="H201" s="787"/>
      <c r="I201" s="256"/>
      <c r="J201" s="256"/>
      <c r="K201" s="256"/>
      <c r="L201" s="256"/>
      <c r="M201" s="256"/>
    </row>
    <row r="202" spans="1:15" ht="27" thickTop="1" thickBot="1">
      <c r="A202" s="444"/>
      <c r="B202" s="738"/>
      <c r="C202" s="754" t="s">
        <v>117</v>
      </c>
      <c r="D202" s="733" t="s">
        <v>1121</v>
      </c>
      <c r="E202" s="789" t="s">
        <v>325</v>
      </c>
      <c r="F202" s="460" t="s">
        <v>304</v>
      </c>
      <c r="G202" s="758"/>
      <c r="H202" s="779"/>
      <c r="I202" s="256"/>
      <c r="J202" s="256"/>
      <c r="K202" s="256"/>
      <c r="L202" s="256"/>
      <c r="M202" s="256"/>
    </row>
    <row r="203" spans="1:15" ht="27" thickTop="1" thickBot="1">
      <c r="A203" s="444"/>
      <c r="B203" s="738"/>
      <c r="C203" s="754" t="s">
        <v>119</v>
      </c>
      <c r="D203" s="733" t="s">
        <v>1366</v>
      </c>
      <c r="E203" s="789" t="s">
        <v>325</v>
      </c>
      <c r="F203" s="460" t="s">
        <v>304</v>
      </c>
      <c r="G203" s="758"/>
      <c r="H203" s="779"/>
      <c r="I203" s="256"/>
      <c r="J203" s="256"/>
      <c r="K203" s="256"/>
      <c r="L203" s="256"/>
      <c r="M203" s="256"/>
    </row>
    <row r="204" spans="1:15" ht="27" thickTop="1" thickBot="1">
      <c r="A204" s="444"/>
      <c r="B204" s="738"/>
      <c r="C204" s="754" t="s">
        <v>121</v>
      </c>
      <c r="D204" s="733" t="s">
        <v>1124</v>
      </c>
      <c r="E204" s="789" t="s">
        <v>325</v>
      </c>
      <c r="F204" s="460" t="s">
        <v>304</v>
      </c>
      <c r="G204" s="758"/>
      <c r="H204" s="779"/>
      <c r="I204" s="256"/>
      <c r="J204" s="256"/>
      <c r="K204" s="256"/>
      <c r="L204" s="256"/>
      <c r="M204" s="256"/>
    </row>
    <row r="205" spans="1:15" ht="27" thickTop="1" thickBot="1">
      <c r="A205" s="444"/>
      <c r="B205" s="738"/>
      <c r="C205" s="754" t="s">
        <v>134</v>
      </c>
      <c r="D205" s="733" t="s">
        <v>1125</v>
      </c>
      <c r="E205" s="789" t="s">
        <v>325</v>
      </c>
      <c r="F205" s="460" t="s">
        <v>304</v>
      </c>
      <c r="G205" s="758"/>
      <c r="H205" s="779"/>
      <c r="I205" s="256"/>
      <c r="J205" s="256"/>
      <c r="K205" s="256"/>
      <c r="L205" s="256"/>
      <c r="M205" s="256"/>
    </row>
    <row r="206" spans="1:15" ht="27" thickTop="1" thickBot="1">
      <c r="A206" s="444"/>
      <c r="B206" s="738"/>
      <c r="C206" s="754" t="s">
        <v>138</v>
      </c>
      <c r="D206" s="733" t="s">
        <v>1126</v>
      </c>
      <c r="E206" s="789" t="s">
        <v>325</v>
      </c>
      <c r="F206" s="460" t="s">
        <v>304</v>
      </c>
      <c r="G206" s="758"/>
      <c r="H206" s="779"/>
      <c r="I206" s="256"/>
      <c r="J206" s="256"/>
      <c r="K206" s="256"/>
      <c r="L206" s="256"/>
      <c r="M206" s="256"/>
    </row>
    <row r="207" spans="1:15" ht="27" thickTop="1" thickBot="1">
      <c r="A207" s="444"/>
      <c r="B207" s="738"/>
      <c r="C207" s="754" t="s">
        <v>150</v>
      </c>
      <c r="D207" s="733" t="s">
        <v>1127</v>
      </c>
      <c r="E207" s="789" t="s">
        <v>325</v>
      </c>
      <c r="F207" s="460" t="s">
        <v>304</v>
      </c>
      <c r="G207" s="758"/>
      <c r="H207" s="779"/>
      <c r="I207" s="256"/>
      <c r="J207" s="256"/>
      <c r="K207" s="256"/>
      <c r="L207" s="256"/>
      <c r="M207" s="256"/>
    </row>
    <row r="208" spans="1:15" ht="27" thickTop="1" thickBot="1">
      <c r="A208" s="444"/>
      <c r="B208" s="738"/>
      <c r="C208" s="754" t="s">
        <v>152</v>
      </c>
      <c r="D208" s="733" t="s">
        <v>1128</v>
      </c>
      <c r="E208" s="789" t="s">
        <v>325</v>
      </c>
      <c r="F208" s="460" t="s">
        <v>304</v>
      </c>
      <c r="G208" s="758"/>
      <c r="H208" s="779"/>
      <c r="I208" s="256"/>
      <c r="J208" s="256"/>
      <c r="K208" s="256"/>
      <c r="L208" s="256"/>
      <c r="M208" s="256"/>
    </row>
    <row r="209" spans="1:13" ht="39.75" thickTop="1" thickBot="1">
      <c r="A209" s="444"/>
      <c r="B209" s="738"/>
      <c r="C209" s="754" t="s">
        <v>154</v>
      </c>
      <c r="D209" s="733" t="s">
        <v>1129</v>
      </c>
      <c r="E209" s="789" t="s">
        <v>325</v>
      </c>
      <c r="F209" s="460" t="s">
        <v>304</v>
      </c>
      <c r="G209" s="758"/>
      <c r="H209" s="779"/>
      <c r="I209" s="256"/>
      <c r="J209" s="256"/>
      <c r="K209" s="256"/>
      <c r="L209" s="256"/>
      <c r="M209" s="256"/>
    </row>
    <row r="210" spans="1:13" ht="27" thickTop="1" thickBot="1">
      <c r="A210" s="444"/>
      <c r="B210" s="738"/>
      <c r="C210" s="754" t="s">
        <v>158</v>
      </c>
      <c r="D210" s="733" t="s">
        <v>1130</v>
      </c>
      <c r="E210" s="789" t="s">
        <v>325</v>
      </c>
      <c r="F210" s="460" t="s">
        <v>304</v>
      </c>
      <c r="G210" s="758"/>
      <c r="H210" s="779"/>
      <c r="I210" s="256"/>
      <c r="J210" s="256"/>
      <c r="K210" s="256"/>
      <c r="L210" s="256"/>
      <c r="M210" s="256"/>
    </row>
    <row r="211" spans="1:13" ht="39.75" thickTop="1" thickBot="1">
      <c r="A211" s="444"/>
      <c r="B211" s="738"/>
      <c r="C211" s="754" t="s">
        <v>160</v>
      </c>
      <c r="D211" s="733" t="s">
        <v>1131</v>
      </c>
      <c r="E211" s="789" t="s">
        <v>325</v>
      </c>
      <c r="F211" s="460" t="s">
        <v>304</v>
      </c>
      <c r="G211" s="758"/>
      <c r="H211" s="779"/>
      <c r="I211" s="256"/>
      <c r="J211" s="256"/>
      <c r="K211" s="256"/>
      <c r="L211" s="256"/>
      <c r="M211" s="256"/>
    </row>
    <row r="212" spans="1:13" ht="27" thickTop="1" thickBot="1">
      <c r="A212" s="444"/>
      <c r="B212" s="738" t="s">
        <v>834</v>
      </c>
      <c r="C212" s="749"/>
      <c r="D212" s="733" t="s">
        <v>1132</v>
      </c>
      <c r="E212" s="789" t="s">
        <v>325</v>
      </c>
      <c r="F212" s="460" t="s">
        <v>304</v>
      </c>
      <c r="G212" s="758"/>
      <c r="H212" s="781"/>
      <c r="I212" s="256"/>
      <c r="J212" s="256"/>
      <c r="K212" s="256"/>
      <c r="L212" s="256"/>
      <c r="M212" s="256"/>
    </row>
    <row r="213" spans="1:13" ht="39.75" thickTop="1" thickBot="1">
      <c r="A213" s="444"/>
      <c r="B213" s="738" t="s">
        <v>836</v>
      </c>
      <c r="C213" s="749"/>
      <c r="D213" s="737" t="s">
        <v>1367</v>
      </c>
      <c r="E213" s="753"/>
      <c r="F213" s="786"/>
      <c r="G213" s="782"/>
      <c r="H213" s="783"/>
      <c r="I213" s="256"/>
      <c r="J213" s="256"/>
      <c r="K213" s="256"/>
      <c r="L213" s="256"/>
      <c r="M213" s="256"/>
    </row>
    <row r="214" spans="1:13" ht="27" thickTop="1" thickBot="1">
      <c r="A214" s="444"/>
      <c r="B214" s="738"/>
      <c r="C214" s="754" t="s">
        <v>117</v>
      </c>
      <c r="D214" s="733" t="s">
        <v>1135</v>
      </c>
      <c r="E214" s="789" t="s">
        <v>325</v>
      </c>
      <c r="F214" s="460" t="s">
        <v>304</v>
      </c>
      <c r="G214" s="758"/>
      <c r="H214" s="779"/>
      <c r="I214" s="256"/>
      <c r="J214" s="256"/>
      <c r="K214" s="256"/>
      <c r="L214" s="256"/>
      <c r="M214" s="256"/>
    </row>
    <row r="215" spans="1:13" ht="27" thickTop="1" thickBot="1">
      <c r="A215" s="444"/>
      <c r="B215" s="738"/>
      <c r="C215" s="754" t="s">
        <v>119</v>
      </c>
      <c r="D215" s="733" t="s">
        <v>1136</v>
      </c>
      <c r="E215" s="789" t="s">
        <v>325</v>
      </c>
      <c r="F215" s="460" t="s">
        <v>304</v>
      </c>
      <c r="G215" s="758"/>
      <c r="H215" s="779"/>
      <c r="I215" s="256"/>
      <c r="J215" s="256"/>
      <c r="K215" s="256"/>
      <c r="L215" s="256"/>
      <c r="M215" s="256"/>
    </row>
    <row r="216" spans="1:13" ht="27" thickTop="1" thickBot="1">
      <c r="A216" s="444"/>
      <c r="B216" s="738"/>
      <c r="C216" s="754" t="s">
        <v>121</v>
      </c>
      <c r="D216" s="733" t="s">
        <v>1137</v>
      </c>
      <c r="E216" s="789" t="s">
        <v>325</v>
      </c>
      <c r="F216" s="460" t="s">
        <v>304</v>
      </c>
      <c r="G216" s="758"/>
      <c r="H216" s="779"/>
      <c r="I216" s="256"/>
      <c r="J216" s="256"/>
      <c r="K216" s="256"/>
      <c r="L216" s="256"/>
      <c r="M216" s="256"/>
    </row>
    <row r="217" spans="1:13" ht="27" thickTop="1" thickBot="1">
      <c r="A217" s="444"/>
      <c r="B217" s="738"/>
      <c r="C217" s="754" t="s">
        <v>134</v>
      </c>
      <c r="D217" s="733" t="s">
        <v>1139</v>
      </c>
      <c r="E217" s="789" t="s">
        <v>325</v>
      </c>
      <c r="F217" s="460" t="s">
        <v>304</v>
      </c>
      <c r="G217" s="758"/>
      <c r="H217" s="779"/>
      <c r="I217" s="256"/>
      <c r="J217" s="256"/>
      <c r="K217" s="256"/>
      <c r="L217" s="256"/>
      <c r="M217" s="256"/>
    </row>
    <row r="218" spans="1:13" ht="27" thickTop="1" thickBot="1">
      <c r="A218" s="444"/>
      <c r="B218" s="738" t="s">
        <v>838</v>
      </c>
      <c r="C218" s="749"/>
      <c r="D218" s="733" t="s">
        <v>1140</v>
      </c>
      <c r="E218" s="789" t="s">
        <v>325</v>
      </c>
      <c r="F218" s="460" t="s">
        <v>304</v>
      </c>
      <c r="G218" s="758"/>
      <c r="H218" s="779"/>
      <c r="I218" s="256"/>
      <c r="J218" s="256"/>
      <c r="K218" s="256"/>
      <c r="L218" s="256"/>
      <c r="M218" s="256"/>
    </row>
    <row r="219" spans="1:13" ht="27" thickTop="1" thickBot="1">
      <c r="A219" s="444"/>
      <c r="B219" s="738" t="s">
        <v>1368</v>
      </c>
      <c r="C219" s="741"/>
      <c r="D219" s="733" t="s">
        <v>1141</v>
      </c>
      <c r="E219" s="789" t="s">
        <v>325</v>
      </c>
      <c r="F219" s="460" t="s">
        <v>304</v>
      </c>
      <c r="G219" s="758"/>
      <c r="H219" s="779"/>
      <c r="I219" s="256"/>
      <c r="J219" s="256"/>
      <c r="K219" s="256"/>
      <c r="L219" s="256"/>
      <c r="M219" s="256"/>
    </row>
    <row r="220" spans="1:13" ht="39.75" thickTop="1" thickBot="1">
      <c r="A220" s="444"/>
      <c r="B220" s="738"/>
      <c r="C220" s="754" t="s">
        <v>117</v>
      </c>
      <c r="D220" s="733" t="s">
        <v>1142</v>
      </c>
      <c r="E220" s="789" t="s">
        <v>325</v>
      </c>
      <c r="F220" s="460" t="s">
        <v>304</v>
      </c>
      <c r="G220" s="758"/>
      <c r="H220" s="779"/>
      <c r="I220" s="256"/>
      <c r="J220" s="256"/>
      <c r="K220" s="256"/>
      <c r="L220" s="256"/>
      <c r="M220" s="256"/>
    </row>
    <row r="221" spans="1:13" ht="39.75" thickTop="1" thickBot="1">
      <c r="A221" s="444"/>
      <c r="B221" s="738"/>
      <c r="C221" s="754" t="s">
        <v>119</v>
      </c>
      <c r="D221" s="733" t="s">
        <v>1143</v>
      </c>
      <c r="E221" s="789" t="s">
        <v>325</v>
      </c>
      <c r="F221" s="460" t="s">
        <v>304</v>
      </c>
      <c r="G221" s="758"/>
      <c r="H221" s="779"/>
      <c r="I221" s="256"/>
      <c r="J221" s="256"/>
      <c r="K221" s="256"/>
      <c r="L221" s="256"/>
      <c r="M221" s="256"/>
    </row>
    <row r="222" spans="1:13" ht="27" thickTop="1" thickBot="1">
      <c r="A222" s="444"/>
      <c r="B222" s="738"/>
      <c r="C222" s="754" t="s">
        <v>121</v>
      </c>
      <c r="D222" s="733" t="s">
        <v>1144</v>
      </c>
      <c r="E222" s="789" t="s">
        <v>325</v>
      </c>
      <c r="F222" s="460" t="s">
        <v>304</v>
      </c>
      <c r="G222" s="758"/>
      <c r="H222" s="779"/>
      <c r="I222" s="256"/>
      <c r="J222" s="256"/>
      <c r="K222" s="256"/>
      <c r="L222" s="256"/>
      <c r="M222" s="256"/>
    </row>
    <row r="223" spans="1:13" ht="27" thickTop="1" thickBot="1">
      <c r="A223" s="444"/>
      <c r="B223" s="738"/>
      <c r="C223" s="754" t="s">
        <v>134</v>
      </c>
      <c r="D223" s="733" t="s">
        <v>1145</v>
      </c>
      <c r="E223" s="789" t="s">
        <v>325</v>
      </c>
      <c r="F223" s="460" t="s">
        <v>304</v>
      </c>
      <c r="G223" s="758"/>
      <c r="H223" s="779"/>
      <c r="I223" s="256"/>
      <c r="J223" s="256"/>
      <c r="K223" s="256"/>
      <c r="L223" s="256"/>
      <c r="M223" s="256"/>
    </row>
    <row r="224" spans="1:13" ht="52.5" thickTop="1" thickBot="1">
      <c r="A224" s="444"/>
      <c r="B224" s="738" t="s">
        <v>1369</v>
      </c>
      <c r="C224" s="741"/>
      <c r="D224" s="733" t="s">
        <v>1370</v>
      </c>
      <c r="E224" s="753"/>
      <c r="F224" s="786"/>
      <c r="G224" s="782"/>
      <c r="H224" s="783"/>
      <c r="I224" s="256"/>
      <c r="J224" s="256"/>
      <c r="K224" s="256"/>
      <c r="L224" s="256"/>
      <c r="M224" s="256"/>
    </row>
    <row r="225" spans="1:42" ht="27" thickTop="1" thickBot="1">
      <c r="A225" s="444"/>
      <c r="B225" s="738"/>
      <c r="C225" s="754" t="s">
        <v>117</v>
      </c>
      <c r="D225" s="733" t="s">
        <v>1371</v>
      </c>
      <c r="E225" s="789" t="s">
        <v>325</v>
      </c>
      <c r="F225" s="460" t="s">
        <v>304</v>
      </c>
      <c r="G225" s="758"/>
      <c r="H225" s="779"/>
      <c r="I225" s="256"/>
      <c r="J225" s="256"/>
      <c r="K225" s="256"/>
      <c r="L225" s="256"/>
      <c r="M225" s="256"/>
    </row>
    <row r="226" spans="1:42" ht="27" thickTop="1" thickBot="1">
      <c r="A226" s="444"/>
      <c r="B226" s="738"/>
      <c r="C226" s="754" t="s">
        <v>119</v>
      </c>
      <c r="D226" s="733" t="s">
        <v>1148</v>
      </c>
      <c r="E226" s="789" t="s">
        <v>325</v>
      </c>
      <c r="F226" s="460" t="s">
        <v>304</v>
      </c>
      <c r="G226" s="758"/>
      <c r="H226" s="779"/>
      <c r="I226" s="256"/>
      <c r="J226" s="256"/>
      <c r="K226" s="256"/>
      <c r="L226" s="256"/>
      <c r="M226" s="256"/>
    </row>
    <row r="227" spans="1:42" ht="27" thickTop="1" thickBot="1">
      <c r="A227" s="444"/>
      <c r="B227" s="738"/>
      <c r="C227" s="754" t="s">
        <v>121</v>
      </c>
      <c r="D227" s="733" t="s">
        <v>1149</v>
      </c>
      <c r="E227" s="789" t="s">
        <v>325</v>
      </c>
      <c r="F227" s="460" t="s">
        <v>304</v>
      </c>
      <c r="G227" s="758"/>
      <c r="H227" s="779"/>
      <c r="I227" s="256"/>
      <c r="J227" s="256"/>
      <c r="K227" s="256"/>
      <c r="L227" s="256"/>
      <c r="M227" s="256"/>
    </row>
    <row r="228" spans="1:42" ht="27" thickTop="1" thickBot="1">
      <c r="A228" s="444"/>
      <c r="B228" s="738"/>
      <c r="C228" s="754" t="s">
        <v>134</v>
      </c>
      <c r="D228" s="733" t="s">
        <v>1150</v>
      </c>
      <c r="E228" s="789" t="s">
        <v>325</v>
      </c>
      <c r="F228" s="460" t="s">
        <v>304</v>
      </c>
      <c r="G228" s="758"/>
      <c r="H228" s="779"/>
      <c r="I228" s="256"/>
      <c r="J228" s="256"/>
      <c r="K228" s="256"/>
      <c r="L228" s="256"/>
      <c r="M228" s="256"/>
    </row>
    <row r="229" spans="1:42" ht="39.75" thickTop="1" thickBot="1">
      <c r="A229" s="444"/>
      <c r="B229" s="738" t="s">
        <v>1372</v>
      </c>
      <c r="C229" s="741"/>
      <c r="D229" s="733" t="s">
        <v>1151</v>
      </c>
      <c r="E229" s="732" t="s">
        <v>348</v>
      </c>
      <c r="F229" s="460" t="s">
        <v>287</v>
      </c>
      <c r="G229" s="778"/>
      <c r="H229" s="781"/>
      <c r="I229" s="256"/>
      <c r="J229" s="256"/>
      <c r="K229" s="256"/>
      <c r="L229" s="256"/>
      <c r="M229" s="256"/>
    </row>
    <row r="230" spans="1:42" ht="16.5" thickTop="1">
      <c r="A230" s="444"/>
      <c r="B230" s="469"/>
      <c r="C230" s="469"/>
      <c r="D230" s="442"/>
      <c r="E230" s="377"/>
      <c r="F230" s="377"/>
      <c r="G230" s="80"/>
      <c r="H230" s="80"/>
      <c r="I230" s="233"/>
      <c r="J230" s="256"/>
      <c r="K230" s="256"/>
      <c r="L230" s="256"/>
      <c r="M230" s="256"/>
      <c r="N230" s="256"/>
      <c r="O230" s="256"/>
    </row>
    <row r="231" spans="1:42" ht="16.5" thickBot="1">
      <c r="A231" s="444"/>
      <c r="B231" s="775" t="s">
        <v>277</v>
      </c>
      <c r="C231" s="730"/>
      <c r="D231" s="794" t="s">
        <v>1152</v>
      </c>
      <c r="E231" s="793" t="s">
        <v>282</v>
      </c>
      <c r="F231" s="793" t="s">
        <v>283</v>
      </c>
      <c r="G231" s="793" t="s">
        <v>103</v>
      </c>
      <c r="H231" s="722" t="s">
        <v>104</v>
      </c>
      <c r="I231" s="256"/>
      <c r="J231" s="256"/>
      <c r="K231" s="256"/>
      <c r="L231" s="256"/>
      <c r="M231" s="256"/>
    </row>
    <row r="232" spans="1:42" ht="52.5" thickTop="1" thickBot="1">
      <c r="A232" s="444"/>
      <c r="B232" s="775" t="s">
        <v>1373</v>
      </c>
      <c r="C232" s="730"/>
      <c r="D232" s="740" t="s">
        <v>1374</v>
      </c>
      <c r="E232" s="736"/>
      <c r="F232" s="796"/>
      <c r="G232" s="795"/>
      <c r="H232" s="797"/>
      <c r="I232" s="256"/>
      <c r="J232" s="256"/>
      <c r="K232" s="256"/>
      <c r="L232" s="256"/>
      <c r="M232" s="256"/>
    </row>
    <row r="233" spans="1:42" ht="27" thickTop="1" thickBot="1">
      <c r="A233" s="444"/>
      <c r="B233" s="775"/>
      <c r="C233" s="776" t="s">
        <v>117</v>
      </c>
      <c r="D233" s="740" t="s">
        <v>1157</v>
      </c>
      <c r="E233" s="777" t="s">
        <v>325</v>
      </c>
      <c r="F233" s="460" t="s">
        <v>304</v>
      </c>
      <c r="G233" s="758"/>
      <c r="H233" s="792"/>
      <c r="I233" s="256"/>
      <c r="J233" s="256"/>
      <c r="K233" s="256"/>
      <c r="L233" s="256"/>
      <c r="M233" s="256"/>
    </row>
    <row r="234" spans="1:42" ht="27" thickTop="1" thickBot="1">
      <c r="A234" s="444"/>
      <c r="B234" s="775"/>
      <c r="C234" s="776" t="s">
        <v>119</v>
      </c>
      <c r="D234" s="740" t="s">
        <v>1158</v>
      </c>
      <c r="E234" s="777" t="s">
        <v>325</v>
      </c>
      <c r="F234" s="460" t="s">
        <v>304</v>
      </c>
      <c r="G234" s="758"/>
      <c r="H234" s="792"/>
      <c r="I234" s="256"/>
      <c r="J234" s="256"/>
      <c r="K234" s="256"/>
      <c r="L234" s="256"/>
      <c r="M234" s="256"/>
    </row>
    <row r="235" spans="1:42" ht="27" thickTop="1" thickBot="1">
      <c r="A235" s="444"/>
      <c r="B235" s="775"/>
      <c r="C235" s="776" t="s">
        <v>121</v>
      </c>
      <c r="D235" s="740" t="s">
        <v>1159</v>
      </c>
      <c r="E235" s="777" t="s">
        <v>325</v>
      </c>
      <c r="F235" s="460" t="s">
        <v>304</v>
      </c>
      <c r="G235" s="758"/>
      <c r="H235" s="792"/>
      <c r="I235" s="256"/>
      <c r="J235" s="256"/>
      <c r="K235" s="256"/>
      <c r="L235" s="256"/>
      <c r="M235" s="256"/>
    </row>
    <row r="236" spans="1:42" ht="27" thickTop="1" thickBot="1">
      <c r="A236" s="444"/>
      <c r="B236" s="775"/>
      <c r="C236" s="776" t="s">
        <v>134</v>
      </c>
      <c r="D236" s="740" t="s">
        <v>1160</v>
      </c>
      <c r="E236" s="777" t="s">
        <v>325</v>
      </c>
      <c r="F236" s="460" t="s">
        <v>304</v>
      </c>
      <c r="G236" s="758"/>
      <c r="H236" s="792"/>
      <c r="I236" s="256"/>
      <c r="J236" s="256"/>
      <c r="K236" s="256"/>
      <c r="L236" s="256"/>
      <c r="M236" s="256"/>
    </row>
    <row r="237" spans="1:42" ht="65.25" thickTop="1" thickBot="1">
      <c r="A237" s="444"/>
      <c r="B237" s="775"/>
      <c r="C237" s="776" t="s">
        <v>138</v>
      </c>
      <c r="D237" s="740" t="s">
        <v>1163</v>
      </c>
      <c r="E237" s="777" t="s">
        <v>325</v>
      </c>
      <c r="F237" s="460" t="s">
        <v>304</v>
      </c>
      <c r="G237" s="758"/>
      <c r="H237" s="792"/>
      <c r="I237" s="256"/>
      <c r="J237" s="256"/>
      <c r="K237" s="256"/>
      <c r="L237" s="256"/>
      <c r="M237" s="256"/>
    </row>
    <row r="238" spans="1:42" ht="27" thickTop="1" thickBot="1">
      <c r="A238" s="444"/>
      <c r="B238" s="775"/>
      <c r="C238" s="776" t="s">
        <v>150</v>
      </c>
      <c r="D238" s="740" t="s">
        <v>1164</v>
      </c>
      <c r="E238" s="777" t="s">
        <v>325</v>
      </c>
      <c r="F238" s="460" t="s">
        <v>304</v>
      </c>
      <c r="G238" s="758"/>
      <c r="H238" s="792"/>
      <c r="I238" s="256"/>
      <c r="J238" s="256"/>
      <c r="K238" s="256"/>
      <c r="L238" s="256"/>
      <c r="M238" s="256"/>
    </row>
    <row r="239" spans="1:42" ht="16.5" thickTop="1">
      <c r="A239" s="444"/>
      <c r="B239" s="469"/>
      <c r="C239" s="469"/>
      <c r="D239" s="442"/>
      <c r="E239" s="377"/>
      <c r="F239" s="377"/>
      <c r="G239" s="80"/>
      <c r="H239" s="80"/>
      <c r="I239" s="233"/>
      <c r="J239" s="256"/>
      <c r="K239" s="256"/>
      <c r="L239" s="256"/>
      <c r="M239" s="256"/>
      <c r="N239" s="256"/>
      <c r="O239" s="256"/>
    </row>
    <row r="240" spans="1:42">
      <c r="A240" s="390"/>
      <c r="B240" s="390"/>
      <c r="C240" s="390"/>
      <c r="D240" s="862"/>
      <c r="E240" s="691"/>
      <c r="F240" s="691"/>
      <c r="G240" s="839"/>
      <c r="H240" s="522"/>
      <c r="I240" s="391"/>
      <c r="J240" s="391"/>
      <c r="K240" s="257"/>
      <c r="L240" s="257"/>
      <c r="M240" s="257"/>
      <c r="N240" s="257"/>
      <c r="O240" s="257"/>
      <c r="P240" s="391"/>
      <c r="Q240" s="391"/>
      <c r="R240" s="391"/>
      <c r="S240" s="391"/>
      <c r="T240" s="391"/>
      <c r="U240" s="391"/>
      <c r="V240" s="391"/>
      <c r="W240" s="391"/>
      <c r="X240" s="391"/>
      <c r="Y240" s="391"/>
      <c r="Z240" s="391"/>
      <c r="AA240" s="391"/>
      <c r="AB240" s="391"/>
      <c r="AC240" s="391"/>
      <c r="AD240" s="391"/>
      <c r="AE240" s="391"/>
      <c r="AF240" s="391"/>
      <c r="AG240" s="391"/>
      <c r="AH240" s="391"/>
      <c r="AI240" s="391"/>
      <c r="AJ240" s="391"/>
      <c r="AK240" s="391"/>
      <c r="AL240" s="391"/>
      <c r="AM240" s="391"/>
      <c r="AN240" s="391"/>
      <c r="AO240" s="391"/>
      <c r="AP240" s="391"/>
    </row>
    <row r="241" spans="1:42">
      <c r="A241" s="390"/>
      <c r="B241" s="390"/>
      <c r="C241" s="390"/>
      <c r="D241" s="862"/>
      <c r="E241" s="691"/>
      <c r="F241" s="691"/>
      <c r="G241" s="839"/>
      <c r="H241" s="522"/>
      <c r="I241" s="691"/>
      <c r="J241" s="391"/>
      <c r="K241" s="257"/>
      <c r="L241" s="257"/>
      <c r="M241" s="257"/>
      <c r="N241" s="257"/>
      <c r="O241" s="257"/>
      <c r="P241" s="391"/>
      <c r="Q241" s="391"/>
      <c r="R241" s="391"/>
      <c r="S241" s="391"/>
      <c r="T241" s="391"/>
      <c r="U241" s="391"/>
      <c r="V241" s="391"/>
      <c r="W241" s="391"/>
      <c r="X241" s="391"/>
      <c r="Y241" s="391"/>
      <c r="Z241" s="391"/>
      <c r="AA241" s="391"/>
      <c r="AB241" s="391"/>
      <c r="AC241" s="391"/>
      <c r="AD241" s="391"/>
      <c r="AE241" s="391"/>
      <c r="AF241" s="391"/>
      <c r="AG241" s="391"/>
      <c r="AH241" s="391"/>
      <c r="AI241" s="391"/>
      <c r="AJ241" s="391"/>
      <c r="AK241" s="391"/>
      <c r="AL241" s="391"/>
      <c r="AM241" s="391"/>
      <c r="AN241" s="391"/>
      <c r="AO241" s="391"/>
      <c r="AP241" s="391"/>
    </row>
    <row r="242" spans="1:42">
      <c r="A242" s="390"/>
      <c r="B242" s="390"/>
      <c r="C242" s="390"/>
      <c r="D242" s="863"/>
      <c r="E242" s="839"/>
      <c r="F242" s="691"/>
      <c r="G242" s="839"/>
      <c r="H242" s="522"/>
      <c r="I242" s="391"/>
      <c r="J242" s="391"/>
      <c r="K242" s="257"/>
      <c r="L242" s="257"/>
      <c r="M242" s="257"/>
      <c r="N242" s="257"/>
      <c r="O242" s="257"/>
      <c r="P242" s="391"/>
      <c r="Q242" s="391"/>
      <c r="R242" s="391"/>
      <c r="S242" s="391"/>
      <c r="T242" s="391"/>
      <c r="U242" s="391"/>
      <c r="V242" s="391"/>
      <c r="W242" s="391"/>
      <c r="X242" s="391"/>
      <c r="Y242" s="391"/>
      <c r="Z242" s="391"/>
      <c r="AA242" s="391"/>
      <c r="AB242" s="391"/>
      <c r="AC242" s="391"/>
      <c r="AD242" s="391"/>
      <c r="AE242" s="391"/>
      <c r="AF242" s="391"/>
      <c r="AG242" s="391"/>
      <c r="AH242" s="391"/>
      <c r="AI242" s="391"/>
      <c r="AJ242" s="391"/>
      <c r="AK242" s="391"/>
      <c r="AL242" s="391"/>
      <c r="AM242" s="391"/>
      <c r="AN242" s="391"/>
      <c r="AO242" s="391"/>
      <c r="AP242" s="391"/>
    </row>
    <row r="243" spans="1:42">
      <c r="A243" s="390"/>
      <c r="B243" s="390"/>
      <c r="C243" s="390"/>
      <c r="D243" s="863"/>
      <c r="E243" s="691"/>
      <c r="F243" s="691"/>
      <c r="G243" s="839"/>
      <c r="H243" s="522"/>
      <c r="I243" s="391"/>
      <c r="J243" s="391"/>
      <c r="K243" s="257"/>
      <c r="L243" s="257"/>
      <c r="M243" s="257"/>
      <c r="N243" s="257"/>
      <c r="O243" s="257"/>
      <c r="P243" s="391"/>
      <c r="Q243" s="391"/>
      <c r="R243" s="391"/>
      <c r="S243" s="391"/>
      <c r="T243" s="391"/>
      <c r="U243" s="391"/>
      <c r="V243" s="391"/>
      <c r="W243" s="391"/>
      <c r="X243" s="391"/>
      <c r="Y243" s="391"/>
      <c r="Z243" s="391"/>
      <c r="AA243" s="391"/>
      <c r="AB243" s="391"/>
      <c r="AC243" s="391"/>
      <c r="AD243" s="391"/>
      <c r="AE243" s="391"/>
      <c r="AF243" s="391"/>
      <c r="AG243" s="391"/>
      <c r="AH243" s="391"/>
      <c r="AI243" s="391"/>
      <c r="AJ243" s="391"/>
      <c r="AK243" s="391"/>
      <c r="AL243" s="391"/>
      <c r="AM243" s="391"/>
      <c r="AN243" s="391"/>
      <c r="AO243" s="391"/>
      <c r="AP243" s="391"/>
    </row>
    <row r="244" spans="1:42">
      <c r="A244" s="390"/>
      <c r="B244" s="390"/>
      <c r="C244" s="390"/>
      <c r="D244" s="863"/>
      <c r="E244" s="691"/>
      <c r="F244" s="691"/>
      <c r="G244" s="839"/>
      <c r="H244" s="522"/>
      <c r="I244" s="391"/>
      <c r="J244" s="391"/>
      <c r="K244" s="257"/>
      <c r="L244" s="257"/>
      <c r="M244" s="257"/>
      <c r="N244" s="257"/>
      <c r="O244" s="257"/>
      <c r="P244" s="391"/>
      <c r="Q244" s="391"/>
      <c r="R244" s="391"/>
      <c r="S244" s="391"/>
      <c r="T244" s="391"/>
      <c r="U244" s="391"/>
      <c r="V244" s="391"/>
      <c r="W244" s="391"/>
      <c r="X244" s="391"/>
      <c r="Y244" s="391"/>
      <c r="Z244" s="391"/>
      <c r="AA244" s="391"/>
      <c r="AB244" s="391"/>
      <c r="AC244" s="391"/>
      <c r="AD244" s="391"/>
      <c r="AE244" s="391"/>
      <c r="AF244" s="391"/>
      <c r="AG244" s="391"/>
      <c r="AH244" s="391"/>
      <c r="AI244" s="391"/>
      <c r="AJ244" s="391"/>
      <c r="AK244" s="391"/>
      <c r="AL244" s="391"/>
      <c r="AM244" s="391"/>
      <c r="AN244" s="391"/>
      <c r="AO244" s="391"/>
      <c r="AP244" s="391"/>
    </row>
  </sheetData>
  <mergeCells count="6">
    <mergeCell ref="J155:O157"/>
    <mergeCell ref="A1:L1"/>
    <mergeCell ref="D7:H7"/>
    <mergeCell ref="D9:H9"/>
    <mergeCell ref="D5:H5"/>
    <mergeCell ref="A2:E2"/>
  </mergeCells>
  <dataValidations count="6">
    <dataValidation type="list" allowBlank="1" showInputMessage="1" showErrorMessage="1" sqref="G12 G44:G56 G58 G120:G128 G72:G85 G88:G98 G117:G118 G100:G101 G140 G157:G158 G14:G41 G60:G64 G142:G155 G161 G176 G179:G180 G183 G185 G187:G193 G196:G197 G202:G212 G214:G223 G225:G228 G233:G238 G67:G68 G131 G133" xr:uid="{55CA97B8-414D-4F23-8CD2-F7CA4457B84D}">
      <formula1>"Yes, No, See Explanation"</formula1>
    </dataValidation>
    <dataValidation type="list" allowBlank="1" showInputMessage="1" showErrorMessage="1" sqref="G104 G102" xr:uid="{E6219498-15A5-49C0-B762-BFB6CB43F10A}">
      <formula1>"In-bound, Out-bound, Both, See Explanation"</formula1>
    </dataValidation>
    <dataValidation type="list" allowBlank="1" showInputMessage="1" showErrorMessage="1" sqref="G106:G112 G163:G174 G177:G178" xr:uid="{DEA06AD8-AF10-4ACB-B2A6-BAAF0B1A9296}">
      <formula1>"Available, Not Available, See Explanation"</formula1>
    </dataValidation>
    <dataValidation type="list" allowBlank="1" showInputMessage="1" showErrorMessage="1" sqref="G136" xr:uid="{A54C5121-BED1-42A1-BF58-A1CDDCF8BA40}">
      <formula1>"Confirmed, Not Confirmed, See Explanation"</formula1>
    </dataValidation>
    <dataValidation type="list" allowBlank="1" showInputMessage="1" showErrorMessage="1" sqref="G137" xr:uid="{472CE513-0D5E-43BF-B415-1EFF79DF4F47}">
      <formula1>"Online, Paper, Telephone, All, See Explanation"</formula1>
    </dataValidation>
    <dataValidation type="textLength" allowBlank="1" showInputMessage="1" showErrorMessage="1" sqref="H12:H41 H44:H56 H58:H69 G59 G65:G66 G69 H72:H86 G86 H88:H104 G99 G103 G113:G116 G119 H106:H123 H125:H128 H131:H155 H233:H238 G138:G139 G141 H157:H158 H161:H185 H187:H198 G194:G195 G198 H202:H212 H214:H223 H225:H229 G229 G132 G134:G135" xr:uid="{34D18FEC-FE33-4063-85BA-7B46AB919E14}">
      <formula1>0</formula1>
      <formula2>400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showGridLines="0" workbookViewId="0">
      <selection activeCell="D25" sqref="D25"/>
    </sheetView>
  </sheetViews>
  <sheetFormatPr defaultRowHeight="12.75"/>
  <cols>
    <col min="1" max="1" width="51.42578125" customWidth="1"/>
    <col min="2" max="2" width="52.85546875" customWidth="1"/>
  </cols>
  <sheetData>
    <row r="1" spans="1:5" ht="20.25">
      <c r="A1" s="14" t="str">
        <f>Introduction!A1</f>
        <v>Request for Medical Proposal (RFP) for Arlington County Government</v>
      </c>
    </row>
    <row r="2" spans="1:5" ht="20.25">
      <c r="A2" s="926" t="s">
        <v>1</v>
      </c>
      <c r="B2" s="926"/>
      <c r="C2" s="926"/>
      <c r="D2" s="926"/>
      <c r="E2" s="926"/>
    </row>
    <row r="3" spans="1:5" ht="17.25">
      <c r="A3" s="209" t="s">
        <v>1375</v>
      </c>
    </row>
    <row r="5" spans="1:5">
      <c r="A5" s="600" t="s">
        <v>1247</v>
      </c>
      <c r="B5" s="600"/>
    </row>
    <row r="6" spans="1:5">
      <c r="A6" s="600" t="s">
        <v>1376</v>
      </c>
      <c r="B6" s="600"/>
    </row>
    <row r="9" spans="1:5" ht="15.75">
      <c r="A9" s="87" t="s">
        <v>275</v>
      </c>
      <c r="B9" s="237" t="s">
        <v>104</v>
      </c>
    </row>
    <row r="10" spans="1:5">
      <c r="A10" s="903"/>
      <c r="B10" s="903"/>
    </row>
    <row r="11" spans="1:5">
      <c r="A11" s="903"/>
      <c r="B11" s="903"/>
    </row>
    <row r="12" spans="1:5">
      <c r="A12" s="903"/>
      <c r="B12" s="903"/>
    </row>
    <row r="13" spans="1:5">
      <c r="A13" s="903"/>
      <c r="B13" s="903"/>
    </row>
    <row r="14" spans="1:5">
      <c r="A14" s="903"/>
      <c r="B14" s="903"/>
    </row>
    <row r="15" spans="1:5">
      <c r="A15" s="903"/>
      <c r="B15" s="903"/>
    </row>
    <row r="16" spans="1:5">
      <c r="A16" s="903"/>
      <c r="B16" s="903"/>
    </row>
    <row r="17" spans="1:2">
      <c r="A17" s="903"/>
      <c r="B17" s="903"/>
    </row>
    <row r="18" spans="1:2">
      <c r="A18" s="903"/>
      <c r="B18" s="903"/>
    </row>
    <row r="19" spans="1:2">
      <c r="A19" s="903"/>
      <c r="B19" s="903"/>
    </row>
    <row r="20" spans="1:2">
      <c r="A20" s="903"/>
      <c r="B20" s="903"/>
    </row>
    <row r="21" spans="1:2">
      <c r="A21" s="903"/>
      <c r="B21" s="903"/>
    </row>
    <row r="22" spans="1:2">
      <c r="A22" s="903"/>
      <c r="B22" s="903"/>
    </row>
    <row r="23" spans="1:2">
      <c r="A23" s="903"/>
      <c r="B23" s="903"/>
    </row>
    <row r="24" spans="1:2">
      <c r="A24" s="903"/>
      <c r="B24" s="903"/>
    </row>
    <row r="25" spans="1:2">
      <c r="A25" s="903"/>
      <c r="B25" s="903"/>
    </row>
    <row r="26" spans="1:2">
      <c r="A26" s="903"/>
      <c r="B26" s="903"/>
    </row>
    <row r="27" spans="1:2">
      <c r="A27" s="903"/>
      <c r="B27" s="903"/>
    </row>
    <row r="28" spans="1:2">
      <c r="A28" s="903"/>
      <c r="B28" s="903"/>
    </row>
    <row r="29" spans="1:2">
      <c r="A29" s="903"/>
      <c r="B29" s="903"/>
    </row>
    <row r="30" spans="1:2">
      <c r="A30" s="903"/>
      <c r="B30" s="903"/>
    </row>
    <row r="31" spans="1:2">
      <c r="A31" s="903"/>
      <c r="B31" s="903"/>
    </row>
    <row r="32" spans="1:2">
      <c r="A32" s="903"/>
      <c r="B32" s="903"/>
    </row>
    <row r="33" spans="1:2">
      <c r="A33" s="903"/>
      <c r="B33" s="903"/>
    </row>
    <row r="34" spans="1:2">
      <c r="A34" s="903"/>
      <c r="B34" s="903"/>
    </row>
    <row r="35" spans="1:2">
      <c r="A35" s="903"/>
      <c r="B35" s="903"/>
    </row>
    <row r="36" spans="1:2">
      <c r="A36" s="903"/>
      <c r="B36" s="903"/>
    </row>
    <row r="37" spans="1:2">
      <c r="A37" s="903"/>
      <c r="B37" s="903"/>
    </row>
    <row r="38" spans="1:2">
      <c r="A38" s="903"/>
      <c r="B38" s="903"/>
    </row>
    <row r="39" spans="1:2">
      <c r="A39" s="903"/>
      <c r="B39" s="903"/>
    </row>
    <row r="40" spans="1:2">
      <c r="A40" s="903"/>
      <c r="B40" s="903"/>
    </row>
    <row r="41" spans="1:2">
      <c r="A41" s="903"/>
      <c r="B41" s="903"/>
    </row>
    <row r="42" spans="1:2">
      <c r="A42" s="903"/>
      <c r="B42" s="903"/>
    </row>
    <row r="43" spans="1:2">
      <c r="A43" s="903"/>
      <c r="B43" s="903"/>
    </row>
    <row r="44" spans="1:2">
      <c r="A44" s="903"/>
      <c r="B44" s="903"/>
    </row>
    <row r="45" spans="1:2">
      <c r="A45" s="903"/>
      <c r="B45" s="903"/>
    </row>
    <row r="46" spans="1:2">
      <c r="A46" s="903"/>
      <c r="B46" s="903"/>
    </row>
    <row r="47" spans="1:2">
      <c r="A47" s="903"/>
      <c r="B47" s="903"/>
    </row>
    <row r="48" spans="1:2">
      <c r="A48" s="903"/>
      <c r="B48" s="903"/>
    </row>
    <row r="49" spans="1:2">
      <c r="A49" s="903"/>
      <c r="B49" s="903"/>
    </row>
    <row r="50" spans="1:2">
      <c r="A50" s="903"/>
      <c r="B50" s="903"/>
    </row>
    <row r="51" spans="1:2">
      <c r="A51" s="903"/>
      <c r="B51" s="903"/>
    </row>
    <row r="52" spans="1:2">
      <c r="A52" s="903"/>
      <c r="B52" s="903"/>
    </row>
    <row r="53" spans="1:2">
      <c r="A53" s="903"/>
      <c r="B53" s="903"/>
    </row>
    <row r="54" spans="1:2">
      <c r="A54" s="903"/>
      <c r="B54" s="903"/>
    </row>
    <row r="55" spans="1:2">
      <c r="A55" s="903"/>
      <c r="B55" s="903"/>
    </row>
    <row r="56" spans="1:2">
      <c r="A56" s="903"/>
      <c r="B56" s="903"/>
    </row>
    <row r="57" spans="1:2">
      <c r="A57" s="903"/>
      <c r="B57" s="903"/>
    </row>
    <row r="58" spans="1:2">
      <c r="A58" s="903"/>
      <c r="B58" s="903"/>
    </row>
    <row r="59" spans="1:2">
      <c r="A59" s="903"/>
      <c r="B59" s="903"/>
    </row>
  </sheetData>
  <mergeCells count="1">
    <mergeCell ref="A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1B4B7F260A1478102608651EC543E" ma:contentTypeVersion="6" ma:contentTypeDescription="Create a new document." ma:contentTypeScope="" ma:versionID="e10b313a3c7218908b9e4ebe05621db4">
  <xsd:schema xmlns:xsd="http://www.w3.org/2001/XMLSchema" xmlns:xs="http://www.w3.org/2001/XMLSchema" xmlns:p="http://schemas.microsoft.com/office/2006/metadata/properties" xmlns:ns2="a9577c6a-eaca-464d-85dd-23bc93414fea" xmlns:ns3="56ccdfa7-f36f-4bb0-a2e1-f5f8154cf9e8" targetNamespace="http://schemas.microsoft.com/office/2006/metadata/properties" ma:root="true" ma:fieldsID="f5c5772b1f525a9c3a088fa7a5316db9" ns2:_="" ns3:_="">
    <xsd:import namespace="a9577c6a-eaca-464d-85dd-23bc93414fea"/>
    <xsd:import namespace="56ccdfa7-f36f-4bb0-a2e1-f5f8154cf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77c6a-eaca-464d-85dd-23bc9341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ccdfa7-f36f-4bb0-a2e1-f5f8154cf9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403CEB-099D-468A-A9F6-635A2A330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77c6a-eaca-464d-85dd-23bc93414fea"/>
    <ds:schemaRef ds:uri="56ccdfa7-f36f-4bb0-a2e1-f5f8154cf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B2802-1912-47F4-962B-9DB895234636}">
  <ds:schemaRefs>
    <ds:schemaRef ds:uri="http://schemas.openxmlformats.org/package/2006/metadata/core-properties"/>
    <ds:schemaRef ds:uri="http://schemas.microsoft.com/office/2006/documentManagement/types"/>
    <ds:schemaRef ds:uri="http://purl.org/dc/dcmitype/"/>
    <ds:schemaRef ds:uri="a9577c6a-eaca-464d-85dd-23bc93414fea"/>
    <ds:schemaRef ds:uri="http://purl.org/dc/elements/1.1/"/>
    <ds:schemaRef ds:uri="http://schemas.microsoft.com/office/2006/metadata/properties"/>
    <ds:schemaRef ds:uri="http://purl.org/dc/terms/"/>
    <ds:schemaRef ds:uri="http://schemas.microsoft.com/office/infopath/2007/PartnerControls"/>
    <ds:schemaRef ds:uri="56ccdfa7-f36f-4bb0-a2e1-f5f8154cf9e8"/>
    <ds:schemaRef ds:uri="http://www.w3.org/XML/1998/namespace"/>
  </ds:schemaRefs>
</ds:datastoreItem>
</file>

<file path=customXml/itemProps3.xml><?xml version="1.0" encoding="utf-8"?>
<ds:datastoreItem xmlns:ds="http://schemas.openxmlformats.org/officeDocument/2006/customXml" ds:itemID="{493A2824-57C7-49DF-A557-01D25D481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Clinic Background</vt:lpstr>
      <vt:lpstr>Clinic Questionnaire</vt:lpstr>
      <vt:lpstr>Clinic Explanation</vt:lpstr>
      <vt:lpstr>Med Questionnaire</vt:lpstr>
      <vt:lpstr>Wellness Questionniare</vt:lpstr>
      <vt:lpstr>Med Ques_Explanation</vt:lpstr>
      <vt:lpstr>Wellness Questionnaire</vt:lpstr>
      <vt:lpstr>Wellness Ques_Explanation</vt:lpstr>
      <vt:lpstr>HSA Questionnaire</vt:lpstr>
      <vt:lpstr>HSA Explanation</vt:lpstr>
      <vt:lpstr>OAPIN Copay Plan Design</vt:lpstr>
      <vt:lpstr>OAPIN Coinsurance Plan Design</vt:lpstr>
      <vt:lpstr>OAP HDHP Plan Design</vt:lpstr>
      <vt:lpstr>Questions not used</vt:lpstr>
      <vt:lpstr>Wellness Explanation</vt:lpstr>
      <vt:lpstr>Vision Plan</vt:lpstr>
      <vt:lpstr>Active &amp; PreMedicare GEOAccess</vt:lpstr>
      <vt:lpstr>Provider Disruption</vt:lpstr>
      <vt:lpstr>Plan Documents</vt:lpstr>
    </vt:vector>
  </TitlesOfParts>
  <Manager/>
  <Company>Aon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Medical RFP</dc:title>
  <dc:subject/>
  <dc:creator>Janice Trinh</dc:creator>
  <cp:keywords/>
  <dc:description/>
  <cp:lastModifiedBy>Colleen Donnelly</cp:lastModifiedBy>
  <cp:revision/>
  <dcterms:created xsi:type="dcterms:W3CDTF">2001-03-09T20:25:58Z</dcterms:created>
  <dcterms:modified xsi:type="dcterms:W3CDTF">2020-09-22T13:31:59Z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0x010100F501B4B7F260A1478102608651EC543E</vt:lpwstr>
  </property>
  <property fmtid="{D5CDD505-2E9C-101B-9397-08002B2CF9AE}" pid="4" name="Owner">
    <vt:lpwstr>HRD</vt:lpwstr>
  </property>
  <property fmtid="{D5CDD505-2E9C-101B-9397-08002B2CF9AE}" pid="5" name="Submitter">
    <vt:lpwstr>443</vt:lpwstr>
  </property>
  <property fmtid="{D5CDD505-2E9C-101B-9397-08002B2CF9AE}" pid="6" name="DMF Staff Assigned">
    <vt:lpwstr>24</vt:lpwstr>
  </property>
  <property fmtid="{D5CDD505-2E9C-101B-9397-08002B2CF9AE}" pid="7" name="display_urn:schemas-microsoft-com:office:office#DMF_x0020_Staff_x0020_Assigned">
    <vt:lpwstr>Ivette Gonzalez</vt:lpwstr>
  </property>
  <property fmtid="{D5CDD505-2E9C-101B-9397-08002B2CF9AE}" pid="8" name="display_urn:schemas-microsoft-com:office:office#Submitter">
    <vt:lpwstr>Kristin L. Young</vt:lpwstr>
  </property>
  <property fmtid="{D5CDD505-2E9C-101B-9397-08002B2CF9AE}" pid="9" name="Will CAO Review Contract">
    <vt:lpwstr>CAO will review contract</vt:lpwstr>
  </property>
  <property fmtid="{D5CDD505-2E9C-101B-9397-08002B2CF9AE}" pid="10" name="ProcessInstanceID">
    <vt:lpwstr/>
  </property>
  <property fmtid="{D5CDD505-2E9C-101B-9397-08002B2CF9AE}" pid="11" name="CAO Staff Assigned">
    <vt:lpwstr/>
  </property>
</Properties>
</file>