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arlingtonva-my.sharepoint.com/personal/cdonnelly_arlingtonva_us/Documents/Medical &amp; Dental RFP 2020/final versions/RFP Excel Workbooks Final/"/>
    </mc:Choice>
  </mc:AlternateContent>
  <xr:revisionPtr revIDLastSave="8" documentId="8_{246A6111-3808-4A13-B386-DA093850164A}" xr6:coauthVersionLast="44" xr6:coauthVersionMax="45" xr10:uidLastSave="{104795A1-2B9C-4AFF-AC21-72AF0AF81C94}"/>
  <bookViews>
    <workbookView xWindow="-28920" yWindow="-120" windowWidth="29040" windowHeight="15840" firstSheet="13" activeTab="19" xr2:uid="{00000000-000D-0000-FFFF-FFFF00000000}"/>
  </bookViews>
  <sheets>
    <sheet name="Introduction" sheetId="23" r:id="rId1"/>
    <sheet name="Clinic Background" sheetId="47" r:id="rId2"/>
    <sheet name="Clinic Questionnaire" sheetId="48" r:id="rId3"/>
    <sheet name="Clinic Explanation" sheetId="49" r:id="rId4"/>
    <sheet name="Med Questionnaire" sheetId="13" r:id="rId5"/>
    <sheet name="Wellness Questionniare" sheetId="24" state="hidden" r:id="rId6"/>
    <sheet name="Med Ques_Explanation" sheetId="9" r:id="rId7"/>
    <sheet name="Wellness Questionnaire" sheetId="53" r:id="rId8"/>
    <sheet name="Wellness Ques_Explanation" sheetId="54" r:id="rId9"/>
    <sheet name="HSA Questionnaire" sheetId="43" r:id="rId10"/>
    <sheet name="HSA Explanation" sheetId="36" r:id="rId11"/>
    <sheet name="OAPIN Copay Plan Design" sheetId="28" r:id="rId12"/>
    <sheet name="OAPIN Coinsurance Plan Design" sheetId="45" r:id="rId13"/>
    <sheet name="OAP HDHP Plan Design" sheetId="46" r:id="rId14"/>
    <sheet name="Questions not used" sheetId="34" state="hidden" r:id="rId15"/>
    <sheet name="Wellness Explanation" sheetId="25" state="hidden" r:id="rId16"/>
    <sheet name="Vision Plan" sheetId="51" r:id="rId17"/>
    <sheet name="Active &amp; PreMedicare GEOAccess" sheetId="30" r:id="rId18"/>
    <sheet name="Provider Disruption" sheetId="40" r:id="rId19"/>
    <sheet name="Plan Documents" sheetId="41" r:id="rId20"/>
  </sheets>
  <definedNames>
    <definedName name="_xlnm._FilterDatabase" localSheetId="4" hidden="1">'Med Questionnaire'!$A$65:$AP$65</definedName>
    <definedName name="ListYNNAExplain">#REF!</definedName>
  </definedNames>
  <calcPr calcId="191028"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51" l="1"/>
  <c r="A1" i="25"/>
  <c r="B429" i="34"/>
  <c r="B428" i="34"/>
  <c r="B427" i="34"/>
  <c r="B426" i="34"/>
  <c r="B425" i="34"/>
  <c r="B424" i="34"/>
  <c r="B405" i="34"/>
  <c r="B402" i="34"/>
  <c r="B401" i="34"/>
  <c r="K395" i="34"/>
  <c r="K394" i="34"/>
  <c r="B391" i="34"/>
  <c r="B390" i="34"/>
  <c r="B388" i="34"/>
  <c r="B384" i="34"/>
  <c r="K381" i="34"/>
  <c r="K380" i="34"/>
  <c r="K379" i="34"/>
  <c r="B369" i="34"/>
  <c r="B368" i="34"/>
  <c r="B367" i="34"/>
  <c r="B363" i="34"/>
  <c r="B349" i="34"/>
  <c r="B326" i="34"/>
  <c r="B323" i="34"/>
  <c r="K321" i="34"/>
  <c r="B321" i="34"/>
  <c r="B320" i="34"/>
  <c r="B315" i="34"/>
  <c r="B314" i="34"/>
  <c r="B247" i="34"/>
  <c r="B246" i="34"/>
  <c r="B245" i="34"/>
  <c r="B242" i="34"/>
  <c r="B211" i="34"/>
  <c r="B188" i="34"/>
  <c r="B187" i="34"/>
  <c r="B186" i="34"/>
  <c r="B185" i="34"/>
  <c r="B184" i="34"/>
  <c r="B183" i="34"/>
  <c r="B168" i="34"/>
  <c r="B161" i="34"/>
  <c r="B160" i="34"/>
  <c r="B159" i="34"/>
  <c r="B158" i="34"/>
  <c r="B155" i="34"/>
  <c r="K153" i="34"/>
  <c r="B148" i="34"/>
  <c r="B147" i="34"/>
  <c r="B146" i="34"/>
  <c r="B145" i="34"/>
  <c r="B144" i="34"/>
  <c r="B143" i="34"/>
  <c r="B142" i="34"/>
  <c r="B141" i="34"/>
  <c r="B140" i="34"/>
  <c r="B139" i="34"/>
  <c r="B138" i="34"/>
  <c r="B137" i="34"/>
  <c r="K136" i="34"/>
  <c r="B134" i="34"/>
  <c r="K133" i="34"/>
  <c r="B133" i="34"/>
  <c r="B132" i="34"/>
  <c r="B131" i="34"/>
  <c r="K130" i="34"/>
  <c r="B130" i="34"/>
  <c r="B129" i="34"/>
  <c r="B128" i="34"/>
  <c r="K127" i="34"/>
  <c r="B127" i="34"/>
  <c r="B126" i="34"/>
  <c r="B125" i="34"/>
  <c r="K124" i="34"/>
  <c r="B124" i="34"/>
  <c r="B123" i="34"/>
  <c r="B122" i="34"/>
  <c r="B121" i="34"/>
  <c r="B120" i="34"/>
  <c r="B119" i="34"/>
  <c r="B118" i="34"/>
  <c r="B117" i="34"/>
  <c r="B116" i="34"/>
  <c r="B115" i="34"/>
  <c r="B114" i="34"/>
  <c r="B113" i="34"/>
  <c r="B112" i="34"/>
  <c r="B111" i="34"/>
  <c r="B110" i="34"/>
  <c r="B109" i="34"/>
  <c r="B108" i="34"/>
  <c r="B95" i="34"/>
  <c r="B93" i="34"/>
  <c r="B90" i="34"/>
  <c r="B88" i="34"/>
  <c r="B87" i="34"/>
  <c r="B86" i="34"/>
  <c r="B85" i="34"/>
  <c r="B84" i="34"/>
  <c r="B83" i="34"/>
  <c r="B77" i="34"/>
  <c r="B76" i="34"/>
  <c r="B73" i="34"/>
  <c r="B72" i="34"/>
  <c r="B71" i="34"/>
  <c r="B70" i="34"/>
  <c r="B69" i="34"/>
  <c r="B68" i="34"/>
  <c r="B66" i="34"/>
  <c r="B65" i="34"/>
  <c r="B64" i="34"/>
  <c r="B63" i="34"/>
  <c r="B62" i="34"/>
  <c r="B61" i="34"/>
  <c r="B60" i="34"/>
  <c r="B48" i="34"/>
  <c r="B47" i="34"/>
  <c r="B46" i="34"/>
  <c r="B45" i="34"/>
  <c r="B44" i="34"/>
  <c r="B43" i="34"/>
  <c r="B42" i="34"/>
  <c r="B41" i="34"/>
  <c r="B40" i="34"/>
  <c r="B37" i="34"/>
  <c r="B36" i="34"/>
  <c r="B31" i="34"/>
  <c r="B28" i="34"/>
  <c r="B27" i="34"/>
  <c r="B26" i="34"/>
  <c r="B25" i="34"/>
  <c r="B24" i="34"/>
  <c r="B23" i="34"/>
  <c r="B22" i="34"/>
  <c r="B20" i="34"/>
  <c r="B19" i="34"/>
  <c r="B18" i="34"/>
  <c r="B7" i="34"/>
  <c r="B6" i="34"/>
  <c r="A1" i="46"/>
  <c r="A1" i="45"/>
  <c r="A1" i="28"/>
  <c r="A1" i="36"/>
  <c r="A1" i="43"/>
  <c r="A1" i="54"/>
  <c r="A1" i="53"/>
  <c r="A1" i="9"/>
  <c r="K1" i="24" s="1"/>
  <c r="A1" i="13"/>
  <c r="B55" i="48"/>
</calcChain>
</file>

<file path=xl/sharedStrings.xml><?xml version="1.0" encoding="utf-8"?>
<sst xmlns="http://schemas.openxmlformats.org/spreadsheetml/2006/main" count="7820" uniqueCount="2071">
  <si>
    <t>Request for Medical Proposal (RFP) for Arlington County Government</t>
  </si>
  <si>
    <t>RFP No. 21-HRD-RFP-141 Medical Plan</t>
  </si>
  <si>
    <t>Arlington County Government hereinafter referred to as "County"</t>
  </si>
  <si>
    <t>Arlington County Government offers Cigna and Kaiser plan options to their eligible population.  This RFP is a request a proposal option for the Cigna self-funded medical plans.  A Kaiser plan proposal will not be requested at this time.  The Cigna plans include two in-network only plans and one HDHP option.  Their Cigna medical plans also include a vision plan benefit that will need to be included as a part of the proposal.</t>
  </si>
  <si>
    <t>Medical Technical Instructions</t>
  </si>
  <si>
    <t>Arlington County Government is seeking proposals from qualified organizations to provide administration of the current medical programs for their active employees, retirees under 65, and COBRA participants effective July 1, 2021. This proposal request does not include any Medicare retirees.</t>
  </si>
  <si>
    <t>Important: As a reminder, please provide complete responses in your RFP submission as there will be no requests for clarification and your responses will be scored according to how you reply to each question and on requested materials provided.</t>
  </si>
  <si>
    <r>
      <t>Worksheet Files:</t>
    </r>
    <r>
      <rPr>
        <sz val="10"/>
        <color rgb="FF000080"/>
        <rFont val="Arial"/>
        <family val="2"/>
      </rPr>
      <t xml:space="preserve">  Worksheet(s) to enter your proposal are contained within this Excel file.  Generally, the types of information that you will be entering into this file are plan design deviations, geo-access etc.  You are expected to provide the requested information by completing this workbook.  In addition, this file may also contain reference information (rate history, enrollment data, etc.) that will assist you in putting together your quote.</t>
    </r>
  </si>
  <si>
    <r>
      <t>Electronic File Attachments:</t>
    </r>
    <r>
      <rPr>
        <sz val="10"/>
        <color rgb="FF000080"/>
        <rFont val="Arial"/>
        <family val="2"/>
      </rPr>
      <t xml:space="preserve">  Any attachments that you are being asked to provide about your organization must also be submitted electronically and are listed in Part 3 below. Hard copy attachments will not be accepted.  An explanation of each attachment that you are required to provide appears in the Questionnaire; please be sure to follow the naming conventions that are provided for each attachment.</t>
    </r>
  </si>
  <si>
    <t xml:space="preserve">In order to help you organize your proposal and ensure that it is complete, please review the following list to ensure that you have provided each required item. </t>
  </si>
  <si>
    <t>Questionnaire File (s):</t>
  </si>
  <si>
    <t>Information</t>
  </si>
  <si>
    <t>Name of Worksheet</t>
  </si>
  <si>
    <t>Introduction</t>
  </si>
  <si>
    <t>Intro</t>
  </si>
  <si>
    <t>Clinic Background</t>
  </si>
  <si>
    <t>Clinic Questionnaire</t>
  </si>
  <si>
    <t>Clinic Explanation, if necessary</t>
  </si>
  <si>
    <t>Clinic Explanation</t>
  </si>
  <si>
    <t xml:space="preserve">Medical Questionnaire                                                                             </t>
  </si>
  <si>
    <t>Med. Questionnaire</t>
  </si>
  <si>
    <t xml:space="preserve">Medical Questionnaire Explanations, if necessary                                                    </t>
  </si>
  <si>
    <t>Med Ques_Explanation</t>
  </si>
  <si>
    <t>Wellness Questionnaire</t>
  </si>
  <si>
    <t>Wellness Questionnaire Explanations, if necessary</t>
  </si>
  <si>
    <t>Wellness Ques_Explanation</t>
  </si>
  <si>
    <t>HSA Questionnaire</t>
  </si>
  <si>
    <t>HSA Explanations, if necessary</t>
  </si>
  <si>
    <t>HSA Explanation</t>
  </si>
  <si>
    <t>Part 2. Worksheet File:</t>
  </si>
  <si>
    <t>Arlington County Government Plan design - OAPIN Copay Plan</t>
  </si>
  <si>
    <t>OAPIN Copay Plan Design</t>
  </si>
  <si>
    <t>Arlington County Government Plan design - OAPIN Coinsurance Plan</t>
  </si>
  <si>
    <t>OAPIN Coinsurance Plan Design</t>
  </si>
  <si>
    <t>Arlington County Government Plan design - OAP HDHP Plan</t>
  </si>
  <si>
    <t>OAP HDHP Plan Design</t>
  </si>
  <si>
    <t>Arlington County Government Plan design - Vision Plan</t>
  </si>
  <si>
    <t>Vision Plan</t>
  </si>
  <si>
    <t>Geo- Access Instructions</t>
  </si>
  <si>
    <t>Active &amp; PreMedicare GeoAccess</t>
  </si>
  <si>
    <t>Provider Disruption - Layout</t>
  </si>
  <si>
    <t>Provider Disruption</t>
  </si>
  <si>
    <t>Plan Documents</t>
  </si>
  <si>
    <t>See Plan Documents Worksheet</t>
  </si>
  <si>
    <t>Part 3. Electronic File Attachments to be included in the RFP</t>
  </si>
  <si>
    <t>Listing of Required Attachments</t>
  </si>
  <si>
    <t>M-1 [Your Organization's Name]_Provider Disruption</t>
  </si>
  <si>
    <t>Geo Access</t>
  </si>
  <si>
    <t>M-2 [Your Organization's Name]_Geo Access Med.</t>
  </si>
  <si>
    <t>Sample Reporting Package</t>
  </si>
  <si>
    <t>M-3 [Your Organization's Name] Sample Reporting Package</t>
  </si>
  <si>
    <t>Transition of Care</t>
  </si>
  <si>
    <t>M-4 [Your Organization's Name]_Transition of Care</t>
  </si>
  <si>
    <t>Description</t>
  </si>
  <si>
    <t>Arlington has an established onsite clinic.  The Clinic provides certain low acuity, urgent and episodic health care, prescription services, laboratory services, personalized coaching, limited immunizations, and primary care referrals for the benefit of County eligible employees.</t>
  </si>
  <si>
    <t>Population Eligible for Selected Services</t>
  </si>
  <si>
    <t>All Full and Part time members, working at least 10 hours a week, whom are plan eligible are eligible to use the clinic regardless of their selections.</t>
  </si>
  <si>
    <t>Health Center Details</t>
  </si>
  <si>
    <t>Hours of Operation</t>
  </si>
  <si>
    <t>Recognized Holidays</t>
  </si>
  <si>
    <t>Current Staffing Model</t>
  </si>
  <si>
    <t>Mon</t>
  </si>
  <si>
    <t>Closed</t>
  </si>
  <si>
    <t>New Year's Day</t>
  </si>
  <si>
    <t>Thanksgiving</t>
  </si>
  <si>
    <t>APN - 32 Hours a week</t>
  </si>
  <si>
    <t>Tue</t>
  </si>
  <si>
    <t>8:30-4:30</t>
  </si>
  <si>
    <t>Martin Luther King Day</t>
  </si>
  <si>
    <t>Day after Thanksgiving</t>
  </si>
  <si>
    <t>CMA - 32 Hours a week</t>
  </si>
  <si>
    <t>Wed</t>
  </si>
  <si>
    <t>Memorial Day</t>
  </si>
  <si>
    <t>Christmas Day</t>
  </si>
  <si>
    <t>Thu</t>
  </si>
  <si>
    <t>Independence Day</t>
  </si>
  <si>
    <t>Day After Christmas</t>
  </si>
  <si>
    <t>Fri</t>
  </si>
  <si>
    <t>Labor Day</t>
  </si>
  <si>
    <t>Sat</t>
  </si>
  <si>
    <t>Sun</t>
  </si>
  <si>
    <t>Current Site Information</t>
  </si>
  <si>
    <t>Annual #</t>
  </si>
  <si>
    <t>Primary Care Visits</t>
  </si>
  <si>
    <t xml:space="preserve">Work Related Visits </t>
  </si>
  <si>
    <t> 0</t>
  </si>
  <si>
    <t>Preventative Visits*</t>
  </si>
  <si>
    <t> 19</t>
  </si>
  <si>
    <t>Wellness/Health Coaching Visits*</t>
  </si>
  <si>
    <t> 2</t>
  </si>
  <si>
    <t>Flu Shots</t>
  </si>
  <si>
    <t> 406</t>
  </si>
  <si>
    <t>Biometric Screenings</t>
  </si>
  <si>
    <t>Travel Medicine Visits</t>
  </si>
  <si>
    <t> 5</t>
  </si>
  <si>
    <t>Allergy Shots</t>
  </si>
  <si>
    <t> 431</t>
  </si>
  <si>
    <t xml:space="preserve">Other (specify) </t>
  </si>
  <si>
    <t>Lab Draws</t>
  </si>
  <si>
    <t>Immunization Administration (non flu)</t>
  </si>
  <si>
    <t>To Offeror:  Use Column E to provide a brief explanation, if necessary.  If the length of the explanation is greater than 400 characters, you must use the "Clinic Explanation" worksheet to provide your detail explanation.</t>
  </si>
  <si>
    <t>I.  REQUIREMENTS</t>
  </si>
  <si>
    <t xml:space="preserve">ORGANIZATION INFORMATION </t>
  </si>
  <si>
    <t>Response</t>
  </si>
  <si>
    <t>Explanation</t>
  </si>
  <si>
    <t>Please confirm you ability to manage and operate an onsite health clinic.</t>
  </si>
  <si>
    <t>Please include a list of subcontractors that will be used for any function of the services provided or that will manage the onsite health clinic operations. In your response please include the following information:
  * Year Established/Incorporated
  * NAIC Code
  * Specify services to be provided</t>
  </si>
  <si>
    <t>Length of time providing comprehensive primary care in health clinics.</t>
  </si>
  <si>
    <t>Provide your total number of clinics providing primary and/or urgent care services in the U.S.</t>
  </si>
  <si>
    <t>CONTRACTUAL/COMPLIANCE</t>
  </si>
  <si>
    <t>Contractual</t>
  </si>
  <si>
    <t>Vendor agrees to release staffing, providers or any other entities from any restrictive contract terms that would prevent them from transferring to any other clinic operating vendor. There will be no fees or chargebacks to Arlington or the formentioned group. (i.e. all staffing will be released from non-compete clauses without buyouts)</t>
  </si>
  <si>
    <t>Compliance, General</t>
  </si>
  <si>
    <t>Vendor will meet all applicable standards of care, satisfy state and federal health care laws applicable to health clinic operations (and lab, pharmacy, and any other supplementary service), and will comply with all health care regulatory requirements.  Vendor will ensure that all providers are duly licensed under applicable state licensing law, will ensure that all providers are appropriately qualified and maintain appropriate credentials, and will comply with state and federal law applicable to medical record maintenance and custody.</t>
  </si>
  <si>
    <t>II.  CLINICAL SERVICES</t>
  </si>
  <si>
    <t>SCOPE OF SERVICES</t>
  </si>
  <si>
    <r>
      <t xml:space="preserve">Primary Care/Preventive Health
</t>
    </r>
    <r>
      <rPr>
        <b/>
        <i/>
        <sz val="8.5"/>
        <color rgb="FFFFFFFF"/>
        <rFont val="Arial"/>
        <family val="2"/>
      </rPr>
      <t>Confirm ability to provide below services; note any deviations</t>
    </r>
  </si>
  <si>
    <t>a.</t>
  </si>
  <si>
    <t>Routine Physical/Well Check to include assessment of: blood pressure, blood sugar labs, cholesterol and comprehensive lipid panel labs, body mass index and body composition, alcohol use, emotional health, exercise, nutrition and tobacco use.</t>
  </si>
  <si>
    <t>b.</t>
  </si>
  <si>
    <t>Wellness Counseling</t>
  </si>
  <si>
    <t>c.</t>
  </si>
  <si>
    <t>Adult Immunizations</t>
  </si>
  <si>
    <t xml:space="preserve">  - Hepatitis A Vaccine and Antibody</t>
  </si>
  <si>
    <t xml:space="preserve">  - Hepatitis B Vaccine</t>
  </si>
  <si>
    <t xml:space="preserve">  - Influenza</t>
  </si>
  <si>
    <t xml:space="preserve">  - Tetanus</t>
  </si>
  <si>
    <t xml:space="preserve">  - Pneumococcal</t>
  </si>
  <si>
    <t xml:space="preserve">  - Polio (IPV)</t>
  </si>
  <si>
    <t xml:space="preserve">  - Dtap/Tdap</t>
  </si>
  <si>
    <t xml:space="preserve">  - Varicella</t>
  </si>
  <si>
    <t xml:space="preserve">  - Meningococcal</t>
  </si>
  <si>
    <t xml:space="preserve">  - Shingles</t>
  </si>
  <si>
    <t xml:space="preserve">  - Gardasil (HPV)</t>
  </si>
  <si>
    <t>d.</t>
  </si>
  <si>
    <t>Allergy Injections</t>
  </si>
  <si>
    <t xml:space="preserve"> - Receipt of serum in controlled conditions directly from the manufacturer or from another provider</t>
  </si>
  <si>
    <t xml:space="preserve"> - Administration of vaccine and post-vaccination monitoring</t>
  </si>
  <si>
    <t>e.</t>
  </si>
  <si>
    <t>Referrals</t>
  </si>
  <si>
    <t xml:space="preserve">  - Primary Care Physician</t>
  </si>
  <si>
    <t xml:space="preserve">  - Specialist</t>
  </si>
  <si>
    <t xml:space="preserve">  - Disease management or other programs offered by County Health Plan</t>
  </si>
  <si>
    <t xml:space="preserve">  - County wellness staff</t>
  </si>
  <si>
    <r>
      <t xml:space="preserve">Chronic Condition Monitoring
</t>
    </r>
    <r>
      <rPr>
        <b/>
        <i/>
        <sz val="8"/>
        <color rgb="FFFFFFFF"/>
        <rFont val="Arial"/>
        <family val="2"/>
      </rPr>
      <t>Confirm ability to treat below conditions; note any deviations</t>
    </r>
  </si>
  <si>
    <t>Weight management</t>
  </si>
  <si>
    <t>Cardiovascular Disease</t>
  </si>
  <si>
    <t>Diabetes</t>
  </si>
  <si>
    <t>Hyperlipidemia</t>
  </si>
  <si>
    <t>Hypertension</t>
  </si>
  <si>
    <t>f.</t>
  </si>
  <si>
    <t>Asthma and other chronic respiratory diseases</t>
  </si>
  <si>
    <t>g.</t>
  </si>
  <si>
    <t>Allergies</t>
  </si>
  <si>
    <t>h.</t>
  </si>
  <si>
    <t>Arthritis</t>
  </si>
  <si>
    <t>i.</t>
  </si>
  <si>
    <t>GERD</t>
  </si>
  <si>
    <t>j.</t>
  </si>
  <si>
    <t>Depression screening and appropriate referrals</t>
  </si>
  <si>
    <t>k.</t>
  </si>
  <si>
    <t xml:space="preserve">Stable hyper- or hypothyroidism </t>
  </si>
  <si>
    <t>l.</t>
  </si>
  <si>
    <t>Medication adherence</t>
  </si>
  <si>
    <r>
      <t xml:space="preserve">Acute/Episodic Treatment
</t>
    </r>
    <r>
      <rPr>
        <b/>
        <i/>
        <sz val="8"/>
        <color rgb="FFFFFFFF"/>
        <rFont val="Arial"/>
        <family val="2"/>
      </rPr>
      <t>Confirm below injuries/illnesses will be treated; note any deviations</t>
    </r>
  </si>
  <si>
    <t>Minor to Moderate burns</t>
  </si>
  <si>
    <t>Colds</t>
  </si>
  <si>
    <t>Sore Throat</t>
  </si>
  <si>
    <t>Sinus Infections</t>
  </si>
  <si>
    <t>Flu and other viruses</t>
  </si>
  <si>
    <t>Minor sprains and strains</t>
  </si>
  <si>
    <t>Minor lacerations</t>
  </si>
  <si>
    <t>Headaches/migraines</t>
  </si>
  <si>
    <t>Dizziness</t>
  </si>
  <si>
    <t>Gastroenteritis</t>
  </si>
  <si>
    <t>Skin Rashes</t>
  </si>
  <si>
    <t>Respiratory issues, including cough, bronchitis, pneumonia, asthma</t>
  </si>
  <si>
    <r>
      <t xml:space="preserve">Biometric Screening
</t>
    </r>
    <r>
      <rPr>
        <b/>
        <i/>
        <sz val="11.5"/>
        <color rgb="FFFFFFFF"/>
        <rFont val="Arial"/>
        <family val="2"/>
      </rPr>
      <t>Confirm below capabilities; note any deviations</t>
    </r>
  </si>
  <si>
    <t>Provide scheduled screening events that may include:  height, weight, BMI, body composition, blood pressure, total cholesterol, HDL, LDL, coronary risk ratio, blood glucose</t>
  </si>
  <si>
    <r>
      <t xml:space="preserve">Laboratory Services
</t>
    </r>
    <r>
      <rPr>
        <i/>
        <sz val="9"/>
        <color rgb="FFFFFFFF"/>
        <rFont val="Arial"/>
        <family val="2"/>
      </rPr>
      <t>Confirm below samples can be collected on-site; note any deviations</t>
    </r>
  </si>
  <si>
    <t xml:space="preserve">  Urinary tract infection</t>
  </si>
  <si>
    <t xml:space="preserve">  Hematuria</t>
  </si>
  <si>
    <t xml:space="preserve">  Electrolyte balance</t>
  </si>
  <si>
    <t xml:space="preserve">  Renal function</t>
  </si>
  <si>
    <t>Lipid panel/Cholesterol screening</t>
  </si>
  <si>
    <t xml:space="preserve">  LDL</t>
  </si>
  <si>
    <t xml:space="preserve">  HDL</t>
  </si>
  <si>
    <t xml:space="preserve">  VLDL</t>
  </si>
  <si>
    <t xml:space="preserve">  HDL to LDL Ratio</t>
  </si>
  <si>
    <t xml:space="preserve">  Triglycerides</t>
  </si>
  <si>
    <t>Pregnancy Testing (blood/urine)</t>
  </si>
  <si>
    <t>Medication level monitoring</t>
  </si>
  <si>
    <t>CBC complete blood count</t>
  </si>
  <si>
    <t xml:space="preserve">  Hemoglobin</t>
  </si>
  <si>
    <t>m.</t>
  </si>
  <si>
    <t xml:space="preserve">  RBC</t>
  </si>
  <si>
    <t>n.</t>
  </si>
  <si>
    <t xml:space="preserve">  WBC</t>
  </si>
  <si>
    <t>o.</t>
  </si>
  <si>
    <t xml:space="preserve">  Hematocrit</t>
  </si>
  <si>
    <t>p.</t>
  </si>
  <si>
    <t xml:space="preserve">  Platelets</t>
  </si>
  <si>
    <t>Complete Metabolic panel (blood chemistry)</t>
  </si>
  <si>
    <t>q.</t>
  </si>
  <si>
    <t xml:space="preserve">  Liver Function
</t>
  </si>
  <si>
    <t>r.</t>
  </si>
  <si>
    <t xml:space="preserve">  Electrolyte - BMP</t>
  </si>
  <si>
    <t>s.</t>
  </si>
  <si>
    <t>Glucose / Hemoglobin A1c</t>
  </si>
  <si>
    <t>t.</t>
  </si>
  <si>
    <t>TSH</t>
  </si>
  <si>
    <t xml:space="preserve">CLIA Waived Services
</t>
  </si>
  <si>
    <t>u.</t>
  </si>
  <si>
    <t xml:space="preserve">  Rapid strep test</t>
  </si>
  <si>
    <t>v.</t>
  </si>
  <si>
    <t xml:space="preserve">  Rapid flu test (A&amp;B)</t>
  </si>
  <si>
    <t>w.</t>
  </si>
  <si>
    <t xml:space="preserve">  Rapid RSV Test</t>
  </si>
  <si>
    <t>x.</t>
  </si>
  <si>
    <t xml:space="preserve">  Rapid pregnancy test</t>
  </si>
  <si>
    <t>y.</t>
  </si>
  <si>
    <t xml:space="preserve">  Rapid glucose test</t>
  </si>
  <si>
    <t>z.</t>
  </si>
  <si>
    <t xml:space="preserve">  Monospot</t>
  </si>
  <si>
    <r>
      <t xml:space="preserve">Prescription Services
</t>
    </r>
    <r>
      <rPr>
        <i/>
        <sz val="9"/>
        <color rgb="FFFFFFFF"/>
        <rFont val="Arial"/>
        <family val="2"/>
      </rPr>
      <t>Confirm ability to provide below services; note any deviations</t>
    </r>
  </si>
  <si>
    <t>Written prescriptions by Nurse Practitioner</t>
  </si>
  <si>
    <t>Ability to add prescriptions from other providers to patient record</t>
  </si>
  <si>
    <t>III. OPERATIONS</t>
  </si>
  <si>
    <r>
      <t xml:space="preserve">GENERAL
</t>
    </r>
    <r>
      <rPr>
        <i/>
        <sz val="11.5"/>
        <color rgb="FFFFFFFF"/>
        <rFont val="Arial"/>
        <family val="2"/>
      </rPr>
      <t>Provide or confirm the request information; note any deviations</t>
    </r>
  </si>
  <si>
    <t>Describe your operational standards and commitment to ensuring adherence to those standards?</t>
  </si>
  <si>
    <t>Ability to operate the clinic four days/week for eight hours/day, with possible addition of a fifth day</t>
  </si>
  <si>
    <t>Confirm ability to offer both in-person and virtual visits</t>
  </si>
  <si>
    <t>Support the County's effort to market clinic services and encourage engagement with County employees</t>
  </si>
  <si>
    <t>Confirm lab vendor used is an in-network provider with the health plan</t>
  </si>
  <si>
    <t>Confirm you have processes and procedures in place to ensure adherence to applicable laws around medical waste removal, chemical storage and other relevant activities.</t>
  </si>
  <si>
    <t>Integration</t>
  </si>
  <si>
    <t>Integration with claims system so clinic data can be integrated into overall health plan analytics</t>
  </si>
  <si>
    <t>Ability to implement a reasonable first dollar charge for employees in HSA plan</t>
  </si>
  <si>
    <t>Electronic Medical Record</t>
  </si>
  <si>
    <t>Provide the name of the Electronic Medical Record (EMR) that you will use in the health clinic. Is it internally hosted or externally hosted?</t>
  </si>
  <si>
    <t>Confirm you have routinely scheduled internal and external security audits process and that you are willing to provide your full audit reports to Arlington or their designated partner for review.</t>
  </si>
  <si>
    <t>Describe how your EMR is able to electronically communicate with other providers in the community and health systems.</t>
  </si>
  <si>
    <t>Describe how staff are trained on use of the EMR</t>
  </si>
  <si>
    <t>Who do the medical records belong to?  Vendor? Employee?</t>
  </si>
  <si>
    <t>On-line Patient Portal</t>
  </si>
  <si>
    <t>Confirm the availability of an on-line patient portal</t>
  </si>
  <si>
    <t>Confirm the portal offers the following functionality:</t>
  </si>
  <si>
    <t>Use of the portal is "opt-in"</t>
  </si>
  <si>
    <t>Self-scheduling appointments (on-site or virtual)</t>
  </si>
  <si>
    <t>Ability to view lab results</t>
  </si>
  <si>
    <t>Ability to view electronic medical record</t>
  </si>
  <si>
    <t>Ability to email questions to staff</t>
  </si>
  <si>
    <t>Clinic Staffing</t>
  </si>
  <si>
    <t>Clinical and administrative staff are employed by or are independent contractors of your organization, affiliates, or parent company.</t>
  </si>
  <si>
    <t>Provide the following staff:</t>
  </si>
  <si>
    <t>- Advanced Practice Registered Nurse with current Virginia license or the ability to obtain one (clinical services)</t>
  </si>
  <si>
    <t>- Certified Medical Assistant (clinical and administrative services)</t>
  </si>
  <si>
    <t>Independently contract with physician to supervise clinic staff</t>
  </si>
  <si>
    <t>Provide back-up per diem staffing for planned absences of regular staff at no additional cost to the County</t>
  </si>
  <si>
    <t>Provide County opportunity to meet and provide feedback regarding staff under consideration for placement at clinic</t>
  </si>
  <si>
    <t>In the event of a vendor change, consideration of hiring current clinic staff</t>
  </si>
  <si>
    <t>IV.  REPORTING</t>
  </si>
  <si>
    <t>Vendor Transition</t>
  </si>
  <si>
    <t>Describe the transition process for medical records from current vendor</t>
  </si>
  <si>
    <t>Confirm your willingness to provide employees with a copy of their medical records should the vendor change in the future</t>
  </si>
  <si>
    <t>GENERAL REPORTING</t>
  </si>
  <si>
    <t>Confirm ability to provide monthly, quarterly and annual reporting for the following:</t>
  </si>
  <si>
    <t xml:space="preserve">   Clinical</t>
  </si>
  <si>
    <t xml:space="preserve">   Operations</t>
  </si>
  <si>
    <t xml:space="preserve">   Medical Cost Savings and ROI</t>
  </si>
  <si>
    <t xml:space="preserve">   Referrals</t>
  </si>
  <si>
    <t>Confirm ability to provide ad hoc reporting</t>
  </si>
  <si>
    <t>Are there additional charges for ad hoc reports?</t>
  </si>
  <si>
    <t>This worksheet should be used to provide additional explanations for any questions for which a "See Explanation" response exceeds 400 characters.</t>
  </si>
  <si>
    <t xml:space="preserve">State the number of questions you addressed with further explanation:  </t>
  </si>
  <si>
    <t>Section/ Question #</t>
  </si>
  <si>
    <t>Technical Questionnaire</t>
  </si>
  <si>
    <t/>
  </si>
  <si>
    <t>To Offeror:  Use Column H to provide a brief explanation. However if the length of the explanation is greater than 400 characters, you must use the "Explanation" worksheet to provide your detail explanation.</t>
  </si>
  <si>
    <t xml:space="preserve">MEDICAL RFP </t>
  </si>
  <si>
    <t>I.</t>
  </si>
  <si>
    <t>GENERAL PLAN INFORMATION</t>
  </si>
  <si>
    <t>Answer Format</t>
  </si>
  <si>
    <t>Format Type</t>
  </si>
  <si>
    <t>1.</t>
  </si>
  <si>
    <t>Please confirm the proposed network for each of the current plan designs.</t>
  </si>
  <si>
    <t>CIGNA (OAPIN) Copay Plan
( Active/Pre-Medicare Retirees)</t>
  </si>
  <si>
    <t>Text</t>
  </si>
  <si>
    <t>CIGNA (OAPIN) Coinsurance Plan
( Active/Pre-Medicare Retirees)</t>
  </si>
  <si>
    <t xml:space="preserve">CIGNA (OAP) HDHP HSA
( Active/Pre-Medicare Retirees) </t>
  </si>
  <si>
    <t>2.</t>
  </si>
  <si>
    <t>Network Model Type(s)</t>
  </si>
  <si>
    <t>II.</t>
  </si>
  <si>
    <t>Network Access/Medical Network Management</t>
  </si>
  <si>
    <t>Provider Disruption:  You need to request from Aon's NAPD team: hnapdmbx@aon.com. Please follow the workflow requested in the e-mail outlined by the NAPD team.  Confirm you have followed the process and provided the requested data for the County.</t>
  </si>
  <si>
    <t>Drop down box</t>
  </si>
  <si>
    <t>Confirmed, Not Confirmed, See Explanation</t>
  </si>
  <si>
    <t>GeoAccess:  You need to request from our NAPD team: hnapdmbx@aon.com. Please follow the workflow requested in the e-mail outlined by the NAPD team.  Confirm you have followed the process and provided the requested data for the County.</t>
  </si>
  <si>
    <t>3.</t>
  </si>
  <si>
    <t>Confirm that your firm will maintain at least 95% of current network provider choice and geo-access standards in each plan year of the contract.</t>
  </si>
  <si>
    <t>4.</t>
  </si>
  <si>
    <t>Confirm that any provider termination or network reductions for any network service area with 2% or more terminations by specialty group will be reported in advance to the County with at least 60 days’ notice</t>
  </si>
  <si>
    <t>5.</t>
  </si>
  <si>
    <t xml:space="preserve">Does your organization notify the County and/or participants if a network physician terminates his/her contract during the plan year? </t>
  </si>
  <si>
    <t>Yes, No, See Explanation</t>
  </si>
  <si>
    <t xml:space="preserve">When and how are the members notified? </t>
  </si>
  <si>
    <t>What happens to patients that are receiving ongoing treatment with network physicians who terminate their contract?</t>
  </si>
  <si>
    <t>6.</t>
  </si>
  <si>
    <t>Confirm that, if requested, your organization is willing and able to add medical providers to its medical networks.</t>
  </si>
  <si>
    <t>7.</t>
  </si>
  <si>
    <t>What is the average length in time to add a medical provider to your organization's medical network? (30-60 days?)</t>
  </si>
  <si>
    <t>8.</t>
  </si>
  <si>
    <t>Confirm that Detailed disruption information about significant changes to network access will be provided to the County at least 60 days in advance and to participants at County's request.</t>
  </si>
  <si>
    <t>9.</t>
  </si>
  <si>
    <t>What network management services will be delivered by a subcontractor, wholly owned subsidiary or other outside organization? (Include any leased network arrangements.)</t>
  </si>
  <si>
    <t>If you use leased networks to service this account, are the leased discounts loaded into your claims system?</t>
  </si>
  <si>
    <t>10.</t>
  </si>
  <si>
    <t>What is your network's physician to patient ratio?</t>
  </si>
  <si>
    <t>11.</t>
  </si>
  <si>
    <t>How often are provider directories updated online?</t>
  </si>
  <si>
    <t>12.</t>
  </si>
  <si>
    <t xml:space="preserve">Do you offer a 24/7 Nurseline?  </t>
  </si>
  <si>
    <t>Credentialing and Recredentialing</t>
  </si>
  <si>
    <t>13.</t>
  </si>
  <si>
    <t>Is your firm's doctor credentialing program certified by NCQA?</t>
  </si>
  <si>
    <t>drop down box</t>
  </si>
  <si>
    <t>14.</t>
  </si>
  <si>
    <t>At the time of credentialing, your firm verifies at least the following information from primary sources:</t>
  </si>
  <si>
    <t>A current, valid license to practice as a physician or independent behavioral healthcare practitioner at the highest level certified or approved by the state.</t>
  </si>
  <si>
    <t>Clinical privileges in good standing at the institution designated by the behavioral healthcare practitioner as the primary admitting facility, as applicable.</t>
  </si>
  <si>
    <t>A valid DEA or CDS certificate, as applicable.</t>
  </si>
  <si>
    <t>Graduation from an accredited professional school and/or highest training program applicable to the academic degree, discipline, and licensure of the practitioner.</t>
  </si>
  <si>
    <t>Board certification if the practitioner states that he/she is board-certified on the application.</t>
  </si>
  <si>
    <t>Work history for the past ten years.</t>
  </si>
  <si>
    <t>Current, adequate malpractice insurance according to the firm's policy.</t>
  </si>
  <si>
    <t>History of professional liability claims which resulted in settlements or judgments paid by or on behalf of the practitioner.</t>
  </si>
  <si>
    <t>Query all entities where practitioners have held privileges.</t>
  </si>
  <si>
    <t>Ever had placement issues post discharge</t>
  </si>
  <si>
    <t>Ever had transfer acceptance issues intra or post discharge</t>
  </si>
  <si>
    <t>15.</t>
  </si>
  <si>
    <t>Confirm that your firm formally recredentials its practitioners at least every two years, during which it verifies at least the following information from primary sources:</t>
  </si>
  <si>
    <t>A valid state license to practice</t>
  </si>
  <si>
    <t>The status of clinical privileges at the institution designated by the practitioner as the primary admitting facility as applicable</t>
  </si>
  <si>
    <t>A valid DEA or CDS certificate, as applicable (a copy is sufficient)</t>
  </si>
  <si>
    <t>Board certification (only if the practitioner was due to be recertified)</t>
  </si>
  <si>
    <t>Current, adequate malpractice insurance according to the firm's policy</t>
  </si>
  <si>
    <t>16.</t>
  </si>
  <si>
    <t>As part of the credentialing and re-credentialing process for contracted providers, do you query the  Healthcare Integrity and Protection Data Bank (HIPDB);  If the HIPDB suggests current or past sanctions or exclusion from participation in Federal and/or State health care programs, what actions do you take in the case of (a) a prospective provider seeking to contract with you and (b) an already contracted provider?</t>
  </si>
  <si>
    <t>text</t>
  </si>
  <si>
    <t>High Performance Network</t>
  </si>
  <si>
    <t>17.</t>
  </si>
  <si>
    <t>Does your organization offer high-performance networks?</t>
  </si>
  <si>
    <t>18.</t>
  </si>
  <si>
    <t>What percentage of your standard network is included in your HPN?</t>
  </si>
  <si>
    <t>19.</t>
  </si>
  <si>
    <t>What are your current arrangements and incentives for directing members to ACOs and Patient Centered Medical Homes?</t>
  </si>
  <si>
    <t>III.</t>
  </si>
  <si>
    <t>Qualifications of Offeror and Ability to Administer Current Plan Designs, Audit &amp; Systems, Reporting Capabilities &amp; Reporting</t>
  </si>
  <si>
    <t>PLAN DESIGN</t>
  </si>
  <si>
    <t>Adhere to the current plan design in preparing the quote.</t>
  </si>
  <si>
    <r>
      <t xml:space="preserve">The County is requesting that Offerors duplicate the current plan designs offerings.  Please indicate  (yes/no) if your organization is quoting on a specific plan. If the plan you are quoting matches current in every way, indicate "NO DEVIATIONS" in your response. </t>
    </r>
    <r>
      <rPr>
        <b/>
        <sz val="10"/>
        <color rgb="FF000080"/>
        <rFont val="Arial"/>
        <family val="2"/>
      </rPr>
      <t>Please list any deviations in the plan design workbook tabs.</t>
    </r>
    <r>
      <rPr>
        <sz val="10"/>
        <color rgb="FF000080"/>
        <rFont val="Arial"/>
        <family val="2"/>
      </rPr>
      <t xml:space="preserve"> Note that bidders may elect to quote one or more of the following plans:</t>
    </r>
  </si>
  <si>
    <t>Please see the detailed SPD's located within the RFP</t>
  </si>
  <si>
    <t>Medical Services Offeror is able provide medical and prescription drug coverage and customer service to participants in the continental United States, Alaska, Hawaii, Puerto Rico and the US Virgin Islands</t>
  </si>
  <si>
    <r>
      <t>Include a concise description of how your organization covers transition of care conditions, such as pregnancy, chemotherapy, case management, scheduled surgeries, chronic illnesses, terminal illnesses, behavioral health illnesses, etc., if a new member is receiving treatment from a non-participating provider as of June 30, 2021. Please specify if it varies by state or is consistent across the entire plan. Name the file:  "</t>
    </r>
    <r>
      <rPr>
        <b/>
        <sz val="10"/>
        <color rgb="FF000080"/>
        <rFont val="Arial"/>
        <family val="2"/>
      </rPr>
      <t>M-4 [Your Organization's Name]_Transition of Care</t>
    </r>
    <r>
      <rPr>
        <sz val="10"/>
        <color rgb="FF000080"/>
        <rFont val="Arial"/>
        <family val="2"/>
      </rPr>
      <t>."</t>
    </r>
  </si>
  <si>
    <t>Included, Not Included, See Explanation</t>
  </si>
  <si>
    <t>Please describe the process for the County to grant an exception to the plan design</t>
  </si>
  <si>
    <t>The County medical plans include a vision benefit.  Please confirm that your proposed plan(s) includes this benefit</t>
  </si>
  <si>
    <t>Confirm that out-of-network claims will be capped at the 80th percentile of R&amp;C</t>
  </si>
  <si>
    <t>Offeror Capabilities</t>
  </si>
  <si>
    <t>How does your organization make changes to correct problems as a result of a quality improvement review, such as an audit, etc.?</t>
  </si>
  <si>
    <t>All claim records and eligibility data used by the Offeror in its role as claim administrator shall remain the property of the County as Plan Sponsor and Plan Administrator.</t>
  </si>
  <si>
    <t>Agree, Disagree, See Explanation</t>
  </si>
  <si>
    <t>Offeror agrees to perform annual verification of disabled/handicapped status of overage (&gt;26 years) child dependents annually at no cost to the County</t>
  </si>
  <si>
    <t xml:space="preserve">Offeror agrees to provide electronic copies of plan materials, including SBCs, SPDs, Certificates of Coverage, and other plan materials.  </t>
  </si>
  <si>
    <t>Offeror confirms the capability for providing the County with a link to the Offeror's website to obtain plan information, including Certificates of Coverage, SBCs, and benefit summaries.</t>
  </si>
  <si>
    <t>Indicate whether the following functions are centralized or decentralized and provide the location where the functions will be performed in the Explanation column.</t>
  </si>
  <si>
    <t>Claims Administration</t>
  </si>
  <si>
    <t>Centralized, Decentralized</t>
  </si>
  <si>
    <t>Member Services</t>
  </si>
  <si>
    <t>Network Management</t>
  </si>
  <si>
    <t>Disease Management</t>
  </si>
  <si>
    <t>Utilization Review</t>
  </si>
  <si>
    <t>Underwriting Services</t>
  </si>
  <si>
    <t>Eligibility Services</t>
  </si>
  <si>
    <t>Audits and Systems - Medical</t>
  </si>
  <si>
    <t>The County reserves the right to conduct audits.  Any third party auditor engaged by the County shall execute a confidentiality agreement in a form mutually agreed upon prior to conducting any audit ensuring that all information reviewed during such audit and all details will be treated as confidential and will not be revealed in any manner or form by or to any third party.
Confirm you agree with each of the following:</t>
  </si>
  <si>
    <t xml:space="preserve">An independent consultant, on behalf of the County, will conduct a quality review of the medical plan designs, including pharmacy to be loaded in the claims system(s) prior to implementation (or as soon thereafter as reasonably possible). As the selected Offeror, your organization agrees to pay the cost of this review (up to $60,000).  Your organization will provide all necessary support to enable the independent consultant, on behalf of the County, to review claims in a test environment that mirrors the plan information present in the "live" claims processing system. If this review cannot be supported remotely and requires an on-site review, your organization will be responsible for travel costs up to $5,000.  All costs associated with this review shall not be included in the County's retention fee. </t>
  </si>
  <si>
    <t xml:space="preserve">An independent consultant, on behalf of the County, will conduct a medical clinical audit, pharmacy audit and a claims audit, one of each every two years.  As the selected Offeror or administrator, your organization agrees to pay the cost of these audits (up to $65,000 each). Your organization will provide all necessary support to enable the independent consultant, on behalf of the County, to review the claims data. If this review cannot be supported remotely and requires an on-site review, your organization will be responsible for travel costs up to $5,000 (in addition to the $65,000).  All costs associated with this review shall not be included in the County's retention fee. </t>
  </si>
  <si>
    <t>Right to audit at no charge except as a direct pass-through of any data retrieval fees, which may be required if data requested has already been stored.</t>
  </si>
  <si>
    <t>Right to audit post termination, up to two years following termination of the business relationship with prior written notification. The   County will not be held responsible for time or miscellaneous costs incurred by the health plan in association with audit including, but not limited to, the costs associated with providing audit reports, systems access, or space.</t>
  </si>
  <si>
    <t>Right to audit more than once per year if the audits are different in scope or for different services.</t>
  </si>
  <si>
    <t>Right to independently audit or evaluate clinical disease management and case management programs through the use of a qualified third party auditor.</t>
  </si>
  <si>
    <t>Right to perform additional audits during the year of similar scope if requested as a follow-up to ensure significant/material errors found in an audit have been corrected and are not recurring or if additional information becomes available to warrant further investigation.</t>
  </si>
  <si>
    <t>If your organization fails an audit, your organization will fund a re-audit at its own expense.</t>
  </si>
  <si>
    <t>Your organization agrees to provide reasonable cooperation with requests for information, which includes but is not limited to the timing of the audit, deliverables, data/information requests and Offeror response time to questions during and after the process.  Offeror will also provide a response to all “findings” it receives within 30 days, or at a later date if mutually determined to be more reasonable based on the number and type of findings.</t>
  </si>
  <si>
    <t xml:space="preserve">Your organization agrees to pay the Plan 100% of any overpayments made by the Plan as determined from an audit by a organization that the Plan chooses, and no later than 30 days after both parties have agreed to the recoveries, subject to a compounding interest penalty of 1% per month. </t>
  </si>
  <si>
    <t>As a result of an audit, the County can set a time limit for pursuing underpayments/overpayments to/from its members.</t>
  </si>
  <si>
    <t>Your organization will allow County, or any other party selected by County (e.g. State Auditor General or County's independent auditors), to audit claims at any time, including, but not limited to, medical claim financial payments and clinical services.  This would be in addition to any annual claims audit that County performs through contract with a organization for independent auditing services.</t>
  </si>
  <si>
    <t>Your organization will reimburse County for payments not authorized under the plan.  If not, explain why your organization is unwilling to agree to this request.</t>
  </si>
  <si>
    <t>Your organization is held accountable for the integrity of the financial transactions.</t>
  </si>
  <si>
    <t>Confirm there would be no limit to the number of claims/discrepancies reviewed by the County’s auditor and vendor.</t>
  </si>
  <si>
    <t xml:space="preserve">Each and every payment by Client to the vendor, whether representing fees, claims or otherwise, would be subject to audit and reconciliation and no such payment made by Client would constitute a waiver of its right to audit or reconcile. </t>
  </si>
  <si>
    <t>If the audit identifies confirmed errors, you will provide service warranty reports to auditor for every confirmed error.</t>
  </si>
  <si>
    <t>You will review the service warranty with auditor and the County for final approval. Any claim errors identified in an audit, should include details of the error, how it was corrected and provide quantification of the overall impact of the error.</t>
  </si>
  <si>
    <t>Issues identified in an external audit will not be used to offset amounts due back to the County or to members.</t>
  </si>
  <si>
    <t>If you require the County to change claim platforms, you will allow the County to conduct a pre-migration readiness assessment and claim audit in order to test that the set up and benefits will be processed correctly.  The cost of the migration audit will be paid for by your organization.</t>
  </si>
  <si>
    <t>Audit and Systems - Pharmacy</t>
  </si>
  <si>
    <t>20.</t>
  </si>
  <si>
    <t xml:space="preserve">The County retains the right to audit such information as reasonably required to determine that your firm is complying with the Agreement, which includes but is not limited to: 100% of pharmacy claims data, with all NCPDP fields from the most current version and release; data management; participating pharmacy contracts with PBM (transparent pricing models only); pharmaceutical manufacturer; Mail Order and Specialty Pharmacy contracts to the extent they exist with other vendor(s); approved and denied utilization management reviews; clinical program outcomes; appeals;  and information related to the reporting and measurement of performance guarantees. </t>
  </si>
  <si>
    <t>21.</t>
  </si>
  <si>
    <t xml:space="preserve">The County shall not be liable for underpayments made as result of PBM error and discovered through the audit.  </t>
  </si>
  <si>
    <t>22.</t>
  </si>
  <si>
    <t>100% of any agreed to adjustments, payments and/or reimbursements determined to be necessary as a result of any examination or audit shall be paid by you within 30 calendar days after both parties agree with the amounts to be reconciled, as applicable, and have executed an appropriate release document closing the audit period, which can include electronic acknowledgement.</t>
  </si>
  <si>
    <t>23.</t>
  </si>
  <si>
    <t xml:space="preserve">The County, through a mutually agreeable independent third party retained by The County, may conduct an annual Manufacturer Payments audit for the prior two contract years. Such audit shall be limited to a review of no less than ten (10) pharmaceutical company contracts directly related to The County's Manufacturer Payments as selected by The County.  Such review of pharmaceutical company contracts may include formulary and Manufacturer Payment provisions and shall be limited to information necessary for validating the accuracy of the Manufacturer Payment amounts remitted to The County by your firm. </t>
  </si>
  <si>
    <t>24.</t>
  </si>
  <si>
    <t xml:space="preserve">The right to audit Manufacturer Payments extends to any and all agreements with pharmaceutical manufacturers based on the definition of Manufacturer Payments. This includes but is not limited to Rebate agreements and other types of agreements that may require the County to enroll in certain programs in order to be eligible to receive Manufacturer Payments. </t>
  </si>
  <si>
    <t>25.</t>
  </si>
  <si>
    <t>You agree to share 100% of all audit recoveries (retail, mail, and specialty) with the County on a quarterly basis within 30 calendar days from the close of the contract quarter.</t>
  </si>
  <si>
    <t>Reporting Capabilities</t>
  </si>
  <si>
    <t>Please indicate your willingness to provide reports to the County to comply with  the following reporting requirements. Each report must reflect claims and enrollment (enrollees as well as members) by lines of coverage split between employees, COBRA participants and Pre-Medicare Retirees, plus a total for all activity)
Pre- Medicare retirees must be spilt into additional sub-groups, including groups that consist only of dependents (e.g. of Medicare-enrolled retirees; of Line of Duty retirees)</t>
  </si>
  <si>
    <t>26.</t>
  </si>
  <si>
    <t>Offeror agrees to provide monthly paid claims and enrollment reports by group and plan type to the County as part of your standard reporting package. Costs for standard reports should be included in the quote provided. If you disagree, please explain</t>
  </si>
  <si>
    <t>27.</t>
  </si>
  <si>
    <t>Offeror agrees to meet with the County on a semi-annual basis (at minimum) to review claim experience, plan progress, service-related issues, etc. Review will include an Executive Summary and plan recommendations based on County utilization. If you disagree, please explain.</t>
  </si>
  <si>
    <t>28.</t>
  </si>
  <si>
    <t>Do you provide online access to reporting tools for the County and any authorized vendors (e.g. actuarial consultants)?</t>
  </si>
  <si>
    <t>29.</t>
  </si>
  <si>
    <t>If the relationship is terminated, do you have the ability to provide the County with a detailed report of each participant, with a major in-process condition, to assist in transitioning these participants to another health plan?</t>
  </si>
  <si>
    <t>30.</t>
  </si>
  <si>
    <t>List the key drivers that you track to assess improved outcomes and lower costs.</t>
  </si>
  <si>
    <t>31.</t>
  </si>
  <si>
    <t>Do you provide ACA reporting and filing?  If yes, please describe your full capabilities and any associated pricing.</t>
  </si>
  <si>
    <t>32.</t>
  </si>
  <si>
    <t xml:space="preserve">Can you provide ad hoc reports at no additional cost?  If so, provide average turnaround time. </t>
  </si>
  <si>
    <t>33.</t>
  </si>
  <si>
    <r>
      <t xml:space="preserve">Please provide an electronic copy of each report within the standard reporting package (use sample data). Name the file: </t>
    </r>
    <r>
      <rPr>
        <b/>
        <sz val="10"/>
        <color rgb="FF000080"/>
        <rFont val="Arial"/>
        <family val="2"/>
      </rPr>
      <t>"M-3 [Your Organization's Name] Sample Reporting Package</t>
    </r>
    <r>
      <rPr>
        <sz val="10"/>
        <color rgb="FF000080"/>
        <rFont val="Arial"/>
        <family val="2"/>
      </rPr>
      <t>."</t>
    </r>
  </si>
  <si>
    <t>Provided, Not Provided, See Explanation</t>
  </si>
  <si>
    <t>Monthly Reports</t>
  </si>
  <si>
    <t>34.</t>
  </si>
  <si>
    <t>Monthly reporting will contain the following information:</t>
  </si>
  <si>
    <t>Paid Claims by Plan and applicable division</t>
  </si>
  <si>
    <t>Capitation (if applicable)</t>
  </si>
  <si>
    <t>Administrative/Network Fees (if applicable)</t>
  </si>
  <si>
    <t>Claims exceeding $50,000 with diagnosis</t>
  </si>
  <si>
    <t>Monthly enrollment counts by Plan and applicable division</t>
  </si>
  <si>
    <t>Electronic eligibility listing</t>
  </si>
  <si>
    <t>Runout and reserves</t>
  </si>
  <si>
    <t>Claims paid by $ amount increments</t>
  </si>
  <si>
    <t>Reconciliation of claims drafts to paid claims</t>
  </si>
  <si>
    <t>35.</t>
  </si>
  <si>
    <t xml:space="preserve">General claim utilization reports provided semi-annually or as needed by major line of coverage identifying: </t>
  </si>
  <si>
    <t>Claims submitted</t>
  </si>
  <si>
    <t>Claims eligible</t>
  </si>
  <si>
    <t>Deductible and coinsurance application</t>
  </si>
  <si>
    <t>Payment reductions due to network negotiated rates</t>
  </si>
  <si>
    <t>R&amp;C cutbacks and savings</t>
  </si>
  <si>
    <t>Coordination of Benefit savings</t>
  </si>
  <si>
    <t>Ineligible expenses</t>
  </si>
  <si>
    <t>Age-out report for dependent children 3 months before turning age 26</t>
  </si>
  <si>
    <t>Report and track &gt;26 disabled/handicap dependent status</t>
  </si>
  <si>
    <t>Net benefits paid by Plan</t>
  </si>
  <si>
    <t>36.</t>
  </si>
  <si>
    <t>Claim utilization report will show separate experience for:</t>
  </si>
  <si>
    <t>Employees</t>
  </si>
  <si>
    <t>Dependents</t>
  </si>
  <si>
    <t>Under 65 Retirees and Under 65 Dependent of Medicare Retirees</t>
  </si>
  <si>
    <t>COBRA Participants</t>
  </si>
  <si>
    <t>Electronic format of claims data (csv or excel)</t>
  </si>
  <si>
    <t>Employee contested claims separated by denial reason.</t>
  </si>
  <si>
    <t>Claim lag report.</t>
  </si>
  <si>
    <t>Network savings reports for each plan and network offered.</t>
  </si>
  <si>
    <t>Most-utilized hospitals and physicians reports.</t>
  </si>
  <si>
    <t>ALOS</t>
  </si>
  <si>
    <t>Days/1,000</t>
  </si>
  <si>
    <t>Emergency Room and Urgent Care Visits</t>
  </si>
  <si>
    <t>Office Visits</t>
  </si>
  <si>
    <t>Trends</t>
  </si>
  <si>
    <t>Utilization of High Performance Networks, ACOs, and PCMH</t>
  </si>
  <si>
    <t>37.</t>
  </si>
  <si>
    <t>Will all utilization reporting be accessible online by the County or Consultant?</t>
  </si>
  <si>
    <t>38.</t>
  </si>
  <si>
    <t>Year-end financial accounting report for the program will be provided within 45 days of the contract anniversary date for no additional charge</t>
  </si>
  <si>
    <t>Member Services and Claims Administration (includes Customer Service, Website Capabilities,  Communication and Open Enrollment Support)</t>
  </si>
  <si>
    <t>IV.</t>
  </si>
  <si>
    <t>Customer Service Center</t>
  </si>
  <si>
    <t>Please provide the location (city/state) of each of the following functions as they would relate to the County account.</t>
  </si>
  <si>
    <t>Claims Processing Center</t>
  </si>
  <si>
    <t>Please specify the hours of operation for each of the following.</t>
  </si>
  <si>
    <t>How are after-hour phone calls handled?</t>
  </si>
  <si>
    <t>There is a single toll-free customer service number for addressing claims payment, member service and any appeals</t>
  </si>
  <si>
    <t>Briefly describe the customer service team that would be responsible the County account including how many staff members are assigned and how you ensure the County members are routed directly to the designated team</t>
  </si>
  <si>
    <t>Provide the hours when a member can speak directly to a customer service representative</t>
  </si>
  <si>
    <t>Please answer the following questions as they relate to Customer Services.</t>
  </si>
  <si>
    <t>Can customer service representatives access information related to a specific claim online?</t>
  </si>
  <si>
    <t>Do customer service representatives also process claims?</t>
  </si>
  <si>
    <t>Do customer service representatives have the ability to update eligibility?</t>
  </si>
  <si>
    <t>Provide the following statistics for the customer service center that will handle the County account based on the most current the 2019 plan year reporting period. We are requesting actual results for the proposed customer service center; therefore, standards should not be provided.</t>
  </si>
  <si>
    <t>Indicate Current Reporting Period</t>
  </si>
  <si>
    <t xml:space="preserve">Average customer service telephone response time (seconds) </t>
  </si>
  <si>
    <t>Text, time</t>
  </si>
  <si>
    <t xml:space="preserve">Call abandonment rate (%) </t>
  </si>
  <si>
    <t>Text, %</t>
  </si>
  <si>
    <t>Percentage of incoming calls that are recorded</t>
  </si>
  <si>
    <t xml:space="preserve">Length of hold time </t>
  </si>
  <si>
    <t xml:space="preserve">First call resolution percentage </t>
  </si>
  <si>
    <t>What percent of calls are mandated to be documented in your organization's system?</t>
  </si>
  <si>
    <t>Indicate your process for documenting member calls.</t>
  </si>
  <si>
    <t>Representatives cannot close the calls unless the event is documented.</t>
  </si>
  <si>
    <t>Representatives document calls using standard system generated reason codes.</t>
  </si>
  <si>
    <r>
      <t xml:space="preserve">Please answer the following questions as they relate to Claims Processing based on 2019 plan year reporting period (we are requesting </t>
    </r>
    <r>
      <rPr>
        <b/>
        <u/>
        <sz val="10"/>
        <color rgb="FF000080"/>
        <rFont val="Arial"/>
        <family val="2"/>
      </rPr>
      <t>actual results</t>
    </r>
    <r>
      <rPr>
        <b/>
        <sz val="10"/>
        <color rgb="FF000080"/>
        <rFont val="Arial"/>
        <family val="2"/>
      </rPr>
      <t>)</t>
    </r>
  </si>
  <si>
    <t xml:space="preserve">Claim payment accuracy (number of correct payments divided by number of payments) </t>
  </si>
  <si>
    <t>% of claims auto-adjudicated</t>
  </si>
  <si>
    <t xml:space="preserve">Claim processing accuracy (number of claims processed with 100 percent accuracy divided by number of claims) </t>
  </si>
  <si>
    <t xml:space="preserve">Financial accuracy (dollars paid correctly divided by total dollars paid) </t>
  </si>
  <si>
    <t>Average turnaround time:
   i) x% in 10 business days (14 calendar days);
   ii) x% in 20 business days (30 calendar days)</t>
  </si>
  <si>
    <t xml:space="preserve">Non-Medicare COB savings as a percentage of paid claims </t>
  </si>
  <si>
    <t xml:space="preserve">Average number of days claims are pended </t>
  </si>
  <si>
    <t>Text, number</t>
  </si>
  <si>
    <t>What other services are made available through telephonic interface (i.e., IVR)?</t>
  </si>
  <si>
    <t xml:space="preserve">Text </t>
  </si>
  <si>
    <t>How are member inquiries logged and tracked?</t>
  </si>
  <si>
    <t>How are out of state and out of country emergencies handled?</t>
  </si>
  <si>
    <t>Can you comply with primary and secondary payer requirements for Medicare?</t>
  </si>
  <si>
    <t>Please briefly describe your multi-lingual capabilities in the call center</t>
  </si>
  <si>
    <t>Website Capabilities</t>
  </si>
  <si>
    <t>Please identify which of the following services are currently available to members on your website.</t>
  </si>
  <si>
    <t>Review claim history and EOBs</t>
  </si>
  <si>
    <t>Available, Not Available, See Explanation</t>
  </si>
  <si>
    <t>Check benefit status (deductibles met, amount of benefit remaining, etc.)</t>
  </si>
  <si>
    <t>Request additional or replacement ID cards.</t>
  </si>
  <si>
    <t>Print ID cards directly from site.</t>
  </si>
  <si>
    <t>Access historical health data.</t>
  </si>
  <si>
    <t>Access educational information</t>
  </si>
  <si>
    <t>Take a health risk assessment.</t>
  </si>
  <si>
    <t>Provider directories (standard).</t>
  </si>
  <si>
    <t>Pharmacy directories and drug formularies</t>
  </si>
  <si>
    <t>Provider quality information.</t>
  </si>
  <si>
    <t>Provider cost information for medical and prescription drugs.</t>
  </si>
  <si>
    <t>Web chat feature</t>
  </si>
  <si>
    <t>Send an email to member services</t>
  </si>
  <si>
    <t>Provider selection where users enter search criteria.</t>
  </si>
  <si>
    <t>Prior Authorization</t>
  </si>
  <si>
    <t>Treatment cost estimator</t>
  </si>
  <si>
    <t>Review prescription drug cost and compare retail drug cost versus mail order drug cost</t>
  </si>
  <si>
    <t>Plan design information</t>
  </si>
  <si>
    <t>Wellness resources</t>
  </si>
  <si>
    <t>Download printable versions of claim and reimbursement forms</t>
  </si>
  <si>
    <t>Submit appeals</t>
  </si>
  <si>
    <t>Prescription mail order service refill/order tracking</t>
  </si>
  <si>
    <t>Do you currently provide versions of your member site in multiple languages that offer the same functionality as the English version?</t>
  </si>
  <si>
    <r>
      <t xml:space="preserve">Please specify the tools available to the County via the </t>
    </r>
    <r>
      <rPr>
        <b/>
        <u/>
        <sz val="10"/>
        <color rgb="FF000080"/>
        <rFont val="Arial"/>
        <family val="2"/>
      </rPr>
      <t>employer portal</t>
    </r>
    <r>
      <rPr>
        <b/>
        <sz val="10"/>
        <color rgb="FF000080"/>
        <rFont val="Arial"/>
        <family val="2"/>
      </rPr>
      <t xml:space="preserve"> of your company's website.</t>
    </r>
  </si>
  <si>
    <t>Real-time secure access to financial information for the County.</t>
  </si>
  <si>
    <t>Receive standard reports, including claims experience, utilization data, eligibility, billing and claims history</t>
  </si>
  <si>
    <t>Real-time on-line eligibility maintenance</t>
  </si>
  <si>
    <t>Access to claims data.</t>
  </si>
  <si>
    <t>Create customized reports</t>
  </si>
  <si>
    <t>Access to member-specific coverage and claim information</t>
  </si>
  <si>
    <t>Correspond with account management and customer service for problem resolution</t>
  </si>
  <si>
    <t>Account level delegate rights.</t>
  </si>
  <si>
    <t>Eligibility verification.</t>
  </si>
  <si>
    <t>Access plan details</t>
  </si>
  <si>
    <t>Access health topics and medical information</t>
  </si>
  <si>
    <t>Request ID cards.</t>
  </si>
  <si>
    <t>Please describe the training you will provide to the County staff as it related to using the features provided on the employer website portal</t>
  </si>
  <si>
    <t>Mobile Application Capabilities</t>
  </si>
  <si>
    <t>Does your company offer a mobile device application? If so, does it include the following?</t>
  </si>
  <si>
    <t>Text messaging</t>
  </si>
  <si>
    <t>Appointment reminders</t>
  </si>
  <si>
    <t>Ability to download forms (claim, prior authorization, etc.)</t>
  </si>
  <si>
    <t>Ability to request additional or replacement ID cards</t>
  </si>
  <si>
    <t>Access to claims data</t>
  </si>
  <si>
    <t>Ability to track deductibles, out of pockets, and any other maximums</t>
  </si>
  <si>
    <t>Ability to obtain provider cost information</t>
  </si>
  <si>
    <t>Ability to obtain provider quality information</t>
  </si>
  <si>
    <t>Ability to view Explanations of Benefits</t>
  </si>
  <si>
    <t>Ability to run reports to analyze healthcare spending</t>
  </si>
  <si>
    <t>Access historical health data</t>
  </si>
  <si>
    <t>Is customer service available through the mobile app</t>
  </si>
  <si>
    <t>Is there an option for an online chat through the app</t>
  </si>
  <si>
    <t>Communications</t>
  </si>
  <si>
    <t>Please confirm Offeror is willing to draft the Certificates of Coverage and SBCs accurately and in compliance with ACA and provide to the County by specified date in advance of Open Enrollment.</t>
  </si>
  <si>
    <r>
      <t>Briefly describe the types of standard communication materials available</t>
    </r>
    <r>
      <rPr>
        <b/>
        <sz val="10"/>
        <color rgb="FF000080"/>
        <rFont val="Arial"/>
        <family val="2"/>
      </rPr>
      <t xml:space="preserve"> and</t>
    </r>
    <r>
      <rPr>
        <sz val="10"/>
        <color rgb="FF000080"/>
        <rFont val="Arial"/>
        <family val="2"/>
      </rPr>
      <t xml:space="preserve"> whether there are charges for those materials.</t>
    </r>
  </si>
  <si>
    <t>Can the County's own "branding" be added to communication materials? If so, is there an additional cost? Please explain in the Explanation column.</t>
  </si>
  <si>
    <t>List languages other than English in which communication materials are available.  If applicable, detail additional costs.</t>
  </si>
  <si>
    <t>Upon request by the County, you will produce and send ID cards for receipt by plan members on or before June 15 prior to the start of each plan year at no additional cost.</t>
  </si>
  <si>
    <t>You will produce and send ID cards for distribution to members within 5 business days or less of receipt of clean eligibility and enrollment files at no additional cost. One ID Card must be sent per individual member and two (2) ID Cards per family.</t>
  </si>
  <si>
    <t>Briefly describe any innovative communication materials that you offer which differentiate you from your competitors (e.g. video clips, etc.).</t>
  </si>
  <si>
    <t>Offeror will provide participants with annual notice that the plan provides for coverage for breast reconstruction following mastectomy.</t>
  </si>
  <si>
    <t>Open Enrollment Support</t>
  </si>
  <si>
    <t>Please confirm that identification cards (ID cards) are issued to new participants within five (5) business days of receipt of clean data and five (5) days prior to July 1 for the 2021/2022 plan year.</t>
  </si>
  <si>
    <t>Please confirm that you are willing to assist the County with the preparation and attendance at benefit fairs and all other events as requested during their scheduled open enrollment, at no additional cost.</t>
  </si>
  <si>
    <t>If related to Offeror's errors or Offeror's initiated changes, your organization will be responsible for the cost to reproduce ID cards (including priority shipping).</t>
  </si>
  <si>
    <t>V.</t>
  </si>
  <si>
    <t>Clinical and Quality Care Programs/Behavioral Health Capabilities/Telemedicine Capabilities</t>
  </si>
  <si>
    <t>Medical/Pharmacy Utilization Management</t>
  </si>
  <si>
    <t>What criteria do you use for determining medical necessity? Do these criteria vary by region?</t>
  </si>
  <si>
    <t>Describe in detail your appeals process, including availability of peer-to-peer consultation</t>
  </si>
  <si>
    <t xml:space="preserve">Gaps in Care  </t>
  </si>
  <si>
    <t>How do you identify Gaps in Care?</t>
  </si>
  <si>
    <t>Describe member messaging and follow-up</t>
  </si>
  <si>
    <t>Provide your organization's Book of Business actual results/outcomes in addressing Gaps in Care</t>
  </si>
  <si>
    <t xml:space="preserve">Provide a BRIEF description of the services listed below. </t>
  </si>
  <si>
    <t>Preadmission verification/concurrent review/discharge planning.</t>
  </si>
  <si>
    <t>Case management.</t>
  </si>
  <si>
    <t>Outpatient surgical review.</t>
  </si>
  <si>
    <t>Inpatient mental health/substance abuse review.</t>
  </si>
  <si>
    <t>Other.</t>
  </si>
  <si>
    <t>Does your UR/UM offer the following reviews?</t>
  </si>
  <si>
    <t>Inpatient mental health and substance abuse review.</t>
  </si>
  <si>
    <t>Return to work assessment.</t>
  </si>
  <si>
    <t>Outpatient Mental health.</t>
  </si>
  <si>
    <t>Outpatient Substance abuse</t>
  </si>
  <si>
    <t>Physical therapy.</t>
  </si>
  <si>
    <t>Occupational therapy.</t>
  </si>
  <si>
    <t>Home health care.</t>
  </si>
  <si>
    <t>Other - please specify.</t>
  </si>
  <si>
    <t>Indicate which of the following services your UM Program provides:</t>
  </si>
  <si>
    <t>Needs assessment.</t>
  </si>
  <si>
    <t>Provides, Does Not Provide, See Explanation</t>
  </si>
  <si>
    <t>Care planning for medical services.</t>
  </si>
  <si>
    <t>Facilitation of coordination services.</t>
  </si>
  <si>
    <t>Discharge planning.</t>
  </si>
  <si>
    <t>Follow-up to monitor services and the patient.</t>
  </si>
  <si>
    <t>Other (please specify).</t>
  </si>
  <si>
    <t>How are utilization management activities, outcomes, and results communicated to the County?</t>
  </si>
  <si>
    <t>What programs does Offeror have in place to emphasize appropriate utilization by the County members? Specifically, what programs does Offeror have to address inappropriate use of the emergency room and educate the County  members on the most appropriate utilization settings?</t>
  </si>
  <si>
    <t>What tools and methods are used to prevent hospital emergency room usage and hospital readmissions?</t>
  </si>
  <si>
    <t>Your organization has the capability to integrate medical and prescription drug claims data to enhance:</t>
  </si>
  <si>
    <t>Concurrent drug utilization reviews (i.e., drug-disease interactions)</t>
  </si>
  <si>
    <t>Therapeutic management initiatives (i.e., prior authorization programs)</t>
  </si>
  <si>
    <t>Compliance programs</t>
  </si>
  <si>
    <t>Gaps in (Omissions in) care</t>
  </si>
  <si>
    <t>How often are your organization's clinical programs reviewed to ensure they remain up-to-date?</t>
  </si>
  <si>
    <t>Case Management</t>
  </si>
  <si>
    <t>Please describe the criteria for employment, and the background of, case managers and coaches.</t>
  </si>
  <si>
    <t>Please provide the average caseload for the case managers that would be servicing the County members, expressed as "x cases/mgr".</t>
  </si>
  <si>
    <t>Indicate which of the following triggers are used to identify potential case management cases:</t>
  </si>
  <si>
    <t>Utilization (e.g. multiple admissions, readmissions, length of stay)</t>
  </si>
  <si>
    <t>Diagnosis</t>
  </si>
  <si>
    <t>Procedure (e.g. transplants, hemodialysis, etc.)</t>
  </si>
  <si>
    <t>Alternate level of care (e.g. rehab, LTAC, SNF)</t>
  </si>
  <si>
    <t>High-cost services (inpatient/outpatient)</t>
  </si>
  <si>
    <t>High-cost threshold &gt; $50,000 incurred on a rolling 12 months (if threshold is different, please indicate).</t>
  </si>
  <si>
    <t>Situational triggers (e.g. caregiver, psychosocial factors)</t>
  </si>
  <si>
    <t>Predictive technology</t>
  </si>
  <si>
    <t>Other</t>
  </si>
  <si>
    <t>Case management referrals are accepted from:</t>
  </si>
  <si>
    <t>Nurse advice/health information line</t>
  </si>
  <si>
    <t>Discharge Planner</t>
  </si>
  <si>
    <t>Utilization management staff</t>
  </si>
  <si>
    <t>Member self-referral</t>
  </si>
  <si>
    <t>Practitioner referral</t>
  </si>
  <si>
    <t>Medical Director</t>
  </si>
  <si>
    <t>Outreach staff</t>
  </si>
  <si>
    <t xml:space="preserve">On average during the previous 12 months, what percent of members were for high-risk outreach?  </t>
  </si>
  <si>
    <t>Percent</t>
  </si>
  <si>
    <t xml:space="preserve">On average during the previous 12 months, what percent of members were referred to complex case management? </t>
  </si>
  <si>
    <t>What percentage of each refuse assistance?</t>
  </si>
  <si>
    <t>Please indicate which of the following case management programs are included at no additional charge in the plan design quoted for the County.</t>
  </si>
  <si>
    <t>Asthma case management.</t>
  </si>
  <si>
    <t>Back case programs/discounts.</t>
  </si>
  <si>
    <t>Cancer case management.</t>
  </si>
  <si>
    <t>Chronic case programs.</t>
  </si>
  <si>
    <t>Congestive heart failure case management.</t>
  </si>
  <si>
    <t>Diabetes case management.</t>
  </si>
  <si>
    <t>Depression.</t>
  </si>
  <si>
    <t>Substance abuse</t>
  </si>
  <si>
    <t>Family planning program</t>
  </si>
  <si>
    <t>Heart disease case management.</t>
  </si>
  <si>
    <t>Hypertension case management.</t>
  </si>
  <si>
    <t>Low back pain/injury case management.</t>
  </si>
  <si>
    <t>Lung conditions (except asthma) case management.</t>
  </si>
  <si>
    <t>Muscle or joint problems case management.</t>
  </si>
  <si>
    <t>Neonatal intensive case management.</t>
  </si>
  <si>
    <t>Patient management.</t>
  </si>
  <si>
    <t>Prenatal case management.</t>
  </si>
  <si>
    <t>Rheumatoid arthritis.</t>
  </si>
  <si>
    <t>Complex Comorbidities</t>
  </si>
  <si>
    <t>Catastrophic injuries</t>
  </si>
  <si>
    <t>End of Life</t>
  </si>
  <si>
    <t xml:space="preserve">Please confirm Offeror is able to administer a Diabetes Prevention Program (DPP). </t>
  </si>
  <si>
    <t>Please describe how Offeror handles the integration of disease management and behavioral health.</t>
  </si>
  <si>
    <t>List health plan program accreditation status: NCQA Disease Management Program Accreditation, NCQA Disease Management Program Certification, &amp;/or URAC Disease Management Program Accreditation.</t>
  </si>
  <si>
    <t xml:space="preserve">List the conditions managed in your disease management program </t>
  </si>
  <si>
    <t>Asthma</t>
  </si>
  <si>
    <t>Managed, Not Managed, See Explanation</t>
  </si>
  <si>
    <t>Cancer</t>
  </si>
  <si>
    <t>COPD</t>
  </si>
  <si>
    <t>Congestive Heart Failure (CHF)</t>
  </si>
  <si>
    <t>Coronary Artery Disease (CAD)</t>
  </si>
  <si>
    <t>Depression</t>
  </si>
  <si>
    <t>End Stage Renal Disease (ESRD)</t>
  </si>
  <si>
    <t>Gastro Esophageal Reflux Disorder (GERD)</t>
  </si>
  <si>
    <t>Hepatitis</t>
  </si>
  <si>
    <t>Low Back Pain</t>
  </si>
  <si>
    <t>Metabolic Syndrome</t>
  </si>
  <si>
    <t>Osteoporosis</t>
  </si>
  <si>
    <t>Pain Management</t>
  </si>
  <si>
    <t>Peptic Ulcer Disease (PUD)</t>
  </si>
  <si>
    <t>Peripheral Artery Disease (PAD)</t>
  </si>
  <si>
    <t xml:space="preserve">Mental health </t>
  </si>
  <si>
    <t>What are your hours of operation and days of operation for member outreach and in-bound calls?</t>
  </si>
  <si>
    <t>Is your organization's Disease Management enrollment model opt-in or opt-out?</t>
  </si>
  <si>
    <t>Opt-in, Opt-out, See Explanation</t>
  </si>
  <si>
    <t>Define active participation/engagement in your program (opt-in versus opt-out). Please be specific (e.g. individuals with identified condition vs receiving ongoing telephonic nurse interventions).</t>
  </si>
  <si>
    <t>Offeror is asked to identify the current mix of disease case managers below.</t>
  </si>
  <si>
    <t>Registered Nurses (RN) : Percent of Case Managers.</t>
  </si>
  <si>
    <t>Licensed Practical Nurses (LPN) : Percent of Case Managers.</t>
  </si>
  <si>
    <t>Dieticians: Percent of Case Managers .</t>
  </si>
  <si>
    <t xml:space="preserve">Mental Health Practitioners: Percent of Case Managers. </t>
  </si>
  <si>
    <t xml:space="preserve">Dieticians: Percent of Case Managers </t>
  </si>
  <si>
    <t>Social Workers : Percent of Case Managers.</t>
  </si>
  <si>
    <t>Physicians : Percent of Case Managers.</t>
  </si>
  <si>
    <t>Other : Percent of Case Managers.</t>
  </si>
  <si>
    <t>Outline your protocol for reaching out to potential program participants.  (e.g. How many times do you call someone to enroll in the program if you are unable to reach them?)</t>
  </si>
  <si>
    <t>How do you define graduation from a disease management program?</t>
  </si>
  <si>
    <t xml:space="preserve">Describe Offeror methodologies for calculating and reporting cost savings related to disease management.  </t>
  </si>
  <si>
    <t>Indicate the electronic avenues used/available to communicate with participants (e.g. email, Text messaging, secure chat capability with nurse coach, other).</t>
  </si>
  <si>
    <t xml:space="preserve">Do you notify and communicate/engage with the PCP/treating physician for a patient enrolled in a disease management or wellness program? </t>
  </si>
  <si>
    <t>Is a welcome letter sent to each identified participant in your Disease Management program?</t>
  </si>
  <si>
    <t>Managed Behavioral Health Capabilities</t>
  </si>
  <si>
    <t>Is the Managed Behavioral Health network owned or leased by your company?</t>
  </si>
  <si>
    <t>Owned, Leased, See Explanation</t>
  </si>
  <si>
    <t>Confirm that there is a behavioral health triage system in place, operational 24-hours/7-days a week and staffed by behavioral health professionals with at least a master's degree, to direct members to appropriate levels of mental health or substance abuse care.</t>
  </si>
  <si>
    <t>Urgent problem visits are available within 24-hours</t>
  </si>
  <si>
    <t>Are virtual appointments an option with your company's behavioral health providers?</t>
  </si>
  <si>
    <t>Confirm that health plan members have access to a range of alternative behavioral health services; including, residential treatment, partial hospitalization, halfway houses, intensive outpatient care, and home therapy.</t>
  </si>
  <si>
    <t>39.</t>
  </si>
  <si>
    <t>Confirm the network has a multidisciplinary mixture of board-certified psychiatrists, independently licensed doctoral psychologists, and master's-level clinicians.</t>
  </si>
  <si>
    <t>40.</t>
  </si>
  <si>
    <t>Confirm the network has a multidisciplinary mixture of board-certified psychiatrists, independently licensed doctoral psychologists, and master's-level clinicians that are:</t>
  </si>
  <si>
    <t>Pediatric specific</t>
  </si>
  <si>
    <t>Adolescent/teenager specific</t>
  </si>
  <si>
    <t>First responder specific</t>
  </si>
  <si>
    <t>41.</t>
  </si>
  <si>
    <t>Confirm your company has established standards for the timeliness of routine and urgent care, behavioral healthcare appointments, and access to after-hours care.</t>
  </si>
  <si>
    <t>42.</t>
  </si>
  <si>
    <t>For outpatient care, is the review of the clinical assessment always, sometimes or never done by the same person?</t>
  </si>
  <si>
    <t>Always, Sometimes, Never, See Explanation</t>
  </si>
  <si>
    <t>43.</t>
  </si>
  <si>
    <r>
      <t xml:space="preserve">Confirm your company has protocols in place to handle emergency calls.  Please provide your procedures in the </t>
    </r>
    <r>
      <rPr>
        <b/>
        <sz val="10"/>
        <color rgb="FF000080"/>
        <rFont val="Arial"/>
        <family val="2"/>
      </rPr>
      <t xml:space="preserve">"Explanation" </t>
    </r>
    <r>
      <rPr>
        <sz val="10"/>
        <color rgb="FF000080"/>
        <rFont val="Arial"/>
        <family val="2"/>
      </rPr>
      <t>worksheet.</t>
    </r>
  </si>
  <si>
    <t>44.</t>
  </si>
  <si>
    <t>Confirm your company updates primary care physicians (PCPs) on diagnosis, treatment, and referral of behavioral healthcare disorders commonly seen in primary care.</t>
  </si>
  <si>
    <t>45.</t>
  </si>
  <si>
    <t>Confirm your company will coordinate with the PCPs when there is a mixed diagnosis. (i.e., medical component and behavioral health component).</t>
  </si>
  <si>
    <t>46.</t>
  </si>
  <si>
    <t>Offeror establishes standards for the number and geographic distribution of behavioral healthcare practitioners; including, psychiatrists, psychologist, clinical social workers, psychiatric nurses, and other behavioral healthcare specialists.</t>
  </si>
  <si>
    <t>47.</t>
  </si>
  <si>
    <t>Describe your company's process for network sufficiency review</t>
  </si>
  <si>
    <t>48.</t>
  </si>
  <si>
    <t>What methods does your company employ to oversee and ensure appropriateness of treatment (utilization and duration)?</t>
  </si>
  <si>
    <t>49.</t>
  </si>
  <si>
    <t xml:space="preserve">Describe how your company is addressing the burgeoning use of “luxury” behavioral health treatment facilities, which are out of area and/or out of network. </t>
  </si>
  <si>
    <t>50.</t>
  </si>
  <si>
    <t>Describe in detail the information required for processing a provider treatment plan.</t>
  </si>
  <si>
    <t>51.</t>
  </si>
  <si>
    <t xml:space="preserve">Describe in detail the process for approving treatment plans. </t>
  </si>
  <si>
    <t>52.</t>
  </si>
  <si>
    <t xml:space="preserve">What is your standard turn-around time for approving or disapproving a provider treatment plan? </t>
  </si>
  <si>
    <t>53.</t>
  </si>
  <si>
    <t>How do your actual results compare to your standard turn-around time over the past 12 months?</t>
  </si>
  <si>
    <t>54.</t>
  </si>
  <si>
    <t xml:space="preserve"> Describe in detail your pre-admission and continued hospital stay certification process for inpatient care, including the nature and timing of the contact with the provider(s) and the patient.</t>
  </si>
  <si>
    <t>55.</t>
  </si>
  <si>
    <t>How are the specifications of approved treatment formally communicated to the provider, the treatment facility and to the patient?</t>
  </si>
  <si>
    <t>56.</t>
  </si>
  <si>
    <t>During what hours of the day are pre-admission and continued hospital stay certification services provided?</t>
  </si>
  <si>
    <t>57.</t>
  </si>
  <si>
    <t>How is an emergency inpatient admission defined and how is it certified (during regular hours and during weekends or after hours)?  Please include any differences between certifying an admission to in-network and out-of-network facilities.</t>
  </si>
  <si>
    <t>58.</t>
  </si>
  <si>
    <t>59.</t>
  </si>
  <si>
    <t>What are the standard number of inpatient days and number of outpatient treatment sessions that are approved for a patient's initial treatment in the following conditions?</t>
  </si>
  <si>
    <t>Drug/ Alcohol standard # inpatient days</t>
  </si>
  <si>
    <t>Number</t>
  </si>
  <si>
    <t>Mental Health standard # inpatient days</t>
  </si>
  <si>
    <t>Drug/ Alcohol standard # outpatient treatment sessions</t>
  </si>
  <si>
    <t>Mental Health standard # outpatient treatment sessions</t>
  </si>
  <si>
    <t>60.</t>
  </si>
  <si>
    <t>Describe what follow-up action is taken by your company when patients drop out of treatment against medical advice.</t>
  </si>
  <si>
    <t>61.</t>
  </si>
  <si>
    <t>Describe in detail the after-care monitoring services you provide, including the frequency to follow up, the criteria for determining when to contact the patient or family directly (rather than contacting the after-care provider for information), criteria for intervention, and the amount of contact with the  County's EAP.</t>
  </si>
  <si>
    <t>62.</t>
  </si>
  <si>
    <t>Describe the criteria used to determine if the intensive treatments are successful, and the criteria used to assess a patient's progress or outcome.</t>
  </si>
  <si>
    <t>63.</t>
  </si>
  <si>
    <t>Provide the approval and non-approval treatment rates for inpatient and outpatient for calendar year 2018 and 2019.</t>
  </si>
  <si>
    <t>64.</t>
  </si>
  <si>
    <t>Confirm that your Administrative Services fee include MHSA administration.</t>
  </si>
  <si>
    <t>Telemedicine</t>
  </si>
  <si>
    <t>65.</t>
  </si>
  <si>
    <t>Please complete the following questions on your company's practices and capabilities in the Telemedicine market. Provide responses specific to your health plan's utilization and experience with telemedicine services and engagement (i.e. do NOT refer to the telemedicine book of business specifics).</t>
  </si>
  <si>
    <t>Does your firm offer a telemedicine program?</t>
  </si>
  <si>
    <r>
      <t xml:space="preserve">if yes, who provides this service?  Is it outsourced?  </t>
    </r>
    <r>
      <rPr>
        <u/>
        <sz val="10"/>
        <color rgb="FF000080"/>
        <rFont val="Arial"/>
        <family val="2"/>
      </rPr>
      <t>if outsourced, to whom</t>
    </r>
    <r>
      <rPr>
        <sz val="10"/>
        <color rgb="FF000080"/>
        <rFont val="Arial"/>
        <family val="2"/>
      </rPr>
      <t>?</t>
    </r>
  </si>
  <si>
    <t>Number of members with access to Telemedicine</t>
  </si>
  <si>
    <t>Number of consult visits via phone in calendar year 2019</t>
  </si>
  <si>
    <t>Number of consult visits via video in calendar 2019</t>
  </si>
  <si>
    <t>Number of prescriptions issued in calendar year 2019</t>
  </si>
  <si>
    <t>How does the member access the telemedicine program?</t>
  </si>
  <si>
    <t>66.</t>
  </si>
  <si>
    <t>What percent of telemedicine consultations result in: a) Resolution, b) visit to the Emergency Room, c) visit to other health care provider.</t>
  </si>
  <si>
    <t>Design and Reporting</t>
  </si>
  <si>
    <t>67.</t>
  </si>
  <si>
    <t>What flexibility in plan design options are available (e.g.. Copayments)?</t>
  </si>
  <si>
    <t>68.</t>
  </si>
  <si>
    <t>Does the Offeror provide the following practitioners through telemedicine visits</t>
  </si>
  <si>
    <t>General Medical (PCP)</t>
  </si>
  <si>
    <t>Pediatrics</t>
  </si>
  <si>
    <t>Mental Health</t>
  </si>
  <si>
    <t>Dermatology</t>
  </si>
  <si>
    <t>69.</t>
  </si>
  <si>
    <t>Does the Offeror's monthly telemedicine reporting include the following?</t>
  </si>
  <si>
    <t>Number of registrations</t>
  </si>
  <si>
    <t>Number of unique members</t>
  </si>
  <si>
    <t>Number of general medical visits</t>
  </si>
  <si>
    <t>Number of behavioral health visits</t>
  </si>
  <si>
    <t>Number of dermatology health visits</t>
  </si>
  <si>
    <t>Top diagnoses</t>
  </si>
  <si>
    <t>Utilization by gender</t>
  </si>
  <si>
    <t>Utilization by age group</t>
  </si>
  <si>
    <t>Number or prescriptions prescribed</t>
  </si>
  <si>
    <t>Top prescriptions written</t>
  </si>
  <si>
    <t>Day of the week used</t>
  </si>
  <si>
    <t>Time of day used</t>
  </si>
  <si>
    <t>Average response time between visit request and physician engagement</t>
  </si>
  <si>
    <t>Claims savings by episode</t>
  </si>
  <si>
    <t>Total net claims savings</t>
  </si>
  <si>
    <t>Where members would have gone if telemedicine not available</t>
  </si>
  <si>
    <t>Member overall satisfaction</t>
  </si>
  <si>
    <t>70.</t>
  </si>
  <si>
    <t xml:space="preserve">What telemedicine communication tools and resources are available to the County and what telemedicine educational materials are available to the County employees at no additional cost? </t>
  </si>
  <si>
    <t>71.</t>
  </si>
  <si>
    <t>How is a telemedicine visit reported to a member's primary care physician?</t>
  </si>
  <si>
    <t>72.</t>
  </si>
  <si>
    <t>Does your firm track satisfaction rates for your telemedicine services? If yes, provide latest results showing percent of members satisfied or highly satisfied.</t>
  </si>
  <si>
    <t>73.</t>
  </si>
  <si>
    <t>Detail the presence of any spread pricing that you or your telemedicine vendor may retain for all telehealth consultations in addition to any fees you may charge for the service.  Please confirm whether this service is included in the Administration Fee.</t>
  </si>
  <si>
    <t>74.</t>
  </si>
  <si>
    <t>Please confirm you can provide both direct pay (employee pays) and plan sponsored (run through the medical plan).</t>
  </si>
  <si>
    <t>75.</t>
  </si>
  <si>
    <t>Please confirm a guaranteed wait time is offered.</t>
  </si>
  <si>
    <t>VI.</t>
  </si>
  <si>
    <t>Performance Guarantees</t>
  </si>
  <si>
    <t>The County is willing to negotiate performance standards on financial and service performance results with the selected Offeror to encourage the Offeror to provide superior performance.  Failure to meet the performance guarantee(s) would result in a financial penalty.  The guarantees (with the exception of the implementation guarantees) are expected to occur each year, for the life of the contract.  Please indicate your concurrence below.</t>
  </si>
  <si>
    <t>Confirm your willingness to put 20% of ASO fee at risk each year on Account Management, Customer Service, Claim administration, and Pharmacy (excludes implementation)</t>
  </si>
  <si>
    <t>You agree to provide quarterly reports to validate compliance with the service and performance guarantees.  Reports will be provided automatically without a written request requirement.</t>
  </si>
  <si>
    <t>You agree to allow the County the flexibility to allocate in writing the total amount at risk among the various performance categories at least 90 days prior to the start of each contract year.</t>
  </si>
  <si>
    <t>You agree that the guarantees will be measured and reconciled on a quarterly basis within 45 days from the close of the quarter, with the exception of annual guarantees which will be measured and reconciled within 45 days from the close of the year.  All performance guarantees will be audited on a scheduled basis.  The review of the performance guarantees will be done in person.</t>
  </si>
  <si>
    <t>You agree that penalties will automatically be paid annually within 75 days of the close of the measurement period without any written request requirement.</t>
  </si>
  <si>
    <t>You agree that all performance guarantees must be measured and reported on the County plans' specific data, not book of business.</t>
  </si>
  <si>
    <t>You agree that all back-up documentation will be provided upon request for each of the agreed upon guarantees</t>
  </si>
  <si>
    <t>Should you require the County to migrate adjudication platforms or service facilities, you will guarantee that the County will be satisfied with the migration. Satisfaction will be measured as "satisfied" or "not satisfied". This will be a separate, stand-alone performance guarantee. The amount at risk will be equal to 30% of the combined total amount at risk for all other ongoing performance guarantees.</t>
  </si>
  <si>
    <t>You will agree to pay any performance guarantees regardless of the status of an executed contract or subsequent amendments.</t>
  </si>
  <si>
    <t>You will measure, report and pay implementation guarantees within 120 calendar days after implementation.</t>
  </si>
  <si>
    <t>Account Management</t>
  </si>
  <si>
    <t>County Satisfaction Survey - Account Management Satisfaction - At least a 4.0 on a scale of 1 to 5 (with 5 being the best) on an annually satisfaction survey.
Designated members of the County's staff will complete an annual report card to evaluate Offeror account team, or the overall service performance. Guarantee will be measured using a mutually agreed upon survey tool. Scorings can be pass/fail or based on a rating such as: 
5 = Outstanding
4 = Commendable
3 = Satisfactory
2 = Needs improvement
1 = Unacceptable
Offeror shall be responsible for survey design, data collection, analysis and all costs associated with conducting the surveys. The account team is typically scored on:  
Technical knowledge
Accessibility and Responsiveness
Interpersonal Skills
Communication Skills
Overall Performance                     </t>
  </si>
  <si>
    <t>Member services will include the following potential metrics</t>
  </si>
  <si>
    <t>99% of telephone calls to member services will be answered within 15 seconds; 100% within an average of 30 seconds.</t>
  </si>
  <si>
    <t>Average abandonment rate will not exceed 2%.</t>
  </si>
  <si>
    <t>First Call Resolution - 92% of inquiries will be resolved during first call</t>
  </si>
  <si>
    <t>95% of telephone calls will be resolved within 5 business days.</t>
  </si>
  <si>
    <t>Claims administration will include the following potential metrics</t>
  </si>
  <si>
    <t>Claims payment financial accuracy for the County's plans will be at least 99.5%.</t>
  </si>
  <si>
    <t>Claims payment procedural accuracy for the County's plans will be at least 98.5%.</t>
  </si>
  <si>
    <t>95% of claims will be processed within 10 business days; 99% of claims will be processed within 30 business days and 100% within 45 business days.</t>
  </si>
  <si>
    <t>95% of adjusted claims will be turned around within 5 business days.</t>
  </si>
  <si>
    <t>Pharmacy Management</t>
  </si>
  <si>
    <t>Pharmacy will include the following potential metrics</t>
  </si>
  <si>
    <t xml:space="preserve">Claims Processing Accuracy (Retail, Mail, and Specialty) -  &gt;99.9% Retail &gt;99.99% Mail &gt;99.99% Specialty 
</t>
  </si>
  <si>
    <r>
      <rPr>
        <sz val="10"/>
        <color rgb="FF002060"/>
        <rFont val="Arial"/>
        <family val="2"/>
      </rPr>
      <t xml:space="preserve">Mail Order Turnaround Time for Prescription Drugs Requiring No Intervention (Non-Protocol or Clean Rxs) - 100% shipped within 2 business days (not an average). </t>
    </r>
  </si>
  <si>
    <r>
      <rPr>
        <sz val="10"/>
        <color rgb="FF002060"/>
        <rFont val="Arial"/>
        <family val="2"/>
      </rPr>
      <t xml:space="preserve">Mail Order Turnaround Time for Prescription Drugs Requiring Administrative/Clinical Intervention (Protocol Rxs) - 100% of prescriptions requiring administrative/clinical intervention will be shipped within 4 business days (not an average). </t>
    </r>
  </si>
  <si>
    <r>
      <rPr>
        <sz val="10"/>
        <color rgb="FF002060"/>
        <rFont val="Arial"/>
        <family val="2"/>
      </rPr>
      <t>Prior Approvals - You will promptly review and respond to requests for prior approval for specific drugs following receipt of all required information, but in any case will respond in no more than 2 business days (no average) once all clinical information is received.</t>
    </r>
  </si>
  <si>
    <t>Implementation</t>
  </si>
  <si>
    <t>Program will be operational by agreed upon date, to the satisfaction of the County.  This includes the steps below.</t>
  </si>
  <si>
    <t>Implementation Tasks - Those tasks with deliverable dates, necessary to satisfactorily install the program by the effective date, will be clearly defined no later than 210 days prior to the effective date.</t>
  </si>
  <si>
    <t>Production and distribution of ID cards prior to effective date</t>
  </si>
  <si>
    <t xml:space="preserve">Eligibility Loading- Initial implementation electronic eligibility files will be loaded </t>
  </si>
  <si>
    <t>Meet or exceed the County's subjective assessment of satisfaction with program implementation.</t>
  </si>
  <si>
    <t>Plan Designs Loaded - The claim system and benefit reference tool utilized by service and claims representatives will be accurately updated on the effective date of the plan</t>
  </si>
  <si>
    <t>Specify the Amount at Risk for Implementation</t>
  </si>
  <si>
    <t>Dollar</t>
  </si>
  <si>
    <t>Pre-Implementation Audit - You will guarantee that the pre-implementation audit will be completed, including follow up test claims, at least 15 days prior to the effective date as long as the  County has signed off on the benefit set-up at least 75 calendar days prior to the effective date. </t>
  </si>
  <si>
    <t>RFP No. 719-13 Medical Plan</t>
  </si>
  <si>
    <t>To Offeror:  Use Column Q to provide a brief explanation. However if the length of the explanation is greater than 400 characters, you must use the "Explanation" worksheet to provide your detail explanation.</t>
  </si>
  <si>
    <t>ORGANIZATIONAL INFORMATION</t>
  </si>
  <si>
    <t>The County may consider carving out the wellness program in the future. Do you offer wellness services on a carve-out basis?</t>
  </si>
  <si>
    <t>respMgmtReportOutline</t>
  </si>
  <si>
    <t>Listbox,ListYNNAExplain</t>
  </si>
  <si>
    <t>If so, would you agree to provide all necessary data, reporting and integration required of the Offeror selected by the County?</t>
  </si>
  <si>
    <t xml:space="preserve">List the total number of self-insured employer clients and the corresponding total number of eligible employees for whom your organization was providing comprehensive wellness services as of 1/1/2020. </t>
  </si>
  <si>
    <t>Total number of self-insured employer clients</t>
  </si>
  <si>
    <t>Number, 0</t>
  </si>
  <si>
    <t>number, 0</t>
  </si>
  <si>
    <t>respNumNewAcct1</t>
  </si>
  <si>
    <t>Total number of eligible employees</t>
  </si>
  <si>
    <t>respTotEligEmp1</t>
  </si>
  <si>
    <t>md rfp has a worksheet (financial)</t>
  </si>
  <si>
    <t>Does your organization currently provide wellness services for any other local government or public school system clients?  If yes, provide the names of those local governments or public school systems for whom you currently provide these services.</t>
  </si>
  <si>
    <t xml:space="preserve">Does your organization currently provide wellness services for any clients where some eligible employees are not enrolled in medical coverage or are enrolled in a health plan other than yours?  </t>
  </si>
  <si>
    <t>If yes, briefly describe any wellness services that are not available to eligible employees not enrolled in your health plan.  Also describe any services that are available but may be modified for non-enrolled employees.</t>
  </si>
  <si>
    <t xml:space="preserve">Does your organization currently provide onsite clinic services (such as onsite medical or dental services, onsite pharmacy, onsite physical therapy, etc.) for any of your self-insured clients?  If yes, describe the types of onsite clinic services that you provide.  </t>
  </si>
  <si>
    <t xml:space="preserve">What is the minimum lead-time needed to work with the County to provide a comprehensive wellness program that is fully integrated with the current in house programs?  </t>
  </si>
  <si>
    <t>Listbox: 1 month; 2 months; 3 months; 4 months; 6 months; Other - See "Explanation" Worksheet</t>
  </si>
  <si>
    <t>respMinLeadTimeImpleDMProg</t>
  </si>
  <si>
    <t>Listbox, ListMinLeadTime</t>
  </si>
  <si>
    <t>Describe the responsibilities of the wellness consultant.</t>
  </si>
  <si>
    <t>What is the average number of clients that the wellness consultant works with?</t>
  </si>
  <si>
    <t>respExpandWebInfoTech</t>
  </si>
  <si>
    <t>Will the wellness consultant be local and available to meet with the County onsite as needed regarding the program?  If yes, what is the frequency that the wellness consultant will meet with the County?</t>
  </si>
  <si>
    <t>respSecFax</t>
  </si>
  <si>
    <t>Will the wellness consultant be available to attend and provide support during onsite events/initiatives if needed?</t>
  </si>
  <si>
    <t>Subcontractor Information</t>
  </si>
  <si>
    <t>Are any of your wellness services subcontracted?</t>
  </si>
  <si>
    <t>respAnyServSubCont</t>
  </si>
  <si>
    <t>Listbox, ListYNNAExplain</t>
  </si>
  <si>
    <t>If yes, list the outsourced service(s) and the name of the corresponding outsourced partner (includes all services - e.g. communications, biometrics, coaching, online programs and information, etc.):</t>
  </si>
  <si>
    <t>Outsourced service #1</t>
  </si>
  <si>
    <t>respOutsourceServ1</t>
  </si>
  <si>
    <t xml:space="preserve">Outsource partner </t>
  </si>
  <si>
    <t>respOutsourcePart1</t>
  </si>
  <si>
    <t>Length of time providing outsourced services</t>
  </si>
  <si>
    <t>respOutsourceServ2</t>
  </si>
  <si>
    <t>Outsourced service #2</t>
  </si>
  <si>
    <t>respOutsourcePart2</t>
  </si>
  <si>
    <t>Outsourced service #3</t>
  </si>
  <si>
    <t>respOutsourceServ3</t>
  </si>
  <si>
    <t>respOutsourcePart3</t>
  </si>
  <si>
    <t>Outsourced service #4</t>
  </si>
  <si>
    <t>respOutsourceServ4</t>
  </si>
  <si>
    <t>ListHoursofOperation: 12:00 AM - 11:30 PM; 24 hours/7 days; No Saturday Hours; No Sunday Hours; No Weekend Hours; See "Explanation" worksheet</t>
  </si>
  <si>
    <t>respOutsourcePart4</t>
  </si>
  <si>
    <t>Briefly describe the types of standard communication materials available and whether any related charges for those materials.</t>
  </si>
  <si>
    <t>ListProvidedNAExplain: Provided; Not Provided; Not Applicable; Not Provided - See "Explanation" Worksheet; Not Applicable - See "Explanation" Worksheet; See "Explanation" Worksheet</t>
  </si>
  <si>
    <t>respAttSampCommMat</t>
  </si>
  <si>
    <t>Is your organization able to provide editable communications materials to the County, that may be modified for use regardless of health plan enrollment?  If yes, describe how these materials will be provided (format and medium).</t>
  </si>
  <si>
    <t>respWebTechDelPrg</t>
  </si>
  <si>
    <t xml:space="preserve">Are the following customizations to standard communications available?  If yes, indicate in the explanation column if there is an additional fee for the customization.  </t>
  </si>
  <si>
    <t xml:space="preserve">County/Health Smart program "branding" may be added to standard communication materials. </t>
  </si>
  <si>
    <t>County/Health Smart program "branding" may be added to health portal.</t>
  </si>
  <si>
    <t>County/Health Smart program "branding" may be added to the health assessment.</t>
  </si>
  <si>
    <t>Customization of standard text in member letters and other paper based communications.</t>
  </si>
  <si>
    <t>Customization of standard content in electronic member communications.</t>
  </si>
  <si>
    <t>Removal (or minimization) of health plan name and logos from communications materials, health portal and health assessment to support use with non-health plan enrolled members.</t>
  </si>
  <si>
    <t>List languages other than English in which communication materials are readily available.  If applicable, detail additional costs.</t>
  </si>
  <si>
    <t>HEALTH ASSESSMENT &amp; BIOMETRICS</t>
  </si>
  <si>
    <t>ListAttachedNAExplain: Attached; Not Attached; Not Applicable; Not Attached - See "Explanation" Worksheet; Not Applicable - See "Explanation" Worksheet; See "Explanation" Worksheet</t>
  </si>
  <si>
    <t>Health Assessment (HA)</t>
  </si>
  <si>
    <t>HA Validation</t>
  </si>
  <si>
    <t>Has your HA tool been validated internally?</t>
  </si>
  <si>
    <t>respReadChangeQuest</t>
  </si>
  <si>
    <t>Briefly describe the validation process.</t>
  </si>
  <si>
    <t>respLangAvailPlan</t>
  </si>
  <si>
    <t>Has your HA tool been validated externally?</t>
  </si>
  <si>
    <t>How long has your organization been providing this HA?</t>
  </si>
  <si>
    <t>respHRAToolOrgOff</t>
  </si>
  <si>
    <t xml:space="preserve">Is your HA available in languages other than English?  </t>
  </si>
  <si>
    <t>respHRAToolAvailOtherLang</t>
  </si>
  <si>
    <t>If "yes", specify which languages are currently available or planned and any additional costs incurred for having access to non-English versions.</t>
  </si>
  <si>
    <t>ListYNNAExplain: Yes; No; Not Applicable; No - See "Explanation" Worksheet; Not Applicable - See "Explanation" Worksheet; See "Explanation" Worksheet</t>
  </si>
  <si>
    <t>Is the HA available in the following formats?</t>
  </si>
  <si>
    <t>Online</t>
  </si>
  <si>
    <t>Paper</t>
  </si>
  <si>
    <t>Telephonic</t>
  </si>
  <si>
    <t xml:space="preserve">What is the reading level (grade level) of the HA? </t>
  </si>
  <si>
    <t>respCustOptHRAQuest</t>
  </si>
  <si>
    <t xml:space="preserve">How long on average does it take for a participant to complete the HA? </t>
  </si>
  <si>
    <t>Is there a time limit to complete?  Can participants complete the HA over multiple sessions?</t>
  </si>
  <si>
    <t>Are "readiness to change" questions included in the questionnaire and used to tailor feedback in the individual reports back to members?</t>
  </si>
  <si>
    <t>Are "productivity" questions included in the questionnaire?</t>
  </si>
  <si>
    <t>Do the questions specifically address self-reported absenteeism?</t>
  </si>
  <si>
    <t xml:space="preserve">Do the questions specifically address self-reported presenteeism?  </t>
  </si>
  <si>
    <t xml:space="preserve">Is a health score communicated to the individual completing the HA? </t>
  </si>
  <si>
    <t>respPartInterestQuestInc</t>
  </si>
  <si>
    <t>Briefly describe one or two key features that differentiate your HA from your competitors.</t>
  </si>
  <si>
    <t>Does your HA integrate game theory and game mechanics to engage members?  If yes, briefly describe how these tools are integrated in the HA.</t>
  </si>
  <si>
    <t>Is the County able to customize the HA by adding and/or deleting specific questions?  In the explanation column, briefly describe how deletion of questions may impact validation/scoring.</t>
  </si>
  <si>
    <t xml:space="preserve">Can HA triggers for identification of individuals for health coaching outreach be modified/customized? </t>
  </si>
  <si>
    <t>respHealthStatAuto</t>
  </si>
  <si>
    <t>Are HA results used to prioritize program offerings and provide ongoing targeted health information to members after initial results are provided (i.e. throughout program year)?  Please describe.</t>
  </si>
  <si>
    <t>Does HA comply with GINA? (i.e., health history is voluntary and participants qualify for incentives by completing the portion that does not call for family medical history)</t>
  </si>
  <si>
    <t>If the County should decide to utilize a third party HA, can the health plan HA be "turned off" to avoid confusing members?</t>
  </si>
  <si>
    <t>Do you have the capability to do onsite biometric screenings either internally or through a vendor partner?</t>
  </si>
  <si>
    <t>If so, what is the minimum number of participants needed per location?</t>
  </si>
  <si>
    <t xml:space="preserve">Do you deliver results immediately to participants?  </t>
  </si>
  <si>
    <t xml:space="preserve">Are results explained by a counselor/nurse present at the screenings?  </t>
  </si>
  <si>
    <t>Would you accept biometric information directly from physicians of participants? If so, describe how this would be done.</t>
  </si>
  <si>
    <t>Do you provide "at home" biometric data collection kits?</t>
  </si>
  <si>
    <t>21</t>
  </si>
  <si>
    <t xml:space="preserve">Do you have arrangements with area labs to conduct biometric screenings for members that cannot attend an onsite screening? </t>
  </si>
  <si>
    <t xml:space="preserve">List names of laboratory partners, if applicable. </t>
  </si>
  <si>
    <t>Are you able to accept screening results from the HealthSmart Wellness Clinic?  If yes, how would the information need to be provided and are there additional fees to accept this data?</t>
  </si>
  <si>
    <t>Are you able to provide the following specific biometric screening approaches?</t>
  </si>
  <si>
    <t>Fingerstick</t>
  </si>
  <si>
    <t>Venipuncture</t>
  </si>
  <si>
    <t>Fasting</t>
  </si>
  <si>
    <t>Non-fasting</t>
  </si>
  <si>
    <t xml:space="preserve">Indicate the specific health elements (blood pressure, blood glucose, BMI, etc.) recommended in your proposed biometric screenings. </t>
  </si>
  <si>
    <t>Describe any other tests that you can provide at an onsite screening (e.g. Cotinine, step test, etc.)</t>
  </si>
  <si>
    <t>Can you auto-populate the HA with results from:</t>
  </si>
  <si>
    <t>Onsite biometric screening event</t>
  </si>
  <si>
    <t>At home biometric screening tests</t>
  </si>
  <si>
    <t>At lab biometric screenings</t>
  </si>
  <si>
    <t>At physician's office/provider form</t>
  </si>
  <si>
    <t xml:space="preserve">HealthSmart Wellness Clinic </t>
  </si>
  <si>
    <t>What is your timeframe for loading results from:</t>
  </si>
  <si>
    <t>Can you lock the electronically populated biometric values so that they cannot be manually overwritten?</t>
  </si>
  <si>
    <t>Do you have an online scheduling tool that member's may use to schedule onsite biometric screenings?</t>
  </si>
  <si>
    <t>Is the online tool customizable?  If yes, briefly describe available customizations in the explanation column.</t>
  </si>
  <si>
    <t xml:space="preserve">Does the tool include backdoor access for the County to monitor activity and report back to wellness champions or other support staff if needed? </t>
  </si>
  <si>
    <t>HEALTH PORTAL/WEB-BASED INTERACTIVE TOOLS</t>
  </si>
  <si>
    <t>Indicate if the following programs, categories of information and tools are available on your portal.  Indicate in the explanation column if additional fees apply.</t>
  </si>
  <si>
    <t>Health and Condition Information?</t>
  </si>
  <si>
    <t>Medication information (including prescription medications, herbals and OTC medication)?</t>
  </si>
  <si>
    <t>Health trackers (e.g. weight, blood pressure, steps, diet, etc.)?  Briefly describe in the explanation column.</t>
  </si>
  <si>
    <t>Health newsfeed (updated daily)?</t>
  </si>
  <si>
    <t>Online newsletter (updated at least monthly)?</t>
  </si>
  <si>
    <t>Customizable client bulletin board?</t>
  </si>
  <si>
    <t>Health tips, information or reminders via portal messaging?</t>
  </si>
  <si>
    <t>Health tips, information or reminders via text messaging?</t>
  </si>
  <si>
    <t>Personalized content based on member interest?</t>
  </si>
  <si>
    <t>Personalized content based on HRQ and screening results?</t>
  </si>
  <si>
    <t>Ergonomics / workplace safety?</t>
  </si>
  <si>
    <t>Smart phone access to portal?  If yes indicate in the explanation column which smart phone(s) your portal is able to interface with and what portal features are available via smart phone access.</t>
  </si>
  <si>
    <t>Describe any other smart phone apps available (beyond portal access).</t>
  </si>
  <si>
    <t xml:space="preserve">Ability to download data from smart phone apps or other biometric devices?  If yes, indicate in the explanation column what devices your portal is currently able to interface with.  </t>
  </si>
  <si>
    <t>Online interaction between members (e.g. live chat, discussion boards, challenges, etc. hosted by the wellness portal - NOT via public social media sites such as Facebook or Twitter)</t>
  </si>
  <si>
    <t>Portable personal health record (PHR)?</t>
  </si>
  <si>
    <t>Is a log on and password required for access to web-based tools?</t>
  </si>
  <si>
    <t>Is access to the web-based tools via a single sign on?  (i.e. no need to register/log-in to access tools promoted on the site).</t>
  </si>
  <si>
    <t>Briefly describe how you keep participants engaged in web-based programs.  How do you increase utilization?</t>
  </si>
  <si>
    <t>Briefly describe how game theory and game mechanics are integrated into the portal to improve engagement.</t>
  </si>
  <si>
    <t>Does your web-based interactive programming incorporate readiness to change theory?</t>
  </si>
  <si>
    <t>Describe how your web-based interactive programming is personalized for the client and/or participant.</t>
  </si>
  <si>
    <t>Are the following portal customizations available?  Indicate in the explanation column if there are additional fees for customization.</t>
  </si>
  <si>
    <t>Does your portal offer a member "Personal Health Record" (PHR).</t>
  </si>
  <si>
    <t>If yes, is the PHR portable?</t>
  </si>
  <si>
    <t>County/Health Smart program branding?</t>
  </si>
  <si>
    <t>Links from the County intranet site or other vendor partner portals to the wellness program?</t>
  </si>
  <si>
    <t>Links from wellness portal to other County program or Offeror portals?</t>
  </si>
  <si>
    <t>Customization of portal text?</t>
  </si>
  <si>
    <t>Customizable bulletin board for County specific events/information?</t>
  </si>
  <si>
    <t>Ability to push targeted communications based on demographics or business specifics such as segment, division, etc.</t>
  </si>
  <si>
    <t>Briefly discuss how you handle both scheduled and unscheduled system maintenance issues.</t>
  </si>
  <si>
    <t xml:space="preserve">Briefly describe any plans to expand web-based information technology that will be effective within the next 12 months. </t>
  </si>
  <si>
    <t>respWebAddUseIDPW</t>
  </si>
  <si>
    <t xml:space="preserve">Can your portal be linked to CSC's intranet or other vendor partner portals?  </t>
  </si>
  <si>
    <t>Can links chosen by the Client be included on your portal (e.g. for access to a health plan or another organization's portal)?</t>
  </si>
  <si>
    <t>Please provide demo log-in information such as user ID and password needed to access your web site (sufficient to experience the web site as the County participants would).  Provide 6 guest log-ins.</t>
  </si>
  <si>
    <t>LIFESTYLE BEHAVIOR CHANGE PROGRAMS</t>
  </si>
  <si>
    <t>ListCompletedNAExplain: Completed; Not Completed; Not Applicable; Not Completed - See "Explanation" Worksheet; Not Applicable - See "Explanation" Worksheet; See "Explanation" Worksheet</t>
  </si>
  <si>
    <t xml:space="preserve">Do you offer online coaching programs including but not limited to the following?  If yes, specify in the explanation column whether the module is a one-time session or if the module requires multiple sessions for completion.  </t>
  </si>
  <si>
    <t>Nutrition Management</t>
  </si>
  <si>
    <t xml:space="preserve">Stress Management </t>
  </si>
  <si>
    <t>Tobacco Cessation</t>
  </si>
  <si>
    <t>Weight Management</t>
  </si>
  <si>
    <t>Exercise Management</t>
  </si>
  <si>
    <t>Sleep Disorders</t>
  </si>
  <si>
    <t>Cholesterol</t>
  </si>
  <si>
    <t>Blood pressure</t>
  </si>
  <si>
    <t>Glucose/Pre-diabetes</t>
  </si>
  <si>
    <t>Family Oriented Programs (if yes, please list available programs in Explanation column)</t>
  </si>
  <si>
    <t>Child Specific Programs (if yes, please list available programs in Explanation column)</t>
  </si>
  <si>
    <t>Ergonomics / workplace safety</t>
  </si>
  <si>
    <t>Other Programs - specify</t>
  </si>
  <si>
    <t>Do you have the capability to develop or customize a program for mental health issues to meet Client specific needs?</t>
  </si>
  <si>
    <t xml:space="preserve">If yes, describe your experience and capabilities including the types of interventions (e.g. onsite screening, coaching) available. </t>
  </si>
  <si>
    <t>Do you offer telephonic coaching programs including but not limited to the following?  If yes, specify in the explanation column the average number of calls/sessions for each program and the timing of the calls (e.g. weekly, monthly, etc.).</t>
  </si>
  <si>
    <t>Briefly describe your identification/risk stratification approach below.</t>
  </si>
  <si>
    <t xml:space="preserve">Does the program use self-reported HA data to identify the member's overall level of risk?  If yes, specify in the explanation column what risk factors are used to identify/risk stratify members.  </t>
  </si>
  <si>
    <t>Does the program use validated biometric data to identify the member's overall level of risk?  If yes, specify in the explanation column which values are used to identify/risk stratify members.</t>
  </si>
  <si>
    <t xml:space="preserve">Does the program use medical and/or Rx claims to identify members at risk?  If yes, specify in the explanation column what risks are identified via claims and used in the identification/risk stratification process. </t>
  </si>
  <si>
    <t>Are members able to self-refer to telephonic coaching programs regardless of risk?  If no, briefly explain the program rationale in the explanation column.</t>
  </si>
  <si>
    <t>Are members invited to participate in specific coaching programs (i.e. online versus telephonic) based on their level of risk and readiness to change?  If yes, briefly explain the approach in the explanation column and the average % of HA participants targeted for each approach.</t>
  </si>
  <si>
    <t>The County currently employs health coaches on staff.  Would your organization be willing to integrate with the County staff by providing some or all of the operational support for the coaches (identification, system access for documentation, tracking and reporting, fulfillment of educational materials, etc.)?  If yes, briefly describe how you would support the onsite health coaches.  List any additional fees that would apply.</t>
  </si>
  <si>
    <t>Do you currently partner with any clients who provide their own onsite coaching?  Briefly describe how you support the coaches.</t>
  </si>
  <si>
    <t>Can you sponsor/administer "Wellness challenges" periodically throughout the year? (e.g. team or individual based walking challenge, "biggest loser", etc.)</t>
  </si>
  <si>
    <t>If so, briefly describe the Wellness challenges that are currently available.</t>
  </si>
  <si>
    <t>Are the challenges available online and in paper format?</t>
  </si>
  <si>
    <t>respOutsourcePart6</t>
  </si>
  <si>
    <t>Does the County have the ability to create their own challenges and use the wellness portal to support the program (communication, tracking, reporting, etc.)?  If yes, describe any additional fees that may apply.</t>
  </si>
  <si>
    <t>respOutsourcePart5</t>
  </si>
  <si>
    <t>Indicate other wellness/lifestyle behavior change coaching program delivery methods available (briefly describe using the explanation column):</t>
  </si>
  <si>
    <t>Secure email communications</t>
  </si>
  <si>
    <t>Text messages</t>
  </si>
  <si>
    <t>Online live chat with a coach</t>
  </si>
  <si>
    <t>Video materials</t>
  </si>
  <si>
    <t>Audio materials</t>
  </si>
  <si>
    <t>Promotional awareness campaigns</t>
  </si>
  <si>
    <t>Smartphone apps</t>
  </si>
  <si>
    <t>Other - please specify</t>
  </si>
  <si>
    <t xml:space="preserve">Briefly describe how you increase utilization and keep participants engaged in wellness/lifestyle behavior change programs.  </t>
  </si>
  <si>
    <t>What do you consider successful completion in your wellness program?</t>
  </si>
  <si>
    <t>Online program</t>
  </si>
  <si>
    <t>Telephonic coaching</t>
  </si>
  <si>
    <t>Will you provide a primary health coach model for telephonic coaching?  (i.e. The same coach works with participants throughout the duration of the program.)</t>
  </si>
  <si>
    <t>Do the coaches use a "whole person" approach where they manage multiple risks regardless of the program the member originally enrolled in?</t>
  </si>
  <si>
    <t>Briefly describe your health coaches' qualifications and training.</t>
  </si>
  <si>
    <t xml:space="preserve">Does your program utilize "enrollment" staff to initially reach out and engage members in coaching?  </t>
  </si>
  <si>
    <t>If yes, briefly describe your enrollment staff's qualifications and training.</t>
  </si>
  <si>
    <t>respDiseaseState1</t>
  </si>
  <si>
    <t xml:space="preserve">Do your health coaches accept in-bound calls and place out-bound calls? </t>
  </si>
  <si>
    <t>Percentage</t>
  </si>
  <si>
    <t>respAccInOutBoundCalls</t>
  </si>
  <si>
    <t>Listbox,ListInOutBound</t>
  </si>
  <si>
    <t>What are your hours of operation and days of operation for member outreach and in-bound calls? Be sure to specify time zones.</t>
  </si>
  <si>
    <t>How many times do you attempt to call someone to enroll in the program if you are unable to reach them?</t>
  </si>
  <si>
    <t>How many letters do you send out if you are unable to make phone contact with the member?</t>
  </si>
  <si>
    <t>What do you do with individuals who decline the program?  Are these members flagged for outreach again later in the program?</t>
  </si>
  <si>
    <t>What do you do if the phone number is not correct? Briefly describe your process for acquiring updated phone numbers including use of external agencies to find phone numbers (include name search tool/company used).</t>
  </si>
  <si>
    <t>What follow-up do you provide to the County?</t>
  </si>
  <si>
    <t>What is your rate of obtaining correct phone numbers for those whose number is not correct?</t>
  </si>
  <si>
    <t>What % of HA/Biometric screening participants are targeted for telephonic coaching?  Online programs?</t>
  </si>
  <si>
    <t>Does the County have the flexibility to limit or expand the number of individuals targeted for online and telephonic coaching intervention?</t>
  </si>
  <si>
    <t>Does the County have the flexibility to alter the stratification criteria to target specific risks (such as tobacco or BMI)?</t>
  </si>
  <si>
    <t xml:space="preserve">Is your organization able to provide onsite health education and coaching resources (i.e. nutritionist, diabetes educator, etc.) one day a week (based on the County's discretion) including but not limited to the following:  </t>
  </si>
  <si>
    <t>Health screening (e.g. dermatologist for skin screening)</t>
  </si>
  <si>
    <t xml:space="preserve">Face to face coaching </t>
  </si>
  <si>
    <t xml:space="preserve">Health education presentations for employees </t>
  </si>
  <si>
    <t>Education and enrollment related to wellness program resources</t>
  </si>
  <si>
    <t>If yes, describe any fees related to these services</t>
  </si>
  <si>
    <t>INCENTIVE MANAGEMENT</t>
  </si>
  <si>
    <t>Can you administer (track and report on) incentives for the following:</t>
  </si>
  <si>
    <t>Non-health plan enrollees?</t>
  </si>
  <si>
    <t>respLowPrescriptDrugCopay</t>
  </si>
  <si>
    <t>Completion of HA</t>
  </si>
  <si>
    <t>Completion of biometric screenings</t>
  </si>
  <si>
    <t>Participation in or completion of  telephonic health coaching programs</t>
  </si>
  <si>
    <t>Participation in or completion of online Lifestyle Behavior Change programs</t>
  </si>
  <si>
    <t>Participation in or completion of onsite health coaching programs</t>
  </si>
  <si>
    <t>Meeting or making progress toward a health goal defined by the member or coach</t>
  </si>
  <si>
    <t>Meeting a defined health standard defined by the County (e.g. BMI, cholesterol, blood pressure, glucose, etc.)</t>
  </si>
  <si>
    <t>Progress toward meeting a health standard (e.g. loss of 5% of body weight)</t>
  </si>
  <si>
    <t>Participation in programs offered by the County or the County's other vendors or at the local onsite level (if participation reports are provided)</t>
  </si>
  <si>
    <t>Do any of these incentives require an additional fee?  If yes describe the fee.</t>
  </si>
  <si>
    <t>Are you able and willing to report information on active program participants to the County and the claims payer (including other than your own organization) that permits administration of the following:</t>
  </si>
  <si>
    <t>Listbox: Yes; No; Not Applicable; No - See "Explanation" Worksheet</t>
  </si>
  <si>
    <t>Reduced premium contribution</t>
  </si>
  <si>
    <t>Lower prescription drug co-payments</t>
  </si>
  <si>
    <t>Different co-payments/co-insurance for medical services.</t>
  </si>
  <si>
    <t>respDiffCopayCoinMedServ</t>
  </si>
  <si>
    <t>Different HSA contributions</t>
  </si>
  <si>
    <t>Are there additional fees for providing incentive reports?</t>
  </si>
  <si>
    <t xml:space="preserve">Do you offer a points based tracking tool via your website?  </t>
  </si>
  <si>
    <t>Does the tool have the flexibility to accept and track both self-reported activity and/or validated activities/data based on the County's  preference?</t>
  </si>
  <si>
    <t>Can the tool be customized to support the County's incentive strategy?  If yes, briefly describe available customizations.</t>
  </si>
  <si>
    <t>Are there additional fees for the points based incentive tracking tool?</t>
  </si>
  <si>
    <t>Are there additional fees to customize the tool?</t>
  </si>
  <si>
    <t>Is your company able to provide incentive fulfillment for the following?  If you partner with a third party to provide incentive fulfillment, indicate the name of your partner in the explanation column.</t>
  </si>
  <si>
    <t>Health related merchandise (such as pedometers, resistance bands or fitness equipment)?</t>
  </si>
  <si>
    <t>Other merchandise?</t>
  </si>
  <si>
    <t>Gift Cards?</t>
  </si>
  <si>
    <t>Online shopping mall?</t>
  </si>
  <si>
    <t>Briefly describe the incentive options your company has found to yield the greatest results in terms of increased participation and improved outcomes.</t>
  </si>
  <si>
    <t>VENDOR INTEGRATION</t>
  </si>
  <si>
    <t>Indicate below how the organization will collaborate to provide integrated delivery of the programs with the County, their onsite clinic and their other health care initiatives or vendors.</t>
  </si>
  <si>
    <t>The County has an onsite clinic open from 8 – 5 three days a week (Monday, Wednesday and Friday). The vendor agrees to provide an onsite rep 1 day a week to handle employee education and claims issues for medical</t>
  </si>
  <si>
    <t>respGlucoDiabetic</t>
  </si>
  <si>
    <t>Listbox, ListYNNANoExplain</t>
  </si>
  <si>
    <t>Warm transfer to onsite clinic and other vendors</t>
  </si>
  <si>
    <t>Accept inbound warm transfers</t>
  </si>
  <si>
    <t>Send referrals to the onsite clinic and other vendors via fax or secure email with member consent.</t>
  </si>
  <si>
    <t>Accept inbound referrals via fax or secure email and provide outreach to members based on the referral.</t>
  </si>
  <si>
    <t>Provide a list to the County's onsite clinic of high risk members to allow for coaching and referral if the member is seen in the onsite clinic.</t>
  </si>
  <si>
    <t>Collaborate with the County onsite health coaches to identify and outreach to specific groups of members (based on specific risk criteria identified by County).</t>
  </si>
  <si>
    <t>Develop a hierarchy for program outreach with the County, the County's  onsite clinic and other health management programs such as case management and condition management, regardless of which health plan the member is enrolled in.</t>
  </si>
  <si>
    <t>Provide participation reports to the County's other vendors to support the integrated program.</t>
  </si>
  <si>
    <t>Participate in monthly calls to discuss program administration and member cases?</t>
  </si>
  <si>
    <t>Track and report inbound and outbound referral activity and disposition?</t>
  </si>
  <si>
    <t>VII.</t>
  </si>
  <si>
    <t>REPORTING</t>
  </si>
  <si>
    <t>Listbox: Willing; Not Willing; Not Applicable; Not Willing - See "Explanation" Worksheet</t>
  </si>
  <si>
    <t>Field Names</t>
  </si>
  <si>
    <t>respAttSampleReports</t>
  </si>
  <si>
    <t>Listbox, ListAttachedNAExplain</t>
  </si>
  <si>
    <t>Do the standard reports include the following:</t>
  </si>
  <si>
    <t>Activity and participation results for all program components including HA, biometric screening, coaching programs, online tools/program/portal activity, challenges, onsite programs.</t>
  </si>
  <si>
    <t>respBloodPressMontHyper</t>
  </si>
  <si>
    <t>Population health risks by risk level (based on HA and biometric screening results)</t>
  </si>
  <si>
    <t>Population health risks by individual risk factor (based on HA and biometric screening results)</t>
  </si>
  <si>
    <t>Readiness to change</t>
  </si>
  <si>
    <t>Self-reported productivity results</t>
  </si>
  <si>
    <t>Year over year shifts in risk levels and readiness to change.</t>
  </si>
  <si>
    <t>g,</t>
  </si>
  <si>
    <t>Goals met</t>
  </si>
  <si>
    <t>Member satisfaction</t>
  </si>
  <si>
    <t>Are reports exportable to Excel, text, or csv file format to allow the County to manipulate the data?</t>
  </si>
  <si>
    <t>For each report included in the sample reporting package provided, indicate the name of the report, describe the information reported and the frequency of the issuance of the report.  Up to 5 reports can be described below; if you need more space, use the "Explanation" column and/or worksheet. Indicate the question answered.</t>
  </si>
  <si>
    <t>Standard Report #1:  Report Name</t>
  </si>
  <si>
    <t>respStandRepName1</t>
  </si>
  <si>
    <t>Standard Report #1:  Description</t>
  </si>
  <si>
    <t>Listbox: Per Occurrence; Weekly; Monthly; Quarterly; Annually</t>
  </si>
  <si>
    <t>respStandRepDescript1</t>
  </si>
  <si>
    <t>Standard Report #1:  Frequency</t>
  </si>
  <si>
    <t>respStandRepFreq1</t>
  </si>
  <si>
    <t>Listbox, ListStandReportFreq</t>
  </si>
  <si>
    <t>Standard Report #1:  Format/File Type</t>
  </si>
  <si>
    <t>respStandRepFormFileType3</t>
  </si>
  <si>
    <t>Listbox, ListStandReportFileType</t>
  </si>
  <si>
    <t>Standard Report #2:  Report Name</t>
  </si>
  <si>
    <t>respStandRepName2</t>
  </si>
  <si>
    <t>Standard Report #2:  Description</t>
  </si>
  <si>
    <t>respStandRepDescript2</t>
  </si>
  <si>
    <t>Standard Report #2:  Frequency</t>
  </si>
  <si>
    <t>respStandRepFreq2</t>
  </si>
  <si>
    <t>Standard Report #2:  Format/File Type</t>
  </si>
  <si>
    <t>Standard Report #3:  Report Name</t>
  </si>
  <si>
    <t>respStandRepName3</t>
  </si>
  <si>
    <t>Standard Report #3:  Description</t>
  </si>
  <si>
    <t>respStandRepDescript3</t>
  </si>
  <si>
    <t>Standard Report #3:  Frequency</t>
  </si>
  <si>
    <t>respStandRepFreq3</t>
  </si>
  <si>
    <t>Standard Report #3:  Format/File Type</t>
  </si>
  <si>
    <t>Standard Report #4:  Report Name</t>
  </si>
  <si>
    <t>respStandRepName4</t>
  </si>
  <si>
    <t>Standard Report #4:  Description</t>
  </si>
  <si>
    <t>respStandRepDescript4</t>
  </si>
  <si>
    <t>Standard Report #4:  Frequency</t>
  </si>
  <si>
    <t>respStandRepFreq4</t>
  </si>
  <si>
    <t>Standard Report #4:  Format/File Type</t>
  </si>
  <si>
    <t>Standard Report #5:  Report Name</t>
  </si>
  <si>
    <t>Standard Report #5:  Description</t>
  </si>
  <si>
    <t>Standard Report #5:  Frequency</t>
  </si>
  <si>
    <t>Standard Report #5:  Format/File Type</t>
  </si>
  <si>
    <t>Will the County's specific results be compared to:</t>
  </si>
  <si>
    <t>National averages (as appropriate)</t>
  </si>
  <si>
    <t>Your book of business results</t>
  </si>
  <si>
    <t>The County's Industry - local government</t>
  </si>
  <si>
    <t xml:space="preserve">The County may require reporting at a business unit level, and perhaps at a sub-unit level.  Indicate how many reporting segments are included in your pricing.  </t>
  </si>
  <si>
    <t>VIII.</t>
  </si>
  <si>
    <t>ROI AND PERFORMANCE GUARANTEES</t>
  </si>
  <si>
    <t>Listbox: Completed; Not Completed; Not Applicable; Not Completed - See "Explanation" Worksheet</t>
  </si>
  <si>
    <t>Indicate the total percentage of programs fees that you are willing to place at risk for performance guarantees.</t>
  </si>
  <si>
    <t>Indicate which of the following metrics you include in your performance guarantees.</t>
  </si>
  <si>
    <t>Implementation satisfaction</t>
  </si>
  <si>
    <t>Operations (ASA, abandonment rate, website uptime, etc.)</t>
  </si>
  <si>
    <t>Participation</t>
  </si>
  <si>
    <t>Population level risk reduction</t>
  </si>
  <si>
    <t>Individual risk reduction</t>
  </si>
  <si>
    <t>Client satisfaction</t>
  </si>
  <si>
    <t xml:space="preserve">Briefly describe any return on investment (ROI) guarantees. Describe how ROI will be calculated.  </t>
  </si>
  <si>
    <t>ACG reserves the right to audit the performance of the wellness program at least once annually.</t>
  </si>
  <si>
    <t>Listbox: Agree; Do Not Agree; Not Applicable; Do Not Agree - See "Explanation" Worksheet</t>
  </si>
  <si>
    <t>respAudClinPerform</t>
  </si>
  <si>
    <t>Listbox, ListAgreeNAExplain</t>
  </si>
  <si>
    <t xml:space="preserve">Confirm that all performance guarantees will be measured on a client-specific basis rather than your book of business (BOB). </t>
  </si>
  <si>
    <t>Listbox,ListYNNoExplain: Yes; No; No - See "Explanation"; N/A</t>
  </si>
  <si>
    <t>Listbox, ListYNNoExplain</t>
  </si>
  <si>
    <t>Questionnaire Explanation</t>
  </si>
  <si>
    <t xml:space="preserve">This worksheet should be used to provide additional explanations for any questions for which a "See Explanation" response </t>
  </si>
  <si>
    <t>To Offeror:  Use Column H to provide a brief explanation, if necessary. However if the length of the explanation is greater than 400 characters, you must use the "Wellness Ques_Explanation" worksheet to provide your detail explanation.</t>
  </si>
  <si>
    <t>Wellness Program Abilities/Capabilities</t>
  </si>
  <si>
    <t>Wellness Program Design/Products and Services</t>
  </si>
  <si>
    <t>Offeror agrees to a MINIMUM of $50,000 annual Offeror funding to support the County directed wellness initiatives.</t>
  </si>
  <si>
    <t>Does your proposed Wellness Program offer the following Products/Services? (indicate Yes or No)</t>
  </si>
  <si>
    <t>Health Coaching</t>
  </si>
  <si>
    <t>Onsite biometric screenings</t>
  </si>
  <si>
    <t>Dedicated onsite wellness professional</t>
  </si>
  <si>
    <t>Diabetes Management</t>
  </si>
  <si>
    <t>Onsite clinical immunizations</t>
  </si>
  <si>
    <t>Nutrition education</t>
  </si>
  <si>
    <t>Obesity management</t>
  </si>
  <si>
    <t>Smoking cessation</t>
  </si>
  <si>
    <t>Stress management / stress reduction</t>
  </si>
  <si>
    <t>Onsite fitness center management</t>
  </si>
  <si>
    <t>Nearsite fitness center partnerships (e.g. YMCA)</t>
  </si>
  <si>
    <t>Tracking from other gym attendance online?</t>
  </si>
  <si>
    <t>Personal training / wellness &amp; fitness coaching</t>
  </si>
  <si>
    <t>Onsite group exercise classes</t>
  </si>
  <si>
    <t>Ergonomics / back care / injury prevention</t>
  </si>
  <si>
    <t>Expectant parents / prenatal care</t>
  </si>
  <si>
    <t>Fitness tracking devices</t>
  </si>
  <si>
    <t>Activity tracking devices downloadable via mobile applications</t>
  </si>
  <si>
    <t>Self-Care initiatives / consumerism - online programs</t>
  </si>
  <si>
    <t>Partnership with retailer(s) for healthy food or other healthy products initiatives</t>
  </si>
  <si>
    <t>Lunch &amp; learn programs</t>
  </si>
  <si>
    <t>Coordination with community / local health programs</t>
  </si>
  <si>
    <t>Information on the County sponsored recreation leagues</t>
  </si>
  <si>
    <t xml:space="preserve">Incentive management and fulfillment </t>
  </si>
  <si>
    <t>aa.</t>
  </si>
  <si>
    <t>Reminder letters for routine screenings</t>
  </si>
  <si>
    <t>Indicate your agreement to attend onsite Wellness Events and Health Fairs</t>
  </si>
  <si>
    <t>Wellness Reporting</t>
  </si>
  <si>
    <t>Indicate if the standard reports include the following:</t>
  </si>
  <si>
    <t>Activity and participation results for all program components including HRA, biometric screening, coaching programs, online tools/program/portal activity, challenges, onsite programs</t>
  </si>
  <si>
    <t>Population health risks by risk level (based on HRA and biometric screening results)</t>
  </si>
  <si>
    <t>Population health risks by individual risk factor (based on HRA and biometric screening results)</t>
  </si>
  <si>
    <t>Evidence based medicine compliance</t>
  </si>
  <si>
    <t>Member Satisfaction</t>
  </si>
  <si>
    <t>Is the County's data compared to a standard?  If so, please explain (e.g., book of business, industry, national averages)</t>
  </si>
  <si>
    <t>Can these reports be customized to further meet the County needs?</t>
  </si>
  <si>
    <r>
      <t xml:space="preserve">Indicate yes/no if there is additional cost for customized reports. Provide additional cost detail in the </t>
    </r>
    <r>
      <rPr>
        <b/>
        <sz val="10"/>
        <color rgb="FF000080"/>
        <rFont val="Arial"/>
        <family val="2"/>
      </rPr>
      <t>Explanations</t>
    </r>
    <r>
      <rPr>
        <sz val="10"/>
        <color rgb="FF000080"/>
        <rFont val="Arial"/>
        <family val="2"/>
      </rPr>
      <t xml:space="preserve"> section.</t>
    </r>
  </si>
  <si>
    <t>Do you have the capability to do onsite biometric screenings?</t>
  </si>
  <si>
    <t>Are results explained by a health coach present at the screenings?  Please explain.</t>
  </si>
  <si>
    <t>Would you accept biometric information directly from physicians of participants?</t>
  </si>
  <si>
    <t>Would you accept biometric information directly from a laboratory vendor?</t>
  </si>
  <si>
    <t>Are you able to accept screening results from the HealthSmart Wellness Clinic?</t>
  </si>
  <si>
    <t>Do you have arrangements with area labs to conduct biometric screenings?  If onsite is not an option, can members go to these labs to have screenings done at no cost?  List names of laboratory partners.</t>
  </si>
  <si>
    <t xml:space="preserve">Indicate the specific health elements (blood pressure, total cholesterol and cholesterol ration, blood glucose, BMI, etc.) recommended in your proposed biometric screenings. </t>
  </si>
  <si>
    <t xml:space="preserve">Indicate procedure(s) used (finger prick, venipuncture, other) and whether or not each procedure is fasting or non-fasting. </t>
  </si>
  <si>
    <t>Lifestyle Behavioral Change Programs</t>
  </si>
  <si>
    <r>
      <t>Do you offer online programs for the following topics? If y</t>
    </r>
    <r>
      <rPr>
        <b/>
        <u/>
        <sz val="10"/>
        <color rgb="FF000080"/>
        <rFont val="Arial"/>
        <family val="2"/>
      </rPr>
      <t>es, specify in the explanation column whether the module is a one-time session or if the module requires multiple sessions for completion.</t>
    </r>
  </si>
  <si>
    <t>Nutrition management</t>
  </si>
  <si>
    <t>Stress management</t>
  </si>
  <si>
    <t>Tobacco cessation</t>
  </si>
  <si>
    <t>Exercise management</t>
  </si>
  <si>
    <t>Sleep disorders</t>
  </si>
  <si>
    <t>Glucose / pre-diabetes</t>
  </si>
  <si>
    <t>Mental Health / Depression</t>
  </si>
  <si>
    <t>Musculoskeletal / Back Pain / Joint Pain</t>
  </si>
  <si>
    <t>Mindfulness</t>
  </si>
  <si>
    <t>Ergonomics / injury prevention</t>
  </si>
  <si>
    <t>Other programs - specify</t>
  </si>
  <si>
    <r>
      <t>Do you offer</t>
    </r>
    <r>
      <rPr>
        <b/>
        <sz val="10"/>
        <color rgb="FF000080"/>
        <rFont val="Arial"/>
        <family val="2"/>
      </rPr>
      <t xml:space="preserve"> telephonic coaching program</t>
    </r>
    <r>
      <rPr>
        <sz val="10"/>
        <color rgb="FF000080"/>
        <rFont val="Arial"/>
        <family val="2"/>
      </rPr>
      <t>s for the following programs?</t>
    </r>
    <r>
      <rPr>
        <b/>
        <sz val="10"/>
        <color rgb="FF000080"/>
        <rFont val="Arial"/>
        <family val="2"/>
      </rPr>
      <t xml:space="preserve"> </t>
    </r>
    <r>
      <rPr>
        <b/>
        <u/>
        <sz val="10"/>
        <color rgb="FF000080"/>
        <rFont val="Arial"/>
        <family val="2"/>
      </rPr>
      <t>If yes, specify in the explanation column the average number of calls/sessions for each program and the timing of the calls</t>
    </r>
  </si>
  <si>
    <t>Are members invited to participate in specific coaching programs (i.e. online versus telephonic) based on their level of risk and readiness to change?  If yes, briefly explain the approach in the explanation column and the average % of HRA participants targeted for each approach.</t>
  </si>
  <si>
    <t>Do your health coaches accept in-bound calls and place out-bound calls?</t>
  </si>
  <si>
    <t>In-bound, Out-bound, Both, See Explanation</t>
  </si>
  <si>
    <t>How many times do you attempt to contact someone to enroll in the program if you are unable to reach them?</t>
  </si>
  <si>
    <t>Indicate coaching program delivery methods available (briefly describe using the explanation column):</t>
  </si>
  <si>
    <t>Email communications</t>
  </si>
  <si>
    <t>What do you consider successful completion of a coaching program?</t>
  </si>
  <si>
    <t>Does your company have the capability and experience to provide onsite health seminars/fairs and health related education programs?</t>
  </si>
  <si>
    <t>Can you sponsor/administer "wellness challenges" periodically throughout the year?</t>
  </si>
  <si>
    <t>If so, briefly describe the wellness challenges that you have sponsored/administered.</t>
  </si>
  <si>
    <t>Can you send email reminders to participants who have started but not completed program activities or online wellness courses?</t>
  </si>
  <si>
    <t>Can you push out individually tailored programs to those individuals identified with high risk behaviors in the HRA?</t>
  </si>
  <si>
    <t>Will you provide a primary health coach model? (The same coach works with participants throughout the duration of the program).</t>
  </si>
  <si>
    <t>Health Screening (e.g., dermatologist for skin screening)</t>
  </si>
  <si>
    <t>Face to face coaching</t>
  </si>
  <si>
    <t>Health education presentations</t>
  </si>
  <si>
    <t>Health Risk Assessment (HRA)</t>
  </si>
  <si>
    <t>HRA Validation</t>
  </si>
  <si>
    <t>Has your HRA tool been validated internally?</t>
  </si>
  <si>
    <t>Has your HRA tool been validated externally?</t>
  </si>
  <si>
    <t>How long has your organization been providing this HRA?</t>
  </si>
  <si>
    <t>Finalists will be asked to provide a copy of the HRA you propose to use, and, if applicable, citations of any peer reviewed publications. Confirm that you will provide the necessary information if/when requested</t>
  </si>
  <si>
    <t>How is the HRA administered (online, paper, telephone)?</t>
  </si>
  <si>
    <t>Online, Paper, Telephone, All, See Explanation</t>
  </si>
  <si>
    <t>What is the reading level (grade level) of the HRA?</t>
  </si>
  <si>
    <t>How long on average does it take for a participant to complete the HRA?</t>
  </si>
  <si>
    <r>
      <t xml:space="preserve">Is your HRA available in languages other than English?  </t>
    </r>
    <r>
      <rPr>
        <u/>
        <sz val="10"/>
        <color rgb="FF000080"/>
        <rFont val="Arial"/>
        <family val="2"/>
      </rPr>
      <t>Please provide available languages</t>
    </r>
  </si>
  <si>
    <t>Is there a time limit to complete? Can participants complete the HRA over multiple sessions?</t>
  </si>
  <si>
    <t>Are "readiness to change" questions included in the questionnaire?</t>
  </si>
  <si>
    <t>If "yes", are the "readiness to change" responses used to tailor the feedback in the individual reports to members?</t>
  </si>
  <si>
    <t>Yes, No, See Explanation, Not Applicable</t>
  </si>
  <si>
    <t>If "yes", will the management reports outline "readiness to change" shifts as part of the data reported to the County?</t>
  </si>
  <si>
    <t>If yes, will the management reports outline productivity shifts as part of the data reported to the County?</t>
  </si>
  <si>
    <t>Do the questions specifically address self-reported presenteeism?</t>
  </si>
  <si>
    <t>Does your HRA integrate game theory and game mechanics to engage members?  If yes, briefly describe how these tools are integrated in the HRA.</t>
  </si>
  <si>
    <t>Is the County able to customize the HRA by adding and/or deleting specific questions?  In the explanation column, briefly describe how deletion of questions may impact validation/scoring.</t>
  </si>
  <si>
    <t>Does HRA comply with GINA? (i.e., health history is voluntary and participants qualify for incentives by completing the portion that does not call for family medical history)</t>
  </si>
  <si>
    <t>Is the health score communicated to the individual completing the HRA?</t>
  </si>
  <si>
    <t>Does the HRA provide the opportunity for members to model the impact of changes on health risk (For example, "Losing 20lbs will do what to my health risk score?")</t>
  </si>
  <si>
    <t>Can the County's own branding be added to the HRA?</t>
  </si>
  <si>
    <t>Are HRA results used to prioritize program offerings and provide ongoing targeted health information to members after initial results are provided?</t>
  </si>
  <si>
    <t>Program Integration</t>
  </si>
  <si>
    <t>Do you currently accept laboratory data/values directly from laboratory vendors for your programs? If so, please list laboratory vendors that you currently accept data from and/or have a relationship/partnership with.</t>
  </si>
  <si>
    <t>Can your wellness program be offered to employees who do not participate in the medical program at no additional cost?</t>
  </si>
  <si>
    <t>Do you have an dedicated wellness portal for members?</t>
  </si>
  <si>
    <t>Indicate if the following categories of information and tools are available on your portal.  Indicate in the explanation column if additional fees apply.</t>
  </si>
  <si>
    <t>Indicate if your portal is optimized for viewing on mobile devices.</t>
  </si>
  <si>
    <t xml:space="preserve">Ability to sync data from smart phone apps or other biometric devices?  If yes, indicate in the explanation column what devices your portal is currently able to interface with.  </t>
  </si>
  <si>
    <t>Online interaction between members (e.g. discussion boards, challenges, etc.) hosted on the wellness portal</t>
  </si>
  <si>
    <t>County program branding?</t>
  </si>
  <si>
    <t>Links from the County intranet site or other vendor partner portals to the wellness portal?</t>
  </si>
  <si>
    <t>Links from wellness portal to other County program or vendor portals?</t>
  </si>
  <si>
    <t xml:space="preserve">Can your portal be linked to the County's intranet or other vendor partner portals?  </t>
  </si>
  <si>
    <t>Please provide demo log-in information such as user ID and password needed to access your web site (sufficient to experience the web site as the County participants would).</t>
  </si>
  <si>
    <t>Completion of HRA</t>
  </si>
  <si>
    <t>Are you able and willing to report information on active program participants to the County that permits administration of the following:</t>
  </si>
  <si>
    <t>76.</t>
  </si>
  <si>
    <t>77.</t>
  </si>
  <si>
    <r>
      <t xml:space="preserve">Is your company able to provide incentive fulfillment for the following?  </t>
    </r>
    <r>
      <rPr>
        <u/>
        <sz val="10"/>
        <color rgb="FF000080"/>
        <rFont val="Arial"/>
        <family val="2"/>
      </rPr>
      <t>If you partner with a third party to provide incentive fulfillment, indicate the name of your partner in the explanation column.</t>
    </r>
  </si>
  <si>
    <t>Health related merchandise (such as resistance bands or fitness equipment)?</t>
  </si>
  <si>
    <t>78.</t>
  </si>
  <si>
    <t>79.</t>
  </si>
  <si>
    <t>Indicate below how your organization will collaborate to provide integrated delivery of the programs with the County, their onsite clinic and their other health care initiatives or vendors.</t>
  </si>
  <si>
    <t>Wellness Questionnaire Explanation</t>
  </si>
  <si>
    <t>was given.  Explanations must be numbered to correspond to the question to which they pertain and they must be brief.</t>
  </si>
  <si>
    <t>To Offeror:  Use Column F to provide a brief explanation, if necessary. However if the length of the explanation is greater than 400 characters, you must use the "HSA Explanation" worksheet to provide your detail explanation.</t>
  </si>
  <si>
    <t>How many years has your organization been providing Health Savings Account (HSA) services?</t>
  </si>
  <si>
    <r>
      <t xml:space="preserve">If your organization does not provide HSA services, please provide the name of the organization with whom you subcontract, in the </t>
    </r>
    <r>
      <rPr>
        <b/>
        <sz val="10"/>
        <color rgb="FF000080"/>
        <rFont val="Arial"/>
        <family val="2"/>
      </rPr>
      <t>"Explanation"</t>
    </r>
    <r>
      <rPr>
        <sz val="10"/>
        <color rgb="FF000080"/>
        <rFont val="Arial"/>
        <family val="2"/>
      </rPr>
      <t xml:space="preserve"> column, and provide the number of years that organization has been providing HSA services.</t>
    </r>
  </si>
  <si>
    <t>How many clients does your organization have who utilize HSA services?</t>
  </si>
  <si>
    <t>What is your organization's (or your subcontractor's organization) total number of HSA accountholders.</t>
  </si>
  <si>
    <t>What is the percentage of HSA account holders who invest?</t>
  </si>
  <si>
    <t>What is the minimum threshold to invest?</t>
  </si>
  <si>
    <r>
      <t xml:space="preserve">What is the number of investment options? Please a brief description on the </t>
    </r>
    <r>
      <rPr>
        <b/>
        <sz val="10"/>
        <color rgb="FF000080"/>
        <rFont val="Arial"/>
        <family val="2"/>
      </rPr>
      <t>HSA Explanation</t>
    </r>
    <r>
      <rPr>
        <sz val="10"/>
        <color rgb="FF000080"/>
        <rFont val="Arial"/>
        <family val="2"/>
      </rPr>
      <t xml:space="preserve"> Tab</t>
    </r>
  </si>
  <si>
    <t>What is the current interest rate for cash accounts?</t>
  </si>
  <si>
    <t>Does the HSA owner have the ability to limit the distribution?</t>
  </si>
  <si>
    <t>What are the total HSA assets under management?</t>
  </si>
  <si>
    <t>Will there be a dedicated toll-free number exclusively for the County participants?</t>
  </si>
  <si>
    <t>If so, is it included in the fee?</t>
  </si>
  <si>
    <t>Who is responsible for answering employee questions regarding claims or HSA program details - the health plan or the HSA administrator?</t>
  </si>
  <si>
    <t>Will the HSA Customer Services Representatives provide warm transfers to callers who need to speak to a representative from their health plan or PBM?</t>
  </si>
  <si>
    <t>Does Customer Service Representatives offer multi-lingual options</t>
  </si>
  <si>
    <t xml:space="preserve">Do you provide the following, at a minimum, electronically? </t>
  </si>
  <si>
    <t>Customized Enrollment Communication Materials</t>
  </si>
  <si>
    <t>In-Person Open Enrollment Meeting Support</t>
  </si>
  <si>
    <t>Customized Welcome Packet Materials</t>
  </si>
  <si>
    <t>Ongoing Educational Materials</t>
  </si>
  <si>
    <t>Are multi-lingual communication materials available? Please provide language options</t>
  </si>
  <si>
    <t>Do you allow an employer to customize text incorporated on the landing page, including the logo?</t>
  </si>
  <si>
    <t>Is a mobile application available for HSA services?</t>
  </si>
  <si>
    <t>If so, please describe your mobile access capabilities.</t>
  </si>
  <si>
    <t>Can your organization's HSA integrate with the following third party administrative vendors</t>
  </si>
  <si>
    <t>Payroll</t>
  </si>
  <si>
    <t xml:space="preserve">Medical/Prescription </t>
  </si>
  <si>
    <t>Dental</t>
  </si>
  <si>
    <t>Vision</t>
  </si>
  <si>
    <t>Does your organization's on-line capabilities offer the following to manage HSA plans?</t>
  </si>
  <si>
    <t>Check balance</t>
  </si>
  <si>
    <t>Confirm/update personal information</t>
  </si>
  <si>
    <t>Pay medical expenses online</t>
  </si>
  <si>
    <t>Review a list of eligible expenses</t>
  </si>
  <si>
    <t>Use tools and calculators</t>
  </si>
  <si>
    <t>Get answers to common questions</t>
  </si>
  <si>
    <t>Order additional debit cards</t>
  </si>
  <si>
    <t>Make a one-time or recurring contribution (current or prior year)</t>
  </si>
  <si>
    <t>Select automatic transfers to investments</t>
  </si>
  <si>
    <t>View online tax documents and monthly statements</t>
  </si>
  <si>
    <t xml:space="preserve">Is an HSA debit card or checkbook offered that allows members to pay for medical expenses directly from their account? </t>
  </si>
  <si>
    <t xml:space="preserve">Will the HSA administrator accept rollovers from other HSAs? </t>
  </si>
  <si>
    <t xml:space="preserve">Please confirm that your organization can accept post-tax contributions to HSAs. </t>
  </si>
  <si>
    <t xml:space="preserve">Please confirm that your organization can provide tax reporting statements, including 1099-SA and Form 5498-SA. </t>
  </si>
  <si>
    <t>Who is your HSA bank partner and can other banks be used?</t>
  </si>
  <si>
    <t>Do you have an "HSA On-demand" feature that allows members to utilize dollars (i.e. borrow from future balance) on day one?</t>
  </si>
  <si>
    <t>Can HSA account be opened on behalf of the customer?</t>
  </si>
  <si>
    <t>Track and pay medical/health claims online?</t>
  </si>
  <si>
    <t>If applicable, can member view current accounts  and HSA accounts on one platform?</t>
  </si>
  <si>
    <t>Are new file interface connections required?</t>
  </si>
  <si>
    <t>What kind of reporting access will be available to the County?</t>
  </si>
  <si>
    <t>Is HSA administrator carrier neutral?</t>
  </si>
  <si>
    <t>This worksheet should be used to provide additional explanations for any questions for which a "See Explanation" response was given.  Explanations must be numbered to correspond to the question to which they pertain and they must be brief.</t>
  </si>
  <si>
    <t xml:space="preserve">Arlington County Government Plan Design </t>
  </si>
  <si>
    <t>Indicate the plan deviation within the column named "Plan Deviations". Also indicate if the plan design deviation is an enhancement or reduction by indicating (+/-)</t>
  </si>
  <si>
    <t>If there are no deviations, please state "no deviations" below</t>
  </si>
  <si>
    <t>Benefit Service</t>
  </si>
  <si>
    <t>CIGNA - Copay Plan</t>
  </si>
  <si>
    <t>Inforce Plan</t>
  </si>
  <si>
    <t>Plan Deviations</t>
  </si>
  <si>
    <t>"+" or "-"</t>
  </si>
  <si>
    <t>In-Network</t>
  </si>
  <si>
    <t>PCP</t>
  </si>
  <si>
    <t>$30/visit</t>
  </si>
  <si>
    <t>Specialist</t>
  </si>
  <si>
    <t>$60/visit</t>
  </si>
  <si>
    <t>Referral required for Specialist</t>
  </si>
  <si>
    <t>No</t>
  </si>
  <si>
    <t>Annual Deductible</t>
  </si>
  <si>
    <t>Annual Out of Pocket</t>
  </si>
  <si>
    <t>$6,600 Ind.
$13,200 Fam.</t>
  </si>
  <si>
    <t>Preventive Care</t>
  </si>
  <si>
    <t>Inpatient Care (per admission)</t>
  </si>
  <si>
    <t>Urgent Care</t>
  </si>
  <si>
    <t>Emergency Room</t>
  </si>
  <si>
    <t>Mental Health – Inpatient</t>
  </si>
  <si>
    <t>Mental Health – Outpatient</t>
  </si>
  <si>
    <t>Specialty Imaging (MRI, CT Scan)</t>
  </si>
  <si>
    <t>$100/test</t>
  </si>
  <si>
    <t>Physical Therapy</t>
  </si>
  <si>
    <t>$45/visit</t>
  </si>
  <si>
    <t>Occupational, Cognitive &amp; Speech Therapy</t>
  </si>
  <si>
    <t>$30 PCP/$60 Spec.</t>
  </si>
  <si>
    <t>52 visit/yr limit for all therapies combined</t>
  </si>
  <si>
    <t>Acupuncture</t>
  </si>
  <si>
    <t>20 visits/yr</t>
  </si>
  <si>
    <t>Based on your review of the SPDs and other plan documentation, please list any other deviations not already noted above. 
If there are any deviations, please list the benefit service in Column A and the deviation(s) in column C through D.</t>
  </si>
  <si>
    <t>CIGNA  - Coinsurance Plan</t>
  </si>
  <si>
    <t>10% coinsurance</t>
  </si>
  <si>
    <t>$2,000 Ind. 
$5,000 Fam.</t>
  </si>
  <si>
    <t>Occupational, Cognitive &amp; Speech</t>
  </si>
  <si>
    <t>Therapy</t>
  </si>
  <si>
    <t>Based on your review of the SPDs and other plan documentation, please list any other deviations not already noted above. 
If there are any deviations, please list the benefit service in Column A and the deviation(s) in column C throuhg D.</t>
  </si>
  <si>
    <t>Indicate the plan deviation within the columns named "Plan Deviations". Also indicate if the plan design deviation is an enhancement or reduction by indicating (+/-)</t>
  </si>
  <si>
    <t>Annual County HSA Contribution - $700 Ind./$1,400 Fam.</t>
  </si>
  <si>
    <t>Cigna POS HDHP</t>
  </si>
  <si>
    <t>In Network</t>
  </si>
  <si>
    <t>Out of Network</t>
  </si>
  <si>
    <t>10% after deductible</t>
  </si>
  <si>
    <t>30% after deductible</t>
  </si>
  <si>
    <t>$1,400 Ind.
$2,800 Fam.</t>
  </si>
  <si>
    <t>$2,800 Ind.
$5,600 Fam.</t>
  </si>
  <si>
    <t>$5,000 Ind.
$10,000 Fam.</t>
  </si>
  <si>
    <t>$10,000 Ind
$20,000 Fam.</t>
  </si>
  <si>
    <t>0%, No Deductible</t>
  </si>
  <si>
    <t>52 visits/yr limit for all therapies combined</t>
  </si>
  <si>
    <t>Based on your review of the SPDs and other plan documentation, please list any other deviations not already noted above. 
If there are any deviations, please list the benefit service in Column A and the deviation in columns D through G</t>
  </si>
  <si>
    <t xml:space="preserve">Use of a specific bank is required for self-insured coverages.  </t>
  </si>
  <si>
    <t>List Box:  Yes, No</t>
  </si>
  <si>
    <t>respSpecificBank</t>
  </si>
  <si>
    <t>Listbox,ListYesNo</t>
  </si>
  <si>
    <t>If yes, indicate bank name.</t>
  </si>
  <si>
    <t>respBankName</t>
  </si>
  <si>
    <t xml:space="preserve">Offeror accepts that the County will not wire funds, pre-fund (imprest) the account, or allow a Offeror direct access to debit from the County account.  </t>
  </si>
  <si>
    <t>respQuoteRates</t>
  </si>
  <si>
    <t>List Box: Yes, No</t>
  </si>
  <si>
    <t>The County will be reimbursed for 100% of claims paid in error, regardless of whether vendor recoups the amount paid in error</t>
  </si>
  <si>
    <t>respReducePlanType</t>
  </si>
  <si>
    <t>Unpaid Checks Administration</t>
  </si>
  <si>
    <t>percent, 1</t>
  </si>
  <si>
    <t>respRiskPercentage</t>
  </si>
  <si>
    <t>Percent,1</t>
  </si>
  <si>
    <t xml:space="preserve">If not, indicate the percentage of the risk passed on to other firms. </t>
  </si>
  <si>
    <t>respTreatyRisk</t>
  </si>
  <si>
    <t>$ amount?</t>
  </si>
  <si>
    <t>Provide treaty details of any ceded risk in the text box:</t>
  </si>
  <si>
    <t>For the self-insured coverages requested, the claim amount paid will be the negotiated amount. In other words, County/APS will pay actual negotiated amount; none of the savings will be retained by your organization or shared with any other organization.</t>
  </si>
  <si>
    <t>respNegotiateAmount</t>
  </si>
  <si>
    <t>Aon Compensation</t>
  </si>
  <si>
    <t>List/Expected Response</t>
  </si>
  <si>
    <t>For each line of coverage for which you are quoting, indicate the commission percentage included in your rates:</t>
  </si>
  <si>
    <t>[Product line #1]</t>
  </si>
  <si>
    <t>percent, 2</t>
  </si>
  <si>
    <t>respProductLine1</t>
  </si>
  <si>
    <t>Percent,2</t>
  </si>
  <si>
    <t>[Product line #2]</t>
  </si>
  <si>
    <t>respProductLine2</t>
  </si>
  <si>
    <t>[Product line #3]</t>
  </si>
  <si>
    <t>respProductLine3</t>
  </si>
  <si>
    <t>[Product line #4]</t>
  </si>
  <si>
    <t>respProductLine4</t>
  </si>
  <si>
    <t>Detail the methodology for the calculation of commission payments by your organization.</t>
  </si>
  <si>
    <t>respMethodology</t>
  </si>
  <si>
    <t>Financial - Renewal Services</t>
  </si>
  <si>
    <t>For the funding arrangement requested in this RFP, please indicate your willingness to comply with the following renewal requirements and services:</t>
  </si>
  <si>
    <t>For fully-insured coverages requested, renewal underwriting of rates is to be completed annually with any adjustments effective on the contract anniversary date, unless an alternate date is mutually agreed to in advance by County/APS.</t>
  </si>
  <si>
    <t>respUnderwritingRates</t>
  </si>
  <si>
    <t>APS --For self-insured coverages requested, notification of renewal fees (to be accompanied by a detailed breakdown of all administrative expense components) is to be provided at least 180 days in advance of the contract anniversary date to a designated Agency representative.</t>
  </si>
  <si>
    <t>respNotifyRenewFee</t>
  </si>
  <si>
    <t>County- --For self-insured coverages requested, notification of renewal fees (to be accompanied by a detailed breakdown of all administrative expense components) will be provided in September/October previous to plan year start of July the following year</t>
  </si>
  <si>
    <t>respRenewalRates</t>
  </si>
  <si>
    <t>respRenewalRatesAdminFee</t>
  </si>
  <si>
    <t>Vendor will provide routine underwriting- and actuarial-related contract services.</t>
  </si>
  <si>
    <t>respVendorServices</t>
  </si>
  <si>
    <t>The vendor will provide a complete description of the methodology inherent in the renewal work up and any changes in the fees/rates.</t>
  </si>
  <si>
    <t>respRenewWorkUp</t>
  </si>
  <si>
    <t>The vendor will provide a definition of all terms and an itemization of all assumptions used including projected claims, trend factors and the formula involved, plus a complete explanation of the logic inherent in the final renewal rate/fee package.</t>
  </si>
  <si>
    <t>respItemization</t>
  </si>
  <si>
    <t>The vendor will provide estimated or actual identification of expenses, including the change in IBNR, pool charges (if appropriate), claim administration expenses, other expenses (such as, number of transactions/EOBs), and a detailed allocation of your administrative cost projections.</t>
  </si>
  <si>
    <t>respEstimateActualExpenses</t>
  </si>
  <si>
    <t>For self-insured coverages requested, the vendor will provide Administrative Services Only (ASO) fee and rate justification.</t>
  </si>
  <si>
    <t>respASO</t>
  </si>
  <si>
    <t>The vendor will provide a comparison of old and new rates and factors.</t>
  </si>
  <si>
    <t>respCompareRate</t>
  </si>
  <si>
    <t>For self-insured coverages requested, the vendor will provide pseudo premium rates, claim projections and estimated incurred but unpaid (IBNR and O&amp;U) claim reserves.</t>
  </si>
  <si>
    <t>respPsuedoRates</t>
  </si>
  <si>
    <t>MEDICAL DELIVERY SYSTEM</t>
  </si>
  <si>
    <t>List Box: Attached, Not Attached</t>
  </si>
  <si>
    <t>respProvideDirect</t>
  </si>
  <si>
    <t>Listbox,ListAttached</t>
  </si>
  <si>
    <t>respNetCareHospitals2</t>
  </si>
  <si>
    <t>List Box: Completed, Not Completed</t>
  </si>
  <si>
    <t>respNetCareHospitals3</t>
  </si>
  <si>
    <t>Listbox,ListCompleted</t>
  </si>
  <si>
    <t>Employees' Access to Providers</t>
  </si>
  <si>
    <t>respGeoAccess</t>
  </si>
  <si>
    <t>Listbox: Attached, Not Attached</t>
  </si>
  <si>
    <t>respCensusData</t>
  </si>
  <si>
    <t xml:space="preserve"> </t>
  </si>
  <si>
    <t>Please confirm that "the center of zipcode" geo-mapping method  was used:</t>
  </si>
  <si>
    <t>Please note the geo-mapping method used:</t>
  </si>
  <si>
    <t>Listbox: ListGeo</t>
  </si>
  <si>
    <t>respGeoMapping</t>
  </si>
  <si>
    <t>Listbox,ListGeo</t>
  </si>
  <si>
    <t>ADMINISTRATIVE AND OPERATIONAL ISSUES</t>
  </si>
  <si>
    <t>Note: note sure what voice and/or online enrollment system</t>
  </si>
  <si>
    <t>Implementation Services</t>
  </si>
  <si>
    <t>respImplementSchedule</t>
  </si>
  <si>
    <t>Indicate your willingness to provide the following services, if required:</t>
  </si>
  <si>
    <t>Design, submit for the County and APS approval, and print forms with County/APS's logo for claims submission, where required.</t>
  </si>
  <si>
    <t>respDesignSubmitCounty/APSApproval</t>
  </si>
  <si>
    <t>Provide network service area zip codes and electronic directories for the County and APS voice and/or online enrollment system.</t>
  </si>
  <si>
    <t>respNetworkServiceAreaZip</t>
  </si>
  <si>
    <t>Load, audit and insure clean eligibility data at least 5 days prior to program effective date.</t>
  </si>
  <si>
    <t>respLoadAuditInsure</t>
  </si>
  <si>
    <t>Send plan representatives to the worksite to conduct new member orientations for locations having 25+ employees at no additional charge.</t>
  </si>
  <si>
    <t>respOrientations</t>
  </si>
  <si>
    <t xml:space="preserve">To Consultant:  Aon Consulting has entered into an arrangement with selected carriers to provide a standard set of pre-implementation services for County/APSs with up to 3 plans.  Note that there are two variables that you need to determine and enter into the question on row 290 below.  Variable 1 is the cost of the review.  Variable 2 is a cap on travel expenses, should it be necessary to do an on-site review.  For Variable #1, Cost of the Review, see the chart below; please select the appropriate cost (based on # of employees and # of plans) and insert that amount in the question that follows to reflect the appropriate pricing structure for your particular County/APS.   You insert the cost into the area marked with the bracketed text $[Variable #1].  For Variable #2, Cap on Travel Costs, please determine a reasonable amount of expenses and insert that in the bracketed text $[Variable #2].  If you do not want to include this in your RFP, hide the row 289.  </t>
  </si>
  <si>
    <t># of Ees</t>
  </si>
  <si>
    <t># Plans</t>
  </si>
  <si>
    <t>Cost</t>
  </si>
  <si>
    <t>200 to 999</t>
  </si>
  <si>
    <t>1,000 to 4,999</t>
  </si>
  <si>
    <t>5,000 +</t>
  </si>
  <si>
    <t>Indicate your willingness to provide the following pre-implementation services:</t>
  </si>
  <si>
    <t xml:space="preserve">Note: will we build in a credit for this </t>
  </si>
  <si>
    <t xml:space="preserve">[Aon Consulting, Inc., on behalf of The County/APS, will conduct a quality review of the plan design to be loaded in the claims system(s) prior to implementation (or as soon thereafter as reasonably possible). As the selected carrier or administrator, you agree to pay the cost of this review, up to $[Variable #1].  You will provide all necessary support to enable Aon Consulting, Inc., on behalf of The County/APS, to review claims in a test environment that mirrors the plan information present in the "live" claims processing system. If this review cannot be supported remotely and requires an on-site review, you will be responsible for travel costs up to $[Variable #2].  All costs associated with this review shall not be included in The County/APS retention fee.] </t>
  </si>
  <si>
    <t>respQualityReview</t>
  </si>
  <si>
    <t>For each of the following, provide a "yes" answer if you agree to each provisions without condition.  Answer "no" if you do not agree, of if there are stipulations.  List any stipulations and/or conditions in the Explanation column.</t>
  </si>
  <si>
    <t xml:space="preserve">Note: pgs </t>
  </si>
  <si>
    <t>Be able to implement plan in 90 days and meet deadlines set forth in an agreed upon implementation schedule.</t>
  </si>
  <si>
    <t>respDeadlinesImplementationSchedule</t>
  </si>
  <si>
    <t xml:space="preserve">Production and distribution of current up-to-date provider directories to  the County and APS offices prior to the enrollment period. </t>
  </si>
  <si>
    <t>respProductionDistribution</t>
  </si>
  <si>
    <t>Production and distribution of ID cards prior to effective date with accuracy equal to data provided by the County and APS.</t>
  </si>
  <si>
    <t>respProductionDistributionCards</t>
  </si>
  <si>
    <t xml:space="preserve">Appropriate members of account team to perform a service and operational audit for County/APS within the first three months of the program. </t>
  </si>
  <si>
    <t>respServiceOperationalAudit</t>
  </si>
  <si>
    <t>Provide the County and APS with a benefits and financial contract 90 days prior to the effective date.</t>
  </si>
  <si>
    <t>respBenefitsFinancialContract</t>
  </si>
  <si>
    <t>Meet or exceed the County and APS subjective assessment of satisfaction with program implementation.</t>
  </si>
  <si>
    <t>respSatProgImp</t>
  </si>
  <si>
    <t>Health Care Reform/ACA Support</t>
  </si>
  <si>
    <t>Confirm that offeror will provide full support related to Health Care Reform/ ACA to ensure the County and APS remains compliant and has the most up to date information available.</t>
  </si>
  <si>
    <t>respCaseClose</t>
  </si>
  <si>
    <t>Listbox, ListCompletedNAExplain</t>
  </si>
  <si>
    <t>Will you agree to provide communication materials to members and to County and APS staff to ensure compliance with ACA?</t>
  </si>
  <si>
    <t>Briefly describe the support and materials you will provide relative to HCR/ACA.</t>
  </si>
  <si>
    <t>respAddChargeCustReport</t>
  </si>
  <si>
    <t>Will you agree to provide information on Exchanges, including availability, benefits and pricing as applicable?</t>
  </si>
  <si>
    <t>Briefly describe the support and materials you will provide relative to Exchanges.</t>
  </si>
  <si>
    <t>Network Maintenance</t>
  </si>
  <si>
    <t>Maintenance of satisfactory number of providers (hospitals  and physicians) in all implemented locations.</t>
  </si>
  <si>
    <t>respNumberProviders</t>
  </si>
  <si>
    <t>Provider Directories:</t>
  </si>
  <si>
    <t>Are updated at least every six months</t>
  </si>
  <si>
    <t>Listbox: Yes; No</t>
  </si>
  <si>
    <t>respPrintUpdateSixMonth</t>
  </si>
  <si>
    <t>Have special notations for provider no longer accepting new patients</t>
  </si>
  <si>
    <t>respSpecNotat</t>
  </si>
  <si>
    <t>Provide a toll free number for continuous updates and updated provider directories</t>
  </si>
  <si>
    <t>respContUpdateProvDir</t>
  </si>
  <si>
    <t>Are available via the Internet</t>
  </si>
  <si>
    <t>respAvailViaInternet</t>
  </si>
  <si>
    <t>Indicate the frequency at which internet provider directory information is updated (i.e. daily, weekly)</t>
  </si>
  <si>
    <t>respModifyRatesAdminFee</t>
  </si>
  <si>
    <t>Actively pursue physicians nominated by the County and APS employees to participate in network.</t>
  </si>
  <si>
    <t>respPursuePhysicians</t>
  </si>
  <si>
    <t>Briefly describe how you are improving quality among network providers.</t>
  </si>
  <si>
    <t>Data Management</t>
  </si>
  <si>
    <t>respProductionReportsData</t>
  </si>
  <si>
    <t>Can the offeror meet the County's and APS file layouts and specifications.  See attached zip file with specifications:  Medical County/APS File Specs.zip</t>
  </si>
  <si>
    <t>respMgmtUtilReport</t>
  </si>
  <si>
    <t>Offeror can administer eligibility requirements.</t>
  </si>
  <si>
    <t>The claims system maintains on-line eligibility files that are updated at least weekly.</t>
  </si>
  <si>
    <t>A real-time, management information system is available, which supports the County's and APS requirements for database maintenance and management reporting ( i.e. The County and APS  have electronic access to the system to make changes name, correct DOB, modify enrollment, view claims, verify dependent coverage etc.</t>
  </si>
  <si>
    <t>respAnalyzeDataMeet</t>
  </si>
  <si>
    <t>Do you agree to provide all necessary data, reporting and integration required by the DM and/or Data Aggregation program/s vendor selected by the County/APS?</t>
  </si>
  <si>
    <t>Will you agree to performance standards that specifically address successful integration with the carved out DM program?</t>
  </si>
  <si>
    <t>Other Services</t>
  </si>
  <si>
    <t>List the location(s) of your service centers that would be servicing the County's and APS  employees and the corresponding geographic areas/regions covered by the respective location.  Use the "Explanation" column and/or worksheet if you need more space.</t>
  </si>
  <si>
    <t>Service Center 1</t>
  </si>
  <si>
    <t>Location 1</t>
  </si>
  <si>
    <t>respServiceCenterLocate1</t>
  </si>
  <si>
    <t>Geographic Region(s) Covered 1</t>
  </si>
  <si>
    <t>respServiceCenterRegion1</t>
  </si>
  <si>
    <t>Service Center 2</t>
  </si>
  <si>
    <t>Location 2</t>
  </si>
  <si>
    <t>respServiceCenterLocate2</t>
  </si>
  <si>
    <t>Geographic Region(s) Covered 2</t>
  </si>
  <si>
    <t>respServiceCenterRegion2</t>
  </si>
  <si>
    <t>Service Center 3</t>
  </si>
  <si>
    <t>Location 3</t>
  </si>
  <si>
    <t>respServiceCenterLocate3</t>
  </si>
  <si>
    <t>Geographic Region(s) Covered 3</t>
  </si>
  <si>
    <t>respServiceCenterRegion3</t>
  </si>
  <si>
    <t>Service Center 4</t>
  </si>
  <si>
    <t>Location 4</t>
  </si>
  <si>
    <t>respServiceCenterLocate4</t>
  </si>
  <si>
    <t>Geographic Region(s) Covered 4</t>
  </si>
  <si>
    <t>respServiceCenterRegion4</t>
  </si>
  <si>
    <t>Service Center 5</t>
  </si>
  <si>
    <t>Location 5</t>
  </si>
  <si>
    <t>respServiceCenterLocate5</t>
  </si>
  <si>
    <t>Geographic Region(s) Covered 5</t>
  </si>
  <si>
    <t>respServiceCenterRegion5</t>
  </si>
  <si>
    <t>Service Center 6</t>
  </si>
  <si>
    <t>Location 6</t>
  </si>
  <si>
    <t>respServiceCenterLocate6</t>
  </si>
  <si>
    <t>Geographic Region(s) Covered 6</t>
  </si>
  <si>
    <t>respServiceCenterRegion6</t>
  </si>
  <si>
    <t>Indicate whether the following additional services are provided and the associated costs.</t>
  </si>
  <si>
    <t>Service Provided?</t>
  </si>
  <si>
    <t>respCobraService1</t>
  </si>
  <si>
    <t>Associated Cost</t>
  </si>
  <si>
    <t>dollar, 2</t>
  </si>
  <si>
    <t>respAssocCost1</t>
  </si>
  <si>
    <t>Dollar,2</t>
  </si>
  <si>
    <t>respCobraService2</t>
  </si>
  <si>
    <t>respAssocCost2</t>
  </si>
  <si>
    <t>respCobraService3</t>
  </si>
  <si>
    <t>respAssocCost3</t>
  </si>
  <si>
    <t>respCobraService4</t>
  </si>
  <si>
    <t>respAssocCost4</t>
  </si>
  <si>
    <t>respCobraService5</t>
  </si>
  <si>
    <t>respAssocCost5</t>
  </si>
  <si>
    <t>The County and APS reserves the right to accept or decline the designated service centers.</t>
  </si>
  <si>
    <t>respDesignatedServiceCenters</t>
  </si>
  <si>
    <t>Attach a description of premium or administrative fee billing procedures.  Include information on the timing of billing, billing-payment reconciliations and ability to provide for County/APS self-billing.  Name the file:  [Your Organization's Name]_ M-4  PremiumBilling.</t>
  </si>
  <si>
    <t>respPremBillProcess</t>
  </si>
  <si>
    <t xml:space="preserve">The plan will contain the birthday rule and will have group to group coordination of benefits provision. </t>
  </si>
  <si>
    <t>respBirthRule</t>
  </si>
  <si>
    <t>To the extent permitted under state law, no fault auto insurance, governmental plans coordination and negligent third party subrogation will be administered.</t>
  </si>
  <si>
    <t>respNegSubContract</t>
  </si>
  <si>
    <t>All claim records and eligibility data used by the carrier in its role as claim administrator shall remain the property of The County/APS as Plan Sponsor and Plan Administrator under ERISA.</t>
  </si>
  <si>
    <t>respClaimRecordsEligibilityData</t>
  </si>
  <si>
    <t>Vendor agrees to monitor federal and state legislation affecting the delivery of medical benefits under the plan and to report to The County/APS on those issues in a timely fashion prior to the effective date of any mandated plan changes.</t>
  </si>
  <si>
    <t>respFederalStateLegislation</t>
  </si>
  <si>
    <t>Please attach a copy of a plan experience report that would be provided to County/APS at the end of the first year.  Name the file:  [Your Organization's Name]_ C-8 ExpRptgPkg.</t>
  </si>
  <si>
    <t>respMgmtReportPackage</t>
  </si>
  <si>
    <t>For PPO and POS plan(s), are participants required to submit claim forms and bills:</t>
  </si>
  <si>
    <t xml:space="preserve"> In-Network</t>
  </si>
  <si>
    <t>List Box: Yes, No, N/A</t>
  </si>
  <si>
    <t>respPPOSubmitInNet</t>
  </si>
  <si>
    <t>Listbox,ListYesNoNA</t>
  </si>
  <si>
    <t>Out-of-Network</t>
  </si>
  <si>
    <t>respPPOSumbitOutNet</t>
  </si>
  <si>
    <t>Out-of-Area</t>
  </si>
  <si>
    <t>respPPOSubmitOutArea</t>
  </si>
  <si>
    <t>At what R&amp;C percentile will out-of-network PPO claims be paid?</t>
  </si>
  <si>
    <t>respPPOPercentRCOutNet</t>
  </si>
  <si>
    <t>At what R&amp;C percentile will out-of-network POS claims to be paid?</t>
  </si>
  <si>
    <t>respPOSPercentRCOutNet</t>
  </si>
  <si>
    <t>Can you pay at various R&amp;C percentiles at the direction of the County and APS?</t>
  </si>
  <si>
    <t>List Box: Yes - See "Explanation", No, N/A</t>
  </si>
  <si>
    <t>respDeductibles</t>
  </si>
  <si>
    <t>Listbox,ListYesExplain</t>
  </si>
  <si>
    <t>respAmountOutOfPocketMax</t>
  </si>
  <si>
    <t xml:space="preserve">When customized printing is required, the health plan must present a proof to the County and APS for approval. </t>
  </si>
  <si>
    <t>respCustomizedPrintingRequired</t>
  </si>
  <si>
    <t>Plan will provide educational materials in a variety of formats (e.g., print, webinar, video) for open enrollment and other needs</t>
  </si>
  <si>
    <t>The health plan will pay for printing costs for:</t>
  </si>
  <si>
    <t>ID Cards</t>
  </si>
  <si>
    <t>respIDCards</t>
  </si>
  <si>
    <t>Certificates</t>
  </si>
  <si>
    <t>respCertificates</t>
  </si>
  <si>
    <t>SPDs</t>
  </si>
  <si>
    <t>respSPDs</t>
  </si>
  <si>
    <t>note: will this apply</t>
  </si>
  <si>
    <t>Open Enrollment Materials</t>
  </si>
  <si>
    <t>The health plan can provide SPDs in an electronic format.</t>
  </si>
  <si>
    <t>respSPDFormat</t>
  </si>
  <si>
    <t>Plan summaries are available in Spanish.</t>
  </si>
  <si>
    <t>respCustTeleNum</t>
  </si>
  <si>
    <t>Educational programs are available in Spanish.</t>
  </si>
  <si>
    <t>note: does hmo need referral</t>
  </si>
  <si>
    <t>The health plan will produce complete SBCs in an electronic format for no additional charge.</t>
  </si>
  <si>
    <t>The health plan will incorporate prescription drug data from the County and APS, should they decide to carve-out the pharmacy program, into the medical plan SBC (produced by your organization) for no additional charge.</t>
  </si>
  <si>
    <t xml:space="preserve">The health plan agrees that no external communications material that mentions the County's or APS benefit plans may be circulated without written approval from them.. </t>
  </si>
  <si>
    <t>respExternalCommunicationMaterial</t>
  </si>
  <si>
    <t>The County and APS (or its representative(s)) reserves the right to audit claims (and/or capitation payments, if applicable) upon reasonable advance notice.</t>
  </si>
  <si>
    <t>respAuditClaims</t>
  </si>
  <si>
    <t>Indicate your capabilities regarding electronic referrals for all plans requiring physician referral:</t>
  </si>
  <si>
    <t>The offeror currently has an electronic referral process.</t>
  </si>
  <si>
    <t>If no, when will this capability be available</t>
  </si>
  <si>
    <t>Offeror can meet COB requirements.</t>
  </si>
  <si>
    <t>Listbox: Willing; Not Willing</t>
  </si>
  <si>
    <t>respVenCOBReq</t>
  </si>
  <si>
    <t>Listbox, ListWillingNAExplain</t>
  </si>
  <si>
    <t>Offeror can handle claims reimbursements through ACH transfers.</t>
  </si>
  <si>
    <t>If no, identify specific banking requirements for claims payment</t>
  </si>
  <si>
    <t>All claim records and eligibility data used by the carrier in its role as claim administrator shall remain the property of the County and APS as Plan Sponsor and Plan Administrator.</t>
  </si>
  <si>
    <t>Each of your networks serving the County and  APS members is supported by a computerized, on-line direct access claims processing system containing plan/claim information storage and retrieval.</t>
  </si>
  <si>
    <t>respNetServClmProcSys</t>
  </si>
  <si>
    <t>respSysReqNoManOper</t>
  </si>
  <si>
    <t>Are all of your internal systems integrated (e.g., claims payment, medical and behavioral health eligiblity, and customer service)?</t>
  </si>
  <si>
    <t>respClmSysMainOnline</t>
  </si>
  <si>
    <t>The claims system maintains dependent eligibility files.</t>
  </si>
  <si>
    <t>respClmSysMainDep</t>
  </si>
  <si>
    <t>80.</t>
  </si>
  <si>
    <t xml:space="preserve">Confirm the County and APS may add employee eligiblity online for emergencies and new participants.  Confirm these changes would not be overwritten by the next file feed..  </t>
  </si>
  <si>
    <t>respCOBDataUpdateAnn</t>
  </si>
  <si>
    <t>How are retroactive terminations handled and what is your process for collecting and crediting any claims that were paid after termination?</t>
  </si>
  <si>
    <t>The claims system automatically screens for duplicate bills.</t>
  </si>
  <si>
    <t>respClmSysDupBill</t>
  </si>
  <si>
    <t>What is your contingency plan in the event that the proposed customer service center is off-line/down?</t>
  </si>
  <si>
    <t>respClmOffPropProc</t>
  </si>
  <si>
    <t>You agree to provide full claim fiduciary services</t>
  </si>
  <si>
    <t>List Box: Yes, No - See Explanation</t>
  </si>
  <si>
    <t>respPropIssue</t>
  </si>
  <si>
    <t>Listbox,ListYesNoSeeExplain</t>
  </si>
  <si>
    <t xml:space="preserve">note: any update </t>
  </si>
  <si>
    <t>Describe the appeals process flow in detail, explaining what is included in the fiduciary services.</t>
  </si>
  <si>
    <t>respOutAreaEmerg</t>
  </si>
  <si>
    <t>What is the process of handling uncashed (outstanding) checks?</t>
  </si>
  <si>
    <t>The above described service is at no additional cost.</t>
  </si>
  <si>
    <t>At least 90% of telephone calls to member services were answered within 20 seconds.</t>
  </si>
  <si>
    <t>List Box: Met, Not Met</t>
  </si>
  <si>
    <t>respFinDollarAccuracy4</t>
  </si>
  <si>
    <t>Listbox,ListMetNotMet</t>
  </si>
  <si>
    <t>Subcontracted Services</t>
  </si>
  <si>
    <t>Indicate if you: (1) changed any of your subcontracted service providers in the last 12 months; (2) are planning any changes in your subcontracted arrangements during the upcoming 12 months; (3) N/A - Services not changed or planned to change; or (4) N/A - Service Not Subcontracted. For services where subcontractor was either changed or planned to be changed, please provide the name of the new service provider in the space provided below.</t>
  </si>
  <si>
    <t>Customer service</t>
  </si>
  <si>
    <t>ListSubcontractServ: Changed/Last 12; Planned/Next 12; N/A - No Changes; N/A - Not Subcontracted</t>
  </si>
  <si>
    <t>respPlanMergAcq</t>
  </si>
  <si>
    <t>Listbox,ListSubcontractServ</t>
  </si>
  <si>
    <t>Name of new subcontracted service provider</t>
  </si>
  <si>
    <t>Retiree Direct Billing and Supplement Administration</t>
  </si>
  <si>
    <t>Large Case Management</t>
  </si>
  <si>
    <t>Utilization Management</t>
  </si>
  <si>
    <t xml:space="preserve">Provider quality data </t>
  </si>
  <si>
    <t>24/7 nurse-line</t>
  </si>
  <si>
    <t>Organ Transplant Networks</t>
  </si>
  <si>
    <t>Coordination of Benefits</t>
  </si>
  <si>
    <t>Behavioral Health Network and Intake Services</t>
  </si>
  <si>
    <t>Provider Credentialing</t>
  </si>
  <si>
    <t>HEALTH MANAGEMENT/ WELLNESS SERVICES INFORMATION</t>
  </si>
  <si>
    <t>Vendor agrees to provide County/APS an annual allowance for additional Health Management and/or Wellness programs that are not already included in the medical plan administration fee.</t>
  </si>
  <si>
    <t>If you answered yes to the above question, provide the dollar amount of the allowance FOR EACH ENTITY, confirm that it is an annual allowance, and describe any limitations on how the County/APS may use it.</t>
  </si>
  <si>
    <t>County Annual Allowance</t>
  </si>
  <si>
    <t>APS  Annual Allowance</t>
  </si>
  <si>
    <t>Yes- included in admin fee</t>
  </si>
  <si>
    <t>check listbox function</t>
  </si>
  <si>
    <t>County/APS Annual Allowance</t>
  </si>
  <si>
    <t>Yes- for an extra charge</t>
  </si>
  <si>
    <t>Not available</t>
  </si>
  <si>
    <t xml:space="preserve">What health risk assessment does your Wellness program use? </t>
  </si>
  <si>
    <t>Vendor agrees to meet with County/APS to discuss Health Management and/or Wellness program performance and outcomes semi-annually.</t>
  </si>
  <si>
    <t>For each of the following services, indicate whether the service is included in your quoted administration fee (or insured rates).  If available for an additional charge, indicate in Explain, and provide cost in financial quote worksheet).  Indicate "N" if service is not available.</t>
  </si>
  <si>
    <t>Pre-notification services (pre-certification, concurrent review, outpatient/alternate care review, discharge planning, case management identification)</t>
  </si>
  <si>
    <t>Large case management</t>
  </si>
  <si>
    <t>Utilization review</t>
  </si>
  <si>
    <t>Disease management</t>
  </si>
  <si>
    <t>Maternity management</t>
  </si>
  <si>
    <t>24 hour nurseline/triage</t>
  </si>
  <si>
    <t>Health and Wellness Portal</t>
  </si>
  <si>
    <t>Online Wellness Programs</t>
  </si>
  <si>
    <t>Telephonic Wellness/Lifestyle Coaching</t>
  </si>
  <si>
    <t>Health Risk Assessments</t>
  </si>
  <si>
    <t>Onsite Biometric Screenings</t>
  </si>
  <si>
    <t>3-5 one hour health presentation annually</t>
  </si>
  <si>
    <t>Other (please explain)</t>
  </si>
  <si>
    <t>Evidence Based Plans</t>
  </si>
  <si>
    <t>Describe your capabilities to track and report member compliance with evidence based care guidelines around preventive screenings and chronic condition management.</t>
  </si>
  <si>
    <t>Are you able to provide different benefit levels based on compliance and non-compliance (i.e. value based plan designs where members who are compliant may pay no or reduced co-pay)?</t>
  </si>
  <si>
    <t>respAccEligInfoElect</t>
  </si>
  <si>
    <t xml:space="preserve">Do you provide reminders to members and/or providers for identified gaps in evidence based guideline compliance?
</t>
  </si>
  <si>
    <t>Behavioral Health Capabilities</t>
  </si>
  <si>
    <t>Please provide the following information in electronic format and name the file as specified:</t>
  </si>
  <si>
    <t>There is a behavioral health triage system in place, operational 24-hours/7-days a week and staffed by behavioral health professionals with at least a master’s degree, to direct members to appropriate levels of mental health or substance abuse care.</t>
  </si>
  <si>
    <t>respProvideCoverage</t>
  </si>
  <si>
    <t>Urgent problem visits are available within 24-hours.</t>
  </si>
  <si>
    <t>Health plan members have access to a range of alternative behavioral health services; including, residential treatment, partial hospitalization, halfway houses, intensive outpatient care, and home therapy.</t>
  </si>
  <si>
    <t>The network has a multidisciplinary mixture of board-certified psychiatrists, independently licensed doctoral psychologists, and master’s-level clinicians.</t>
  </si>
  <si>
    <t>Offeror establishes standards for the number and geographic distribution of behavioral healthcare practitioners; including, psychiatrists, psychologists, clinical social workers, psychiatric nurses, and other behavioral healthcare specialists.</t>
  </si>
  <si>
    <t>Offeror has established standards for timeliness of routine and urgent care, behavioral healthcare appointments, and access to after-hours care</t>
  </si>
  <si>
    <t>where is VII</t>
  </si>
  <si>
    <t>Offeror monitors responsiveness of member services or appointment telephone lines.</t>
  </si>
  <si>
    <t>hid - VIII - Medicare Supplemental plans.  Delete?</t>
  </si>
  <si>
    <t>To make UM decisions, Offeror uses written utilization review criteria for determination of clinical appropriateness.</t>
  </si>
  <si>
    <t>Written policies and procedures address the types of practitioners accepted to participate in the network; including, psychiatrists and/or physicians who are certified in addiction medicine, doctoral and/or master's level psychologists who are state-certified or state-licensed, master's level clinical social workers who are state-certified or state-licensed, and master's level clinical nurse specialists who are nationally- and/or state-licensed to practice independently.</t>
  </si>
  <si>
    <t>The County and APS have an in-house EAP program.  The Offeror must be willing to coordinate treatment with County and APS EAP staff.</t>
  </si>
  <si>
    <t>Medicare Supplemental Plans</t>
  </si>
  <si>
    <t>Administrative Capabilities</t>
  </si>
  <si>
    <t xml:space="preserve">This section asks offerors to describe their member services, results and management process, as well as their administrative/systems capabilities. </t>
  </si>
  <si>
    <t>respAccomDepColl</t>
  </si>
  <si>
    <t>Affirm that you can provide the reports described in Section 4.0 of the RFP.</t>
  </si>
  <si>
    <t>Include a complete list of the standard reports you can provide to the County/APS to demonstrate you are meeting the Standards of Performance as described in Section 3.0.  [Your Organization's Name]_Exhibit 2</t>
  </si>
  <si>
    <t>respAttMarkMat</t>
  </si>
  <si>
    <t>Confirm that you can you offer direct billing services</t>
  </si>
  <si>
    <t>If you answered Yes to the question above, briefly describe your direct billing capabilities.</t>
  </si>
  <si>
    <t>How you will administer the billing for retirees who qualify for the low income subsidy?</t>
  </si>
  <si>
    <t>Briefly describe your ongoing enrollment procedures.  Do you recommend a specific process for new retirees who “age in” to the Medicare program?</t>
  </si>
  <si>
    <t>respReviewDeviations1</t>
  </si>
  <si>
    <t>Confirm you are quoting administrative services that will integrate with Medicare following the Standard Coordination/Supplemental coordination of benefits platform to match current</t>
  </si>
  <si>
    <t>Medicare Advantage, Medi-Gap and/or other Fully Insured Medicare Carve-out Retiree Plans</t>
  </si>
  <si>
    <t>County/APS does not currently offer an Insured Carve-out plan.  However, they may consider providing retirees with a Medi-Gap or MA type Medical/Rx plan in the future.  Indicate whether you have the ability to offer a comprehensive Medicare Advantage and/or Carve-out type plan.</t>
  </si>
  <si>
    <t>Are you proposing a Medicare Advantage PPO Plan?</t>
  </si>
  <si>
    <t>If yes, can you offer a single set of rates regardless of where retirees reside?</t>
  </si>
  <si>
    <t>Are you proposing a MediGap or other Medicare Plan?</t>
  </si>
  <si>
    <t>Are there minimum contribution requirements? If so, provide details.</t>
  </si>
  <si>
    <t>Vendor has experience coordinating with Medicare</t>
  </si>
  <si>
    <t>Provide information on whether the coordination process is streamlined for the member and specifically indicate the retiree's responsibility in the process.</t>
  </si>
  <si>
    <t>Provide plan design information on the plans you offer that include medical and prescription drug.  County/APS would most likely consider plans that provided a benefit level similar to the current plans offered to retirees.  Please limit the plan designs you provide to three (3) that you feel most closely represent a high level of benefits and include prescription drug.  Provide this information as a separate attachment labeled: [Your organization's name]_ C-6 MA Insured Retiree Plan designs.</t>
  </si>
  <si>
    <t>respConciseDescp</t>
  </si>
  <si>
    <t>Discuss how members will be able to locate providers accepting your insured program</t>
  </si>
  <si>
    <t>Provide information on the history of the plans you offer.  Include when plans first became available and any changes in plan offerings since inception.  Also include information on previous plans offered that have since terminated.</t>
  </si>
  <si>
    <t>Provide enrollment history for the plan you are quoting for the following calendar years:</t>
  </si>
  <si>
    <t>respAvgDropRatePrgPart</t>
  </si>
  <si>
    <t>Listbox,ListYNYesExplain</t>
  </si>
  <si>
    <t>2013 (current enrolled)</t>
  </si>
  <si>
    <t>Provide rate increase history for the plan you are quoting for the following calendar years:</t>
  </si>
  <si>
    <t>unhid - IX  Legal/Contractual considerations</t>
  </si>
  <si>
    <t>IX.</t>
  </si>
  <si>
    <t>respPercentFeeRisk1</t>
  </si>
  <si>
    <t>note: update County/APS</t>
  </si>
  <si>
    <t>respPercentFeeRisk2</t>
  </si>
  <si>
    <t>respPercentFeeRisk3</t>
  </si>
  <si>
    <t>In 200 words or less, please convey your intentions to continue to offer these insured products.  Please describe how they fit into your organization’s strategic plan.</t>
  </si>
  <si>
    <t xml:space="preserve">note: update County/APS </t>
  </si>
  <si>
    <t>LEGAL/CONTRACTUAL CONSIDERATIONS</t>
  </si>
  <si>
    <t>Please confirm that your organization has complied with all state insurance department filing requirements for all plans/products being offered in this quote in each state in which County/APS has employees.</t>
  </si>
  <si>
    <t>respReference1g</t>
  </si>
  <si>
    <t>note: are they on a CY PY</t>
  </si>
  <si>
    <t>We understand that terminology and contract provisions may vary from vendor to vendor.  We will permit such alternative language provided they are reviewed and approved by County/APS.</t>
  </si>
  <si>
    <t>respContractIssued</t>
  </si>
  <si>
    <t>County</t>
  </si>
  <si>
    <t>July 1, 2021 will be the contract effective date.</t>
  </si>
  <si>
    <t>respEffectiveDate</t>
  </si>
  <si>
    <t>Note; update PY</t>
  </si>
  <si>
    <t>July 1 is the anniversary date.</t>
  </si>
  <si>
    <t>respAnnDate</t>
  </si>
  <si>
    <t>where is?</t>
  </si>
  <si>
    <t>respERISA</t>
  </si>
  <si>
    <t>APS</t>
  </si>
  <si>
    <t>review</t>
  </si>
  <si>
    <t>Vendor agrees to the mandatory Procurement language of each Agency as provided in accompanying RFP Procurement documents.  Vendor understands that failure to agree to mandatory provisions will result in vendor's proposal not being considered.</t>
  </si>
  <si>
    <t>County/APS reserves the right to terminate its contract on any monthly adminstrative fee due date, provided such notification is given at least 30 days in advance</t>
  </si>
  <si>
    <t>respTerminateContract</t>
  </si>
  <si>
    <t>note: keep?</t>
  </si>
  <si>
    <t>Vendor agrees to provide SSAE 16 reports to County/APS annually, as performed, or as requested by County/APS auditors?</t>
  </si>
  <si>
    <t>Note: ?</t>
  </si>
  <si>
    <t>There will be no restrictions or benefit limitations for pre-existing conditions applied to any employees or their dependents under the plan.</t>
  </si>
  <si>
    <t>respNoRestrict</t>
  </si>
  <si>
    <t>Health plan must unconditionally agree to provide coverage to all present participants (employees and eligible dependents) enrolled on the program effective date.</t>
  </si>
  <si>
    <t xml:space="preserve">Employees who are not actively at work due to disablement on the program effective date will be covered. </t>
  </si>
  <si>
    <t>respDisablement</t>
  </si>
  <si>
    <t>The vendor must agree to transfer to the County and to APS, within 30 days of notice of termination, all required data and records necessary to administer the plans subject to state and federal confidentiality considerations.  The transfer may be made electronically, in a file format to be determined based on the mutual agreement between the County/APS and the provider of services.</t>
  </si>
  <si>
    <t>respTransfer</t>
  </si>
  <si>
    <t>The County/APS will neither recognize the appointment of any agent, general agent or broker by a respondent to these bid specifications nor authorize any payment or remuneration of any kind by a health plan to a party not approved in writing by the County/APS.</t>
  </si>
  <si>
    <t>respAppointment</t>
  </si>
  <si>
    <t>If requested, the health plan agrees to assume claim fiduciary responsibilities including appeals and defense of "utilization review" decisions.</t>
  </si>
  <si>
    <t>respClaimFiduciaryResponsibilites</t>
  </si>
  <si>
    <t>Vendor agrees to provide necessary legal defense in the event of litigation.</t>
  </si>
  <si>
    <t>respLitigation</t>
  </si>
  <si>
    <t>Vendor agrees to cover all costs associated with legal defense in the event of litigation.</t>
  </si>
  <si>
    <t>respCoverCostLit</t>
  </si>
  <si>
    <t>Vendor agrees to prepare and file all legal documents necessary to implement and maintain the plan, including policies, amendments, contracts, required state filings, and development of booklet/certificate formats.</t>
  </si>
  <si>
    <t>respPrepareFileLegalDocuments</t>
  </si>
  <si>
    <t>Vendor agrees to monitor federal and state legislation affecting the delivery of medical benefits under the plan and to report to County/APS on those issues in a timely fashion prior to the effective date of any mandated plan changes.</t>
  </si>
  <si>
    <t>Indicate which conversion plans are offered post-COBRA coverage; if offered, indicate the name of insuring entity.</t>
  </si>
  <si>
    <t>HMO</t>
  </si>
  <si>
    <t>Offered/Not Offered?</t>
  </si>
  <si>
    <t>List Box: Offered, Not Offered</t>
  </si>
  <si>
    <t>respOfferNotOffer1</t>
  </si>
  <si>
    <t>Listbox,ListNameInsureEntity</t>
  </si>
  <si>
    <t>Name of Insuring Entity</t>
  </si>
  <si>
    <t>respEntity1</t>
  </si>
  <si>
    <t>POS</t>
  </si>
  <si>
    <t>respOfferNotOffer2</t>
  </si>
  <si>
    <t>Note: keep all</t>
  </si>
  <si>
    <t>respEntity2</t>
  </si>
  <si>
    <t>PPO</t>
  </si>
  <si>
    <t>respOfferNotOffer3</t>
  </si>
  <si>
    <t>respEntity3</t>
  </si>
  <si>
    <t>Indemnity</t>
  </si>
  <si>
    <t>note: same date?</t>
  </si>
  <si>
    <t>EPO</t>
  </si>
  <si>
    <t>respHoldHarm</t>
  </si>
  <si>
    <t>respNetRelatedLitig</t>
  </si>
  <si>
    <t>duplicate?</t>
  </si>
  <si>
    <t>Effective for claims filed on or after 7/1/2014, Vendor certifies that it will comply with the Department of Labor's final claims procedure regulations, including:</t>
  </si>
  <si>
    <t>The notice requirements for improper and incomplete claims</t>
  </si>
  <si>
    <t>respReqImpInc</t>
  </si>
  <si>
    <t>?</t>
  </si>
  <si>
    <t>The appropriate timeframes for adjudicating urgent, pre-service and post-service claims</t>
  </si>
  <si>
    <t>respAdjUrgent</t>
  </si>
  <si>
    <t>The appropriate timeframes for notice of appeal decisions.</t>
  </si>
  <si>
    <t>respNoticeAppDec</t>
  </si>
  <si>
    <t>Listbox,ListYNNANoExplain: Yes; No; No - See "Explanation"; N/A</t>
  </si>
  <si>
    <t>Listbox,ListYNNANoExplain</t>
  </si>
  <si>
    <t>Vendor is bonded.</t>
  </si>
  <si>
    <t>respVendorBond</t>
  </si>
  <si>
    <t>Listbox,ListYesExempt</t>
  </si>
  <si>
    <t>Vendor maintains a fidelity bond as required by ERISA.</t>
  </si>
  <si>
    <t>respFidelity</t>
  </si>
  <si>
    <t xml:space="preserve">Vendor maintains professional liability insurance that exceeds $5 million per claim and $20 million aggregate. </t>
  </si>
  <si>
    <t>respMaintCmpGenLia</t>
  </si>
  <si>
    <t>If not, please explain amount of coverage.</t>
  </si>
  <si>
    <t>respCoverage</t>
  </si>
  <si>
    <t>it will be self funded</t>
  </si>
  <si>
    <t>Liability insurance covers:</t>
  </si>
  <si>
    <t>respLiabilityInsur</t>
  </si>
  <si>
    <t>Medical management decisions.</t>
  </si>
  <si>
    <t>respMedicalManage</t>
  </si>
  <si>
    <t>Professional malpractice</t>
  </si>
  <si>
    <t>respMalpractice</t>
  </si>
  <si>
    <t>Provider contracting</t>
  </si>
  <si>
    <t>respProvider</t>
  </si>
  <si>
    <t>n/a?</t>
  </si>
  <si>
    <t>Please describe any judgment or settlement during the past three years or pending litigation that could result in judgments or settlements in excess of $100,000.</t>
  </si>
  <si>
    <t>respLitigat1</t>
  </si>
  <si>
    <t>If self-funded option is offered, vendor will act as plan fiduciary, if requested.</t>
  </si>
  <si>
    <t>The vendor maintains executed contracts with all providers participating in the network.</t>
  </si>
  <si>
    <t>respVendorNet</t>
  </si>
  <si>
    <t>The vendor provider contracts do not provide for any type of remuneration to your organization, such as commission, finder's fee, rebate, or other financial benefit.</t>
  </si>
  <si>
    <t>respRemuneration</t>
  </si>
  <si>
    <t>Your organization is not a creditor of any provider in the network.</t>
  </si>
  <si>
    <t>respCredit</t>
  </si>
  <si>
    <t xml:space="preserve">Provide treaty details of any ceded risk. If you need more space, please use the "Explanation" column and/or Worksheet. </t>
  </si>
  <si>
    <t>start here</t>
  </si>
  <si>
    <t>Vendor agrees to prepare and file all legal documents necessary to implement and maintain the plan, including policies, amendments, contracts, and required state filings.</t>
  </si>
  <si>
    <t>Vendor agrees to provide necessary legal defense in the event of litigation, including all costs inuring thereto.</t>
  </si>
  <si>
    <t>Listbox,ListYesNo: Yes; No; No - See "Explanation"; N/A</t>
  </si>
  <si>
    <t>Vendor agrees to indemnify and hold The County/APS harmless for Vendor’s negligence or for Vendor’s failure to perform under the Agreement.  The County/APS shall not provide any indemnity in favor of the Vendor.  Vendor agrees to language contained in worksheet "Hold Harmless".</t>
  </si>
  <si>
    <t>duplicate</t>
  </si>
  <si>
    <t>The vendor agrees not to appoint any agent, general agent, or broker, nor authorize payment of any kind to a party not approved in writing by The County/APS.</t>
  </si>
  <si>
    <t>We understand that terminology and contract provisions may vary among the involved vendors. We will permit such alternative language provided benefit payment levels are not adversely impacted.</t>
  </si>
  <si>
    <t>respTerminology</t>
  </si>
  <si>
    <t xml:space="preserve">The vendor shall cause The County/APS and its welfare program to be the named insured thereunder.  The vendor shall provide proof of such insurance to The County/APS at or prior to the execution of the contract. </t>
  </si>
  <si>
    <t>respWelfareProgram</t>
  </si>
  <si>
    <t xml:space="preserve">There will be no restrictions or benefit limitations for pre-existing conditions applied to any members enrolled in the plan/program at any time. </t>
  </si>
  <si>
    <t>No statement of health or medical evidence will be imposed upon the [initial group of covered participants].</t>
  </si>
  <si>
    <t>respMedEvidence</t>
  </si>
  <si>
    <t>Any disabled employees (or enrolled dependents) or other leave-of-absence employees who are inadvertently not disclosed in these specifications or who later are identified as eligible for  benefits with the incumbent vendor will become the liability of the vendor selected through this marketing.</t>
  </si>
  <si>
    <t>respDisabledEmploy</t>
  </si>
  <si>
    <t>apply to SI</t>
  </si>
  <si>
    <t>Please include a copy of a sample employer contract that includes all exclusions and limitations that the vendor expects will apply to "&amp;fCounty/APSlientName &amp; ".  Name the file:  [Your Organization Name]_Sample Employer Contract.</t>
  </si>
  <si>
    <t>Listbox, ListProvideNA:Provided, Not Provided,N/A, Not Provided - See "Explanation"</t>
  </si>
  <si>
    <t>respSugEmpContrtact</t>
  </si>
  <si>
    <t xml:space="preserve">Listbox, ListProvideNA </t>
  </si>
  <si>
    <t>remove?</t>
  </si>
  <si>
    <t>Future Contract Termination</t>
  </si>
  <si>
    <t>respTermContract</t>
  </si>
  <si>
    <t xml:space="preserve">Vendor agrees that it will honor repayment demands or requests for reimbursement that are made within the 3-year period for Medicare to recover improper payments. </t>
  </si>
  <si>
    <t>respReimbursement</t>
  </si>
  <si>
    <t>The vendor agrees to comply with the Department of Labor's final claims procedure regulations, including the appropriate timeframes for adjudicating claims and notice of appeal decisions.</t>
  </si>
  <si>
    <t>respComply</t>
  </si>
  <si>
    <t>Vendor will provide participants with annual notice that the plan provides for coverage for breast reconstruction following mastectomy.</t>
  </si>
  <si>
    <t>respVenProAnnNotice</t>
  </si>
  <si>
    <t>Compliance, HIPAA</t>
  </si>
  <si>
    <t>You maintain a dedicated individual or staff responsible for resolving HIPAA issues.</t>
  </si>
  <si>
    <t>respHIPAA</t>
  </si>
  <si>
    <t>Vendor certifies that it will comply with the interim final rules on nondiscrimination in the group health market, including:</t>
  </si>
  <si>
    <t>Coverage for self-inflicted injuries for persons who suffer from medical conditions (such as depression)</t>
  </si>
  <si>
    <t>respCovSelfInjury</t>
  </si>
  <si>
    <t>Coverage for persons who are hospital-confined or not actively at work when coverage would otherwise take effect.</t>
  </si>
  <si>
    <t>respCovHospConfine</t>
  </si>
  <si>
    <t>Vendor certifies that it reports to the national Healthcare Integrity and Protection Databank (HIPDB) as required and, as may be necessary, submits inquiries to the HIPDB to determine whether any final adverse legal actions have been taken against its member providers.</t>
  </si>
  <si>
    <t>respVenCertReport</t>
  </si>
  <si>
    <t>Vendor certifies that, if it conducts Standard Transactions, it is in full compliance with HIPAA's administrative simplification standards relating to electronic data interchange (EDI).</t>
  </si>
  <si>
    <t>respVenNecSysCap</t>
  </si>
  <si>
    <t>Vendor will not require that enrollment and eligibility information electronically transmitted by County/APS to Vendor comply with EDI.</t>
  </si>
  <si>
    <t>respVenReqPro</t>
  </si>
  <si>
    <t>Vendor certifies that it is in full compliance with HIPAA's regulations protecting the privacy of individually identifiable health information.</t>
  </si>
  <si>
    <t>respVenNotReqEnroll</t>
  </si>
  <si>
    <t>Vendor agrees to provide the Consultant/Broker access to protected health information under the employer's health plan if the Consultant/Broker executes a Business Associate Agreement with the health plan.</t>
  </si>
  <si>
    <t>respVenRegProtectPriv</t>
  </si>
  <si>
    <t>Compliance, Privacy and Confidentiality</t>
  </si>
  <si>
    <t>The vendor agrees to make internal practices, books, and records relating to the use and disclosure of PHI received from, or created or received by organization  available to the Secretary of the Department of Health and Human Services for purposes of the Secretary of the Department of Health and Human Services determining organization’s compliance with the privacy rules.</t>
  </si>
  <si>
    <t>respIncentiveWS</t>
  </si>
  <si>
    <t>The vendor adopts and implements written confidentiality policies and procedures in accordance with applicable law to ensure the confidentiality of member information used for any purpose.</t>
  </si>
  <si>
    <t>The vendor will not use or further disclose protected health information (PHI) other than as permitted or required by the Business Associate Agreement or as required by law.</t>
  </si>
  <si>
    <t>The vendor agrees to use appropriate safeguards to prevent the unauthorized use or disclosure of the PHI.  Vendor agrees to report to the plan sponsor any unauthorized use or disclosure of the PHI.</t>
  </si>
  <si>
    <t>The vendor agrees to mitigate, to the extent practicable, any harmful effect that is known to vendor of a use or disclosure of PHI by vendor in violation of the requirements of the federal privacy rule.</t>
  </si>
  <si>
    <t>The vendor agrees to ensure that any agent, including a subcontractor, to whom it provides PHI received from, or created or received by the vendor agrees to the same restrictions and conditions that apply to vendor with respect to such information.</t>
  </si>
  <si>
    <t>The vendor agrees to provide access to PHI in a "designated record set" in order to meet the requirements under 45 CFR §164.524.</t>
  </si>
  <si>
    <t>The vendor agrees to make any amendment(s) to PHI in a "designated record set" pursuant to 45 CFR §164.526.</t>
  </si>
  <si>
    <t>The vendor agrees to document such disclosures of PHI and information related to such disclosures as would be required to respond to a request by an individual for an accounting of disclosures of PHI in accordance with 45 CFR §164.528.</t>
  </si>
  <si>
    <t>The vendor agrees to (i) implement administrative, physical, and technical safeguards that reasonably and appropriately protect the confidentiality, integrity, and availability of the electronic PHI that it creates, receives, maintains, or transmits, (ii) report to the plan sponsor any security incident (within the meaning of 45 CFR § 164.304) of which vendor becomes aware, and (iii) ensure that any vendor employee or agent, including any subcontractor to whom it provides PHI received from, or created or received by the vendor agrees to implement reasonable and appropriate safeguards to protect such PHI.</t>
  </si>
  <si>
    <t>PHI is owned by the County or APS for self-insured plans.</t>
  </si>
  <si>
    <t>X.</t>
  </si>
  <si>
    <t>County or APS have access to PHI upon request.</t>
  </si>
  <si>
    <t>OTHER INFORMATION</t>
  </si>
  <si>
    <t>A copy of a Suggested Employer Contract with a statement that the sample includes all exclusions and limitations that will apply to a policy issued to County/APS.  Name the file:  [Your Organization's Name]_C-8 Suggested Employer Contract.</t>
  </si>
  <si>
    <t>respAnnReport</t>
  </si>
  <si>
    <t>respAuditFinState</t>
  </si>
  <si>
    <t>respConverServices</t>
  </si>
  <si>
    <t>respAppealGrievance</t>
  </si>
  <si>
    <t>Current marketing materials that would be of assistance to County/APS in evaluating your program.  Name the file:  [Your Organization's Name]_C-21 MarketingMaterials.</t>
  </si>
  <si>
    <t>respMktgMaterials</t>
  </si>
  <si>
    <t>respIDCard</t>
  </si>
  <si>
    <t>respMemEnrollMaterials</t>
  </si>
  <si>
    <t>Wellness Explanation</t>
  </si>
  <si>
    <t>This vision benefit is a stand alone plan.  Those enrolled in Medical are automatically covered for Vision.   If there are no deviations please state "no deviations" below</t>
  </si>
  <si>
    <t>CIGNA - Vision Plan</t>
  </si>
  <si>
    <t>Eye Exam (once per calendar year)</t>
  </si>
  <si>
    <t>up to $45</t>
  </si>
  <si>
    <t>Lenses Allowance (once every calendar year)</t>
  </si>
  <si>
    <t>Single: 100% up to $20
Lined Bifocal: 100% up to $30
Lined Trifocal: 100% up to $40
Lenticular: 100% up to $75</t>
  </si>
  <si>
    <t>Single: up to $20
Lined Bifocal: up to $30
Lined Trifocal: up to $40
Lenticular: up to $75</t>
  </si>
  <si>
    <t>Contact Lens Allowance (one pair per calendar year)</t>
  </si>
  <si>
    <t>Elective: 100% up to $75</t>
  </si>
  <si>
    <t>Elective: up to $75</t>
  </si>
  <si>
    <t>Retail Frame Allowance (one pair per calendar year)</t>
  </si>
  <si>
    <t>100% up to $30</t>
  </si>
  <si>
    <t>up to $30</t>
  </si>
  <si>
    <t>Based on your review of the SPDs and other plan documentation, please list any other deviations not already noted above. 
If there are any deviations, please list the benefit service in Column A and the deviation(s) in columns D  through G</t>
  </si>
  <si>
    <t>*Refer to plan summary or plan document for related details.</t>
  </si>
  <si>
    <t>Geo Access Instructions</t>
  </si>
  <si>
    <r>
      <t xml:space="preserve">To obtain the Geo Access instructions, you will need to request from Aon's NAPD team at </t>
    </r>
    <r>
      <rPr>
        <b/>
        <sz val="10"/>
        <color theme="1"/>
        <rFont val="Arial Narrow"/>
        <family val="2"/>
      </rPr>
      <t>hnapdmbx@aon.com</t>
    </r>
    <r>
      <rPr>
        <sz val="10"/>
        <color theme="1"/>
        <rFont val="Arial Narrow"/>
        <family val="2"/>
      </rPr>
      <t xml:space="preserve">. Please follow the workflow requested in the e-mail reply from the NAPD team.  </t>
    </r>
  </si>
  <si>
    <r>
      <t xml:space="preserve">To obtain ACG's current utilized providers, you will need to request from Aon's NAPD team at </t>
    </r>
    <r>
      <rPr>
        <b/>
        <sz val="10"/>
        <color theme="1"/>
        <rFont val="Arial Narrow"/>
        <family val="2"/>
      </rPr>
      <t>hnapdmbx@aon.com</t>
    </r>
    <r>
      <rPr>
        <sz val="10"/>
        <color theme="1"/>
        <rFont val="Arial Narrow"/>
        <family val="2"/>
      </rPr>
      <t xml:space="preserve">. Please follow the workflow requested in the e-mail reply from the NAPD team.  </t>
    </r>
  </si>
  <si>
    <t>See Attachment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</si>
</sst>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mm/dd/yy"/>
    <numFmt numFmtId="166" formatCode="&quot;$&quot;#,##0;[Red]&quot;$&quot;#,##0"/>
    <numFmt numFmtId="167" formatCode="#,##0;\-#,##0;&quot;-&quot;"/>
    <numFmt numFmtId="168" formatCode="_(* #,##0_);_(* \(#,##0\);_(* &quot;-&quot;??_);_(@_)"/>
    <numFmt numFmtId="169" formatCode="0."/>
    <numFmt numFmtId="170" formatCode="&quot;$&quot;* #,##0;\(&quot;$&quot;* #,##0\)"/>
    <numFmt numFmtId="171" formatCode="00000"/>
    <numFmt numFmtId="172" formatCode="_-* #,##0\ _D_M_-;\-* #,##0\ _D_M_-;_-* &quot;-&quot;\ _D_M_-;_-@_-"/>
    <numFmt numFmtId="173" formatCode="_-* #,##0.00\ _D_M_-;\-* #,##0.00\ _D_M_-;_-* &quot;-&quot;??\ _D_M_-;_-@_-"/>
    <numFmt numFmtId="174" formatCode="_-* #,##0\ &quot;DM&quot;_-;\-* #,##0\ &quot;DM&quot;_-;_-* &quot;-&quot;\ &quot;DM&quot;_-;_-@_-"/>
    <numFmt numFmtId="175" formatCode="_-* #,##0.00\ &quot;DM&quot;_-;\-* #,##0.00\ &quot;DM&quot;_-;_-* &quot;-&quot;??\ &quot;DM&quot;_-;_-@_-"/>
    <numFmt numFmtId="176" formatCode="0.00_)"/>
    <numFmt numFmtId="177" formatCode="&quot;£&quot;#,##0.00;\-&quot;£&quot;#,##0.00"/>
    <numFmt numFmtId="178" formatCode="0.00000&quot;  &quot;"/>
    <numFmt numFmtId="179" formatCode="#,##0;\(#,##0\)"/>
    <numFmt numFmtId="180" formatCode="General_)"/>
    <numFmt numFmtId="181" formatCode="#,##0_);[Red]\(#,##0\);"/>
    <numFmt numFmtId="182" formatCode="#,##0.000_);[Red]\(#,##0.000\)"/>
    <numFmt numFmtId="183" formatCode="&quot;$&quot;#,##0.00000_);[Red]\(&quot;$&quot;#,##0.00000\)"/>
    <numFmt numFmtId="184" formatCode="&quot;$&quot;#,##0.000000_);[Red]\(&quot;$&quot;#,##0.000000\)"/>
    <numFmt numFmtId="185" formatCode="&quot;$&quot;0.00\ \ "/>
    <numFmt numFmtId="186" formatCode="&quot;$&quot;#,##0.000000000_);[Red]\(&quot;$&quot;#,##0.000000000\)"/>
    <numFmt numFmtId="187" formatCode="0.0%;\(0.0\)%"/>
    <numFmt numFmtId="188" formatCode="0.0_);\(0.0\);@_)"/>
    <numFmt numFmtId="189" formatCode="&quot;$&quot;#,##0.0000000000000_);[Red]\(&quot;$&quot;#,##0.0000000000000\)"/>
    <numFmt numFmtId="190" formatCode="&quot;$&quot;#,##0.0000000000000000000_);[Red]\(&quot;$&quot;#,##0.0000000000000000000\)"/>
    <numFmt numFmtId="191" formatCode="&quot;$&quot;#,##0.00000000000000000000_);[Red]\(&quot;$&quot;#,##0.00000000000000000000\)"/>
    <numFmt numFmtId="192" formatCode="0.0%\);\(0.0%\)"/>
    <numFmt numFmtId="193" formatCode="#,##0.00000"/>
    <numFmt numFmtId="194" formatCode="#,##0.0000"/>
    <numFmt numFmtId="195" formatCode="&quot;$&quot;#,##0.000000000000000_);[Red]\(&quot;$&quot;#,##0.000000000000000\)"/>
    <numFmt numFmtId="196" formatCode="0_);\(0\)"/>
    <numFmt numFmtId="197" formatCode="0.000%_);\(0.000%\)"/>
    <numFmt numFmtId="198" formatCode="#,##0.000000"/>
    <numFmt numFmtId="199" formatCode="0.00000000000%"/>
    <numFmt numFmtId="200" formatCode="0.00000%"/>
    <numFmt numFmtId="201" formatCode="&quot;$&quot;#,##0.00000000000000000_);[Red]\(&quot;$&quot;#,##0.00000000000000000\)"/>
    <numFmt numFmtId="202" formatCode="&quot;$&quot;#,##0.000000000000000000_);[Red]\(&quot;$&quot;#,##0.000000000000000000\)"/>
    <numFmt numFmtId="203" formatCode="&quot;$&quot;#,##0.000000000000000000000_);[Red]\(&quot;$&quot;#,##0.000000000000000000000\)"/>
    <numFmt numFmtId="204" formatCode="&quot;$&quot;#,##0.0000000000000000000000_);[Red]\(&quot;$&quot;#,##0.0000000000000000000000\)"/>
  </numFmts>
  <fonts count="24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sz val="10"/>
      <name val="Times New Roman"/>
      <family val="1"/>
    </font>
    <font>
      <b/>
      <sz val="10"/>
      <name val="Arial"/>
      <family val="2"/>
    </font>
    <font>
      <sz val="10"/>
      <color indexed="18"/>
      <name val="Arial"/>
      <family val="2"/>
    </font>
    <font>
      <sz val="10"/>
      <name val="Arial"/>
      <family val="2"/>
    </font>
    <font>
      <sz val="10"/>
      <color indexed="10"/>
      <name val="Arial"/>
      <family val="2"/>
    </font>
    <font>
      <b/>
      <sz val="10"/>
      <color indexed="18"/>
      <name val="Arial"/>
      <family val="2"/>
    </font>
    <font>
      <b/>
      <sz val="10"/>
      <color indexed="10"/>
      <name val="Arial"/>
      <family val="2"/>
    </font>
    <font>
      <b/>
      <sz val="10"/>
      <color indexed="8"/>
      <name val="Arial"/>
      <family val="2"/>
    </font>
    <font>
      <sz val="10"/>
      <color indexed="8"/>
      <name val="Arial"/>
      <family val="2"/>
    </font>
    <font>
      <sz val="10"/>
      <color indexed="16"/>
      <name val="Arial"/>
      <family val="2"/>
    </font>
    <font>
      <sz val="10"/>
      <color indexed="8"/>
      <name val="Arial"/>
      <family val="2"/>
    </font>
    <font>
      <b/>
      <sz val="10"/>
      <color indexed="16"/>
      <name val="Arial"/>
      <family val="2"/>
    </font>
    <font>
      <b/>
      <sz val="16"/>
      <color indexed="18"/>
      <name val="Arial Narrow"/>
      <family val="2"/>
    </font>
    <font>
      <b/>
      <sz val="16"/>
      <color indexed="32"/>
      <name val="Arial Narrow"/>
      <family val="2"/>
    </font>
    <font>
      <sz val="10"/>
      <name val="Times New Roman"/>
      <family val="1"/>
    </font>
    <font>
      <b/>
      <sz val="12"/>
      <color indexed="18"/>
      <name val="Arial"/>
      <family val="2"/>
    </font>
    <font>
      <b/>
      <sz val="14"/>
      <color indexed="18"/>
      <name val="Arial"/>
      <family val="2"/>
    </font>
    <font>
      <b/>
      <sz val="18"/>
      <color indexed="18"/>
      <name val="Arial"/>
      <family val="2"/>
    </font>
    <font>
      <sz val="10"/>
      <color indexed="9"/>
      <name val="Arial"/>
      <family val="2"/>
    </font>
    <font>
      <sz val="12"/>
      <name val="Arial"/>
      <family val="2"/>
    </font>
    <font>
      <sz val="12"/>
      <color indexed="18"/>
      <name val="Arial"/>
      <family val="2"/>
    </font>
    <font>
      <b/>
      <sz val="13"/>
      <color indexed="16"/>
      <name val="Arial Narrow"/>
      <family val="2"/>
    </font>
    <font>
      <b/>
      <sz val="12"/>
      <color indexed="9"/>
      <name val="Arial Narrow"/>
      <family val="2"/>
    </font>
    <font>
      <b/>
      <sz val="10"/>
      <color indexed="9"/>
      <name val="Arial"/>
      <family val="2"/>
    </font>
    <font>
      <b/>
      <sz val="8"/>
      <color indexed="59"/>
      <name val="Arial"/>
      <family val="2"/>
    </font>
    <font>
      <sz val="10"/>
      <name val="Arial Narrow"/>
      <family val="2"/>
    </font>
    <font>
      <sz val="10"/>
      <name val="MS Serif"/>
      <family val="1"/>
    </font>
    <font>
      <sz val="10"/>
      <color indexed="16"/>
      <name val="MS Serif"/>
      <family val="1"/>
    </font>
    <font>
      <sz val="8"/>
      <name val="Helv"/>
    </font>
    <font>
      <b/>
      <sz val="8"/>
      <color indexed="8"/>
      <name val="Helv"/>
    </font>
    <font>
      <b/>
      <i/>
      <sz val="8"/>
      <color indexed="18"/>
      <name val="Arial"/>
      <family val="2"/>
    </font>
    <font>
      <sz val="12"/>
      <color indexed="9"/>
      <name val="Arial Narrow"/>
      <family val="2"/>
    </font>
    <font>
      <b/>
      <sz val="8"/>
      <color indexed="9"/>
      <name val="Arial"/>
      <family val="2"/>
    </font>
    <font>
      <sz val="10"/>
      <color indexed="62"/>
      <name val="Arial"/>
      <family val="2"/>
    </font>
    <font>
      <sz val="8"/>
      <name val="Arial"/>
      <family val="2"/>
    </font>
    <font>
      <b/>
      <sz val="8"/>
      <name val="Arial"/>
      <family val="2"/>
    </font>
    <font>
      <b/>
      <sz val="8"/>
      <color indexed="18"/>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58"/>
      <name val="Calibri"/>
      <family val="2"/>
    </font>
    <font>
      <b/>
      <sz val="15"/>
      <color indexed="46"/>
      <name val="Calibri"/>
      <family val="2"/>
    </font>
    <font>
      <b/>
      <sz val="13"/>
      <color indexed="46"/>
      <name val="Calibri"/>
      <family val="2"/>
    </font>
    <font>
      <b/>
      <sz val="11"/>
      <color indexed="46"/>
      <name val="Calibri"/>
      <family val="2"/>
    </font>
    <font>
      <sz val="11"/>
      <color indexed="54"/>
      <name val="Calibri"/>
      <family val="2"/>
    </font>
    <font>
      <sz val="11"/>
      <color indexed="10"/>
      <name val="Calibri"/>
      <family val="2"/>
    </font>
    <font>
      <sz val="11"/>
      <color indexed="19"/>
      <name val="Calibri"/>
      <family val="2"/>
    </font>
    <font>
      <sz val="12"/>
      <color indexed="8"/>
      <name val="Times New Roman"/>
      <family val="2"/>
    </font>
    <font>
      <b/>
      <sz val="11"/>
      <color indexed="63"/>
      <name val="Calibri"/>
      <family val="2"/>
    </font>
    <font>
      <sz val="10"/>
      <color indexed="8"/>
      <name val="Arial"/>
      <family val="2"/>
    </font>
    <font>
      <b/>
      <sz val="18"/>
      <color indexed="46"/>
      <name val="Cambria"/>
      <family val="2"/>
    </font>
    <font>
      <b/>
      <sz val="11"/>
      <color indexed="8"/>
      <name val="Calibri"/>
      <family val="2"/>
    </font>
    <font>
      <sz val="10"/>
      <color indexed="18"/>
      <name val="Arial Narrow"/>
      <family val="2"/>
    </font>
    <font>
      <sz val="10"/>
      <color indexed="43"/>
      <name val="Arial"/>
      <family val="2"/>
    </font>
    <font>
      <b/>
      <sz val="10"/>
      <color rgb="FF000080"/>
      <name val="Arial"/>
      <family val="2"/>
    </font>
    <font>
      <sz val="10"/>
      <color theme="1"/>
      <name val="Arial"/>
      <family val="2"/>
    </font>
    <font>
      <sz val="10"/>
      <color rgb="FF000080"/>
      <name val="Arial"/>
      <family val="2"/>
    </font>
    <font>
      <b/>
      <sz val="13"/>
      <color rgb="FFFF0000"/>
      <name val="Arial Narrow"/>
      <family val="2"/>
    </font>
    <font>
      <b/>
      <sz val="12"/>
      <name val="Arial Narrow"/>
      <family val="2"/>
    </font>
    <font>
      <sz val="11"/>
      <color rgb="FF000000"/>
      <name val="Calibri"/>
      <family val="2"/>
      <scheme val="minor"/>
    </font>
    <font>
      <b/>
      <sz val="12"/>
      <color theme="1"/>
      <name val="Arial"/>
      <family val="2"/>
    </font>
    <font>
      <b/>
      <sz val="10"/>
      <color theme="1"/>
      <name val="Arial"/>
      <family val="2"/>
    </font>
    <font>
      <b/>
      <sz val="12"/>
      <color theme="1"/>
      <name val="Arial Narrow"/>
      <family val="2"/>
    </font>
    <font>
      <b/>
      <i/>
      <sz val="8"/>
      <color theme="1"/>
      <name val="Arial"/>
      <family val="2"/>
    </font>
    <font>
      <b/>
      <sz val="12"/>
      <color theme="0"/>
      <name val="Arial Narrow"/>
      <family val="2"/>
    </font>
    <font>
      <strike/>
      <sz val="10"/>
      <name val="Arial"/>
      <family val="2"/>
    </font>
    <font>
      <sz val="10"/>
      <color theme="1"/>
      <name val="Arial Narrow"/>
      <family val="2"/>
    </font>
    <font>
      <b/>
      <sz val="12"/>
      <color theme="0"/>
      <name val="Arial"/>
      <family val="2"/>
    </font>
    <font>
      <sz val="11"/>
      <color theme="1"/>
      <name val="Arial"/>
      <family val="2"/>
    </font>
    <font>
      <sz val="11"/>
      <color rgb="FF000000"/>
      <name val="Calibri"/>
      <family val="2"/>
    </font>
    <font>
      <b/>
      <sz val="11"/>
      <color theme="1"/>
      <name val="Calibri"/>
      <family val="2"/>
      <scheme val="minor"/>
    </font>
    <font>
      <sz val="11"/>
      <name val="Calibri"/>
      <family val="2"/>
    </font>
    <font>
      <sz val="12"/>
      <color rgb="FF000080"/>
      <name val="Arial"/>
      <family val="2"/>
    </font>
    <font>
      <sz val="2"/>
      <color rgb="FF000080"/>
      <name val="Arial"/>
      <family val="2"/>
    </font>
    <font>
      <b/>
      <sz val="12"/>
      <color rgb="FFFFFFFF"/>
      <name val="Arial "/>
    </font>
    <font>
      <b/>
      <sz val="11.5"/>
      <color rgb="FFFFFFFF"/>
      <name val="Arial"/>
      <family val="2"/>
    </font>
    <font>
      <sz val="12"/>
      <color rgb="FFFFFFFF"/>
      <name val="Arial "/>
    </font>
    <font>
      <sz val="10"/>
      <color rgb="FF000080"/>
      <name val="Arial "/>
    </font>
    <font>
      <sz val="11"/>
      <color theme="1"/>
      <name val="Arial "/>
    </font>
    <font>
      <sz val="12"/>
      <color rgb="FFFFFFFF"/>
      <name val="Arial"/>
      <family val="2"/>
    </font>
    <font>
      <sz val="11.5"/>
      <color rgb="FFFFFFFF"/>
      <name val="Arial"/>
      <family val="2"/>
    </font>
    <font>
      <b/>
      <sz val="12"/>
      <color rgb="FFFFFFFF"/>
      <name val="Arial"/>
      <family val="2"/>
    </font>
    <font>
      <b/>
      <sz val="16"/>
      <name val="Arial "/>
    </font>
    <font>
      <sz val="16"/>
      <name val="Arial "/>
    </font>
    <font>
      <sz val="10"/>
      <color rgb="FF002060"/>
      <name val="Arial"/>
      <family val="2"/>
    </font>
    <font>
      <b/>
      <sz val="10"/>
      <color rgb="FF002060"/>
      <name val="Arial"/>
      <family val="2"/>
    </font>
    <font>
      <b/>
      <sz val="11"/>
      <color indexed="9"/>
      <name val="Arial Narrow"/>
      <family val="2"/>
    </font>
    <font>
      <b/>
      <sz val="16"/>
      <color theme="0"/>
      <name val="Arial"/>
      <family val="2"/>
    </font>
    <font>
      <sz val="10"/>
      <color rgb="FFFF0000"/>
      <name val="Arial"/>
      <family val="2"/>
    </font>
    <font>
      <b/>
      <sz val="10"/>
      <color rgb="FFFF0000"/>
      <name val="Arial"/>
      <family val="2"/>
    </font>
    <font>
      <u/>
      <sz val="10"/>
      <color indexed="12"/>
      <name val="Arial"/>
      <family val="2"/>
    </font>
    <font>
      <sz val="10"/>
      <color indexed="52"/>
      <name val="Arial"/>
      <family val="2"/>
    </font>
    <font>
      <sz val="10"/>
      <color indexed="17"/>
      <name val="Arial"/>
      <family val="2"/>
    </font>
    <font>
      <sz val="10"/>
      <color indexed="60"/>
      <name val="Arial"/>
      <family val="2"/>
    </font>
    <font>
      <sz val="8"/>
      <color indexed="62"/>
      <name val="Arial"/>
      <family val="2"/>
    </font>
    <font>
      <sz val="10"/>
      <name val="Helvetica"/>
      <family val="2"/>
    </font>
    <font>
      <b/>
      <i/>
      <sz val="14"/>
      <name val="Times"/>
      <family val="1"/>
    </font>
    <font>
      <sz val="8"/>
      <color indexed="8"/>
      <name val="Arial"/>
      <family val="2"/>
    </font>
    <font>
      <sz val="10"/>
      <name val="Times"/>
      <family val="1"/>
    </font>
    <font>
      <sz val="8"/>
      <name val="Times New Roman"/>
      <family val="1"/>
    </font>
    <font>
      <sz val="10"/>
      <color indexed="20"/>
      <name val="Arial"/>
      <family val="2"/>
    </font>
    <font>
      <b/>
      <sz val="10"/>
      <color indexed="52"/>
      <name val="Arial"/>
      <family val="2"/>
    </font>
    <font>
      <sz val="10"/>
      <name val="MS Sans Serif"/>
      <family val="2"/>
    </font>
    <font>
      <sz val="11.5"/>
      <name val="Times"/>
      <family val="1"/>
    </font>
    <font>
      <i/>
      <sz val="10"/>
      <color indexed="23"/>
      <name val="Arial"/>
      <family val="2"/>
    </font>
    <font>
      <b/>
      <sz val="13.5"/>
      <name val="Times"/>
      <family val="1"/>
    </font>
    <font>
      <b/>
      <sz val="11.5"/>
      <name val="Times"/>
      <family val="1"/>
    </font>
    <font>
      <b/>
      <i/>
      <sz val="11.5"/>
      <name val="Times"/>
      <family val="1"/>
    </font>
    <font>
      <b/>
      <sz val="11"/>
      <color indexed="56"/>
      <name val="Arial"/>
      <family val="2"/>
    </font>
    <font>
      <b/>
      <sz val="8"/>
      <name val="MS Sans Serif"/>
      <family val="2"/>
    </font>
    <font>
      <b/>
      <sz val="17"/>
      <name val="Times"/>
      <family val="1"/>
    </font>
    <font>
      <b/>
      <i/>
      <sz val="16"/>
      <name val="Helv"/>
    </font>
    <font>
      <b/>
      <sz val="10"/>
      <color indexed="63"/>
      <name val="Arial"/>
      <family val="2"/>
    </font>
    <font>
      <b/>
      <sz val="10"/>
      <color indexed="8"/>
      <name val="Arial Narrow"/>
      <family val="2"/>
    </font>
    <font>
      <b/>
      <sz val="10"/>
      <name val="MS Sans Serif"/>
      <family val="2"/>
    </font>
    <font>
      <sz val="8"/>
      <name val="Wingdings"/>
      <charset val="2"/>
    </font>
    <font>
      <sz val="10"/>
      <color indexed="8"/>
      <name val="MS Sans Serif"/>
      <family val="2"/>
    </font>
    <font>
      <sz val="8"/>
      <name val="MS Sans Serif"/>
      <family val="2"/>
    </font>
    <font>
      <b/>
      <sz val="18"/>
      <color indexed="56"/>
      <name val="Cambria"/>
      <family val="2"/>
    </font>
    <font>
      <sz val="15"/>
      <name val="Times"/>
      <family val="1"/>
    </font>
    <font>
      <sz val="11.5"/>
      <color indexed="9"/>
      <name val="Times"/>
      <family val="1"/>
    </font>
    <font>
      <sz val="12"/>
      <name val="Times New Roman"/>
      <family val="1"/>
    </font>
    <font>
      <sz val="8"/>
      <color indexed="9"/>
      <name val="Arial"/>
      <family val="2"/>
    </font>
    <font>
      <sz val="8"/>
      <color indexed="20"/>
      <name val="Arial"/>
      <family val="2"/>
    </font>
    <font>
      <b/>
      <sz val="8"/>
      <color indexed="52"/>
      <name val="Arial"/>
      <family val="2"/>
    </font>
    <font>
      <b/>
      <sz val="11"/>
      <color indexed="52"/>
      <name val="Calibri"/>
      <family val="2"/>
    </font>
    <font>
      <i/>
      <sz val="8"/>
      <color indexed="23"/>
      <name val="Arial"/>
      <family val="2"/>
    </font>
    <font>
      <sz val="8"/>
      <color indexed="17"/>
      <name val="Arial"/>
      <family val="2"/>
    </font>
    <font>
      <sz val="11"/>
      <color indexed="17"/>
      <name val="Calibri"/>
      <family val="2"/>
    </font>
    <font>
      <b/>
      <sz val="15"/>
      <color indexed="56"/>
      <name val="Arial"/>
      <family val="2"/>
    </font>
    <font>
      <b/>
      <sz val="13"/>
      <color indexed="56"/>
      <name val="Arial"/>
      <family val="2"/>
    </font>
    <font>
      <b/>
      <sz val="11"/>
      <color indexed="56"/>
      <name val="Calibri"/>
      <family val="2"/>
    </font>
    <font>
      <sz val="11"/>
      <color indexed="62"/>
      <name val="Calibri"/>
      <family val="2"/>
    </font>
    <font>
      <sz val="8"/>
      <color indexed="52"/>
      <name val="Arial"/>
      <family val="2"/>
    </font>
    <font>
      <sz val="11"/>
      <color indexed="52"/>
      <name val="Calibri"/>
      <family val="2"/>
    </font>
    <font>
      <sz val="7"/>
      <color indexed="8"/>
      <name val="Wingdings"/>
      <charset val="2"/>
    </font>
    <font>
      <sz val="8"/>
      <color indexed="60"/>
      <name val="Arial"/>
      <family val="2"/>
    </font>
    <font>
      <sz val="11"/>
      <color indexed="60"/>
      <name val="Calibri"/>
      <family val="2"/>
    </font>
    <font>
      <sz val="7"/>
      <name val="Small Fonts"/>
      <family val="2"/>
    </font>
    <font>
      <b/>
      <sz val="8"/>
      <color indexed="63"/>
      <name val="Arial"/>
      <family val="2"/>
    </font>
    <font>
      <b/>
      <sz val="8"/>
      <color indexed="8"/>
      <name val="Arial"/>
      <family val="2"/>
    </font>
    <font>
      <sz val="8"/>
      <color indexed="10"/>
      <name val="Arial"/>
      <family val="2"/>
    </font>
    <font>
      <b/>
      <i/>
      <sz val="8"/>
      <name val="Arial"/>
      <family val="2"/>
    </font>
    <font>
      <sz val="12"/>
      <name val="Helv"/>
    </font>
    <font>
      <sz val="1"/>
      <color indexed="8"/>
      <name val="Courier"/>
      <family val="3"/>
    </font>
    <font>
      <i/>
      <sz val="1"/>
      <color indexed="8"/>
      <name val="Courier"/>
      <family val="3"/>
    </font>
    <font>
      <b/>
      <sz val="15"/>
      <color indexed="56"/>
      <name val="Calibri"/>
      <family val="2"/>
    </font>
    <font>
      <b/>
      <sz val="13"/>
      <color indexed="56"/>
      <name val="Calibri"/>
      <family val="2"/>
    </font>
    <font>
      <b/>
      <sz val="14"/>
      <name val="Helv"/>
    </font>
    <font>
      <sz val="10"/>
      <name val="Courier"/>
      <family val="3"/>
    </font>
    <font>
      <sz val="24"/>
      <color indexed="13"/>
      <name val="Helv"/>
    </font>
    <font>
      <b/>
      <sz val="10"/>
      <color theme="0"/>
      <name val="Arial"/>
      <family val="2"/>
    </font>
    <font>
      <b/>
      <sz val="12"/>
      <color rgb="FF000080"/>
      <name val="Arial"/>
      <family val="2"/>
    </font>
    <font>
      <i/>
      <sz val="10"/>
      <color indexed="12"/>
      <name val="Times New Roman"/>
      <family val="1"/>
    </font>
    <font>
      <b/>
      <sz val="11"/>
      <color indexed="12"/>
      <name val="Arial"/>
      <family val="2"/>
    </font>
    <font>
      <u/>
      <sz val="11"/>
      <color theme="10"/>
      <name val="Calibri"/>
      <family val="2"/>
    </font>
    <font>
      <sz val="12"/>
      <color theme="1"/>
      <name val="Times New Roman"/>
      <family val="2"/>
    </font>
    <font>
      <sz val="10"/>
      <name val="Times"/>
    </font>
    <font>
      <b/>
      <sz val="15"/>
      <name val="Arial"/>
      <family val="2"/>
    </font>
    <font>
      <sz val="10"/>
      <color theme="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u/>
      <sz val="10"/>
      <color theme="10"/>
      <name val="Arial"/>
      <family val="2"/>
    </font>
    <font>
      <b/>
      <sz val="18"/>
      <color theme="3"/>
      <name val="Calibri Light"/>
      <family val="2"/>
      <scheme val="major"/>
    </font>
    <font>
      <sz val="10"/>
      <color rgb="FF9C0006"/>
      <name val="Arial"/>
      <family val="2"/>
    </font>
    <font>
      <b/>
      <sz val="10"/>
      <color rgb="FFFA7D0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sz val="10"/>
      <name val="GillSans"/>
      <family val="2"/>
    </font>
    <font>
      <sz val="10"/>
      <name val="Baskerville MT"/>
    </font>
    <font>
      <sz val="12"/>
      <name val="Tms Rmn"/>
    </font>
    <font>
      <sz val="11"/>
      <color indexed="12"/>
      <name val="Book Antiqua"/>
      <family val="1"/>
    </font>
    <font>
      <i/>
      <u/>
      <sz val="10"/>
      <name val="Arial"/>
      <family val="2"/>
    </font>
    <font>
      <sz val="9"/>
      <name val="Times New Roman"/>
      <family val="1"/>
    </font>
    <font>
      <u/>
      <sz val="10"/>
      <name val="GillSans"/>
      <family val="2"/>
    </font>
    <font>
      <sz val="18"/>
      <name val="Arial"/>
      <family val="2"/>
    </font>
    <font>
      <b/>
      <sz val="12"/>
      <name val="GillSans"/>
      <family val="2"/>
    </font>
    <font>
      <u/>
      <sz val="11"/>
      <name val="GillSans"/>
      <family val="2"/>
    </font>
    <font>
      <u/>
      <sz val="11"/>
      <color theme="10"/>
      <name val="Calibri"/>
      <family val="2"/>
      <scheme val="minor"/>
    </font>
    <font>
      <sz val="11"/>
      <color indexed="8"/>
      <name val="Times New Roman"/>
      <family val="2"/>
    </font>
    <font>
      <sz val="11"/>
      <color indexed="9"/>
      <name val="Times New Roman"/>
      <family val="2"/>
    </font>
    <font>
      <sz val="11"/>
      <color indexed="20"/>
      <name val="Times New Roman"/>
      <family val="2"/>
    </font>
    <font>
      <b/>
      <sz val="11"/>
      <color indexed="52"/>
      <name val="Times New Roman"/>
      <family val="2"/>
    </font>
    <font>
      <b/>
      <sz val="11"/>
      <color indexed="9"/>
      <name val="Times New Roman"/>
      <family val="2"/>
    </font>
    <font>
      <i/>
      <sz val="11"/>
      <color indexed="23"/>
      <name val="Times New Roman"/>
      <family val="2"/>
    </font>
    <font>
      <sz val="11"/>
      <color indexed="17"/>
      <name val="Times New Roman"/>
      <family val="2"/>
    </font>
    <font>
      <b/>
      <sz val="15"/>
      <color indexed="56"/>
      <name val="Times New Roman"/>
      <family val="2"/>
    </font>
    <font>
      <b/>
      <sz val="13"/>
      <color indexed="56"/>
      <name val="Times New Roman"/>
      <family val="2"/>
    </font>
    <font>
      <b/>
      <sz val="11"/>
      <color indexed="56"/>
      <name val="Times New Roman"/>
      <family val="2"/>
    </font>
    <font>
      <sz val="11"/>
      <color indexed="62"/>
      <name val="Times New Roman"/>
      <family val="2"/>
    </font>
    <font>
      <sz val="11"/>
      <color indexed="52"/>
      <name val="Times New Roman"/>
      <family val="2"/>
    </font>
    <font>
      <sz val="11"/>
      <color indexed="60"/>
      <name val="Times New Roman"/>
      <family val="2"/>
    </font>
    <font>
      <b/>
      <sz val="11"/>
      <color indexed="63"/>
      <name val="Times New Roman"/>
      <family val="2"/>
    </font>
    <font>
      <b/>
      <sz val="11"/>
      <color indexed="8"/>
      <name val="Times New Roman"/>
      <family val="2"/>
    </font>
    <font>
      <sz val="11"/>
      <color indexed="10"/>
      <name val="Times New Roman"/>
      <family val="2"/>
    </font>
    <font>
      <sz val="10"/>
      <color rgb="FFC00000"/>
      <name val="Arial"/>
      <family val="2"/>
    </font>
    <font>
      <b/>
      <u/>
      <sz val="10"/>
      <color rgb="FF000080"/>
      <name val="Arial"/>
      <family val="2"/>
    </font>
    <font>
      <i/>
      <sz val="10"/>
      <color rgb="FF000080"/>
      <name val="Arial"/>
      <family val="2"/>
    </font>
    <font>
      <b/>
      <sz val="16"/>
      <color indexed="18"/>
      <name val="Arial"/>
      <family val="2"/>
    </font>
    <font>
      <b/>
      <sz val="13"/>
      <color indexed="16"/>
      <name val="Arial"/>
      <family val="2"/>
    </font>
    <font>
      <b/>
      <sz val="12"/>
      <color indexed="9"/>
      <name val="Arial"/>
      <family val="2"/>
    </font>
    <font>
      <sz val="11"/>
      <color rgb="FF000080"/>
      <name val="Arial"/>
      <family val="2"/>
    </font>
    <font>
      <b/>
      <sz val="11"/>
      <color rgb="FF000080"/>
      <name val="Arial"/>
      <family val="2"/>
    </font>
    <font>
      <u/>
      <sz val="10"/>
      <color rgb="FF000080"/>
      <name val="Arial"/>
      <family val="2"/>
    </font>
    <font>
      <b/>
      <sz val="10"/>
      <color theme="1"/>
      <name val="Arial Narrow"/>
      <family val="2"/>
    </font>
    <font>
      <sz val="11"/>
      <name val="Arial"/>
      <family val="2"/>
    </font>
    <font>
      <sz val="11"/>
      <color rgb="FFFF0000"/>
      <name val="Arial"/>
      <family val="2"/>
    </font>
    <font>
      <b/>
      <i/>
      <sz val="8.5"/>
      <color rgb="FFFFFFFF"/>
      <name val="Arial"/>
      <family val="2"/>
    </font>
    <font>
      <b/>
      <i/>
      <sz val="8"/>
      <color rgb="FFFFFFFF"/>
      <name val="Arial"/>
      <family val="2"/>
    </font>
    <font>
      <i/>
      <sz val="9"/>
      <color rgb="FFFFFFFF"/>
      <name val="Arial"/>
      <family val="2"/>
    </font>
    <font>
      <b/>
      <sz val="10"/>
      <color rgb="FFC00000"/>
      <name val="Arial"/>
      <family val="2"/>
    </font>
    <font>
      <b/>
      <i/>
      <sz val="11.5"/>
      <color rgb="FFFFFFFF"/>
      <name val="Arial"/>
      <family val="2"/>
    </font>
    <font>
      <i/>
      <sz val="11.5"/>
      <color rgb="FFFFFFFF"/>
      <name val="Arial"/>
      <family val="2"/>
    </font>
    <font>
      <b/>
      <sz val="11"/>
      <color theme="0"/>
      <name val="Calibri"/>
      <family val="2"/>
    </font>
    <font>
      <b/>
      <sz val="11"/>
      <color rgb="FFFFFFFF"/>
      <name val="Calibri"/>
      <family val="2"/>
    </font>
  </fonts>
  <fills count="95">
    <fill>
      <patternFill patternType="none"/>
    </fill>
    <fill>
      <patternFill patternType="gray125"/>
    </fill>
    <fill>
      <patternFill patternType="solid">
        <fgColor indexed="42"/>
      </patternFill>
    </fill>
    <fill>
      <patternFill patternType="solid">
        <fgColor indexed="29"/>
      </patternFill>
    </fill>
    <fill>
      <patternFill patternType="solid">
        <fgColor indexed="51"/>
      </patternFill>
    </fill>
    <fill>
      <patternFill patternType="solid">
        <fgColor indexed="55"/>
      </patternFill>
    </fill>
    <fill>
      <patternFill patternType="solid">
        <fgColor indexed="27"/>
      </patternFill>
    </fill>
    <fill>
      <patternFill patternType="solid">
        <fgColor indexed="45"/>
      </patternFill>
    </fill>
    <fill>
      <patternFill patternType="solid">
        <fgColor indexed="46"/>
      </patternFill>
    </fill>
    <fill>
      <patternFill patternType="solid">
        <fgColor indexed="53"/>
      </patternFill>
    </fill>
    <fill>
      <patternFill patternType="solid">
        <fgColor indexed="54"/>
      </patternFill>
    </fill>
    <fill>
      <patternFill patternType="solid">
        <fgColor indexed="49"/>
      </patternFill>
    </fill>
    <fill>
      <patternFill patternType="solid">
        <fgColor indexed="10"/>
      </patternFill>
    </fill>
    <fill>
      <patternFill patternType="solid">
        <fgColor indexed="14"/>
      </patternFill>
    </fill>
    <fill>
      <patternFill patternType="solid">
        <fgColor indexed="22"/>
      </patternFill>
    </fill>
    <fill>
      <patternFill patternType="solid">
        <fgColor indexed="43"/>
      </patternFill>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indexed="10"/>
        <bgColor indexed="64"/>
      </patternFill>
    </fill>
    <fill>
      <patternFill patternType="solid">
        <fgColor indexed="11"/>
        <bgColor indexed="64"/>
      </patternFill>
    </fill>
    <fill>
      <patternFill patternType="solid">
        <fgColor indexed="18"/>
        <bgColor indexed="64"/>
      </patternFill>
    </fill>
    <fill>
      <patternFill patternType="lightGray">
        <bgColor indexed="41"/>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rgb="FFE5F6FF"/>
        <bgColor indexed="64"/>
      </patternFill>
    </fill>
    <fill>
      <patternFill patternType="solid">
        <fgColor theme="9" tint="0.39997558519241921"/>
        <bgColor indexed="64"/>
      </patternFill>
    </fill>
    <fill>
      <patternFill patternType="lightGray">
        <bgColor rgb="FFE5F6FF"/>
      </patternFill>
    </fill>
    <fill>
      <patternFill patternType="solid">
        <fgColor rgb="FF00008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000080"/>
        <bgColor rgb="FF000000"/>
      </patternFill>
    </fill>
    <fill>
      <patternFill patternType="solid">
        <fgColor rgb="FFFFFFFF"/>
        <bgColor rgb="FF000000"/>
      </patternFill>
    </fill>
    <fill>
      <patternFill patternType="solid">
        <fgColor theme="0"/>
        <bgColor rgb="FF000000"/>
      </patternFill>
    </fill>
    <fill>
      <patternFill patternType="solid">
        <fgColor indexed="31"/>
      </patternFill>
    </fill>
    <fill>
      <patternFill patternType="solid">
        <fgColor indexed="47"/>
      </patternFill>
    </fill>
    <fill>
      <patternFill patternType="solid">
        <fgColor indexed="44"/>
      </patternFill>
    </fill>
    <fill>
      <patternFill patternType="solid">
        <fgColor indexed="1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57"/>
      </patternFill>
    </fill>
    <fill>
      <patternFill patternType="solid">
        <fgColor indexed="22"/>
        <bgColor indexed="64"/>
      </patternFill>
    </fill>
    <fill>
      <patternFill patternType="solid">
        <fgColor indexed="26"/>
        <bgColor indexed="64"/>
      </patternFill>
    </fill>
    <fill>
      <patternFill patternType="solid">
        <fgColor indexed="26"/>
      </patternFill>
    </fill>
    <fill>
      <patternFill patternType="darkVertical"/>
    </fill>
    <fill>
      <patternFill patternType="solid">
        <fgColor indexed="47"/>
        <bgColor indexed="64"/>
      </patternFill>
    </fill>
    <fill>
      <patternFill patternType="solid">
        <fgColor indexed="13"/>
      </patternFill>
    </fill>
    <fill>
      <patternFill patternType="solid">
        <fgColor indexed="12"/>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5"/>
        <bgColor indexed="64"/>
      </patternFill>
    </fill>
    <fill>
      <patternFill patternType="gray0625">
        <fgColor indexed="22"/>
      </patternFill>
    </fill>
    <fill>
      <patternFill patternType="solid">
        <fgColor rgb="FFE5F6FF"/>
        <bgColor rgb="FF000000"/>
      </patternFill>
    </fill>
    <fill>
      <patternFill patternType="solid">
        <fgColor theme="5" tint="0.59999389629810485"/>
        <bgColor indexed="64"/>
      </patternFill>
    </fill>
    <fill>
      <patternFill patternType="lightGray">
        <fgColor rgb="FF000000"/>
        <bgColor rgb="FFFFFFFF"/>
      </patternFill>
    </fill>
    <fill>
      <patternFill patternType="lightGray">
        <bgColor theme="0"/>
      </patternFill>
    </fill>
    <fill>
      <patternFill patternType="lightGray">
        <fgColor rgb="FF000000"/>
        <bgColor theme="0"/>
      </patternFill>
    </fill>
    <fill>
      <patternFill patternType="lightGray"/>
    </fill>
    <fill>
      <patternFill patternType="solid">
        <fgColor theme="5" tint="0.39997558519241921"/>
        <bgColor indexed="64"/>
      </patternFill>
    </fill>
    <fill>
      <patternFill patternType="solid">
        <fgColor rgb="FFC00000"/>
        <bgColor indexed="64"/>
      </patternFill>
    </fill>
    <fill>
      <patternFill patternType="solid">
        <fgColor rgb="FFBFBFBF"/>
        <bgColor indexed="64"/>
      </patternFill>
    </fill>
  </fills>
  <borders count="1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6"/>
      </top>
      <bottom style="double">
        <color indexed="46"/>
      </bottom>
      <diagonal/>
    </border>
    <border>
      <left style="thin">
        <color indexed="64"/>
      </left>
      <right style="thin">
        <color indexed="64"/>
      </right>
      <top style="thin">
        <color indexed="64"/>
      </top>
      <bottom style="thin">
        <color indexed="64"/>
      </bottom>
      <diagonal/>
    </border>
    <border>
      <left style="double">
        <color indexed="54"/>
      </left>
      <right style="double">
        <color indexed="54"/>
      </right>
      <top style="double">
        <color indexed="54"/>
      </top>
      <bottom style="double">
        <color indexed="54"/>
      </bottom>
      <diagonal/>
    </border>
    <border>
      <left style="double">
        <color indexed="54"/>
      </left>
      <right/>
      <top style="double">
        <color indexed="54"/>
      </top>
      <bottom style="double">
        <color indexed="54"/>
      </bottom>
      <diagonal/>
    </border>
    <border>
      <left/>
      <right/>
      <top style="double">
        <color indexed="54"/>
      </top>
      <bottom style="double">
        <color indexed="54"/>
      </bottom>
      <diagonal/>
    </border>
    <border>
      <left style="double">
        <color indexed="54"/>
      </left>
      <right/>
      <top style="double">
        <color indexed="54"/>
      </top>
      <bottom/>
      <diagonal/>
    </border>
    <border>
      <left/>
      <right/>
      <top style="double">
        <color indexed="54"/>
      </top>
      <bottom/>
      <diagonal/>
    </border>
    <border>
      <left style="double">
        <color indexed="54"/>
      </left>
      <right/>
      <top/>
      <bottom style="double">
        <color indexed="54"/>
      </bottom>
      <diagonal/>
    </border>
    <border>
      <left/>
      <right/>
      <top/>
      <bottom style="double">
        <color indexed="54"/>
      </bottom>
      <diagonal/>
    </border>
    <border>
      <left style="double">
        <color indexed="54"/>
      </left>
      <right/>
      <top/>
      <bottom/>
      <diagonal/>
    </border>
    <border>
      <left/>
      <right style="double">
        <color indexed="54"/>
      </right>
      <top style="double">
        <color indexed="54"/>
      </top>
      <bottom style="double">
        <color indexed="54"/>
      </bottom>
      <diagonal/>
    </border>
    <border>
      <left/>
      <right style="double">
        <color indexed="54"/>
      </right>
      <top style="double">
        <color indexed="54"/>
      </top>
      <bottom/>
      <diagonal/>
    </border>
    <border>
      <left/>
      <right style="double">
        <color indexed="54"/>
      </right>
      <top/>
      <bottom style="double">
        <color indexed="54"/>
      </bottom>
      <diagonal/>
    </border>
    <border>
      <left/>
      <right style="double">
        <color indexed="54"/>
      </right>
      <top/>
      <bottom/>
      <diagonal/>
    </border>
    <border>
      <left style="double">
        <color indexed="54"/>
      </left>
      <right style="double">
        <color indexed="54"/>
      </right>
      <top style="double">
        <color indexed="54"/>
      </top>
      <bottom style="double">
        <color indexed="62"/>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double">
        <color indexed="54"/>
      </left>
      <right style="double">
        <color indexed="54"/>
      </right>
      <top/>
      <bottom style="double">
        <color indexed="5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top style="thin">
        <color auto="1"/>
      </top>
      <bottom style="thin">
        <color auto="1"/>
      </bottom>
      <diagonal/>
    </border>
    <border>
      <left/>
      <right/>
      <top/>
      <bottom style="thin">
        <color auto="1"/>
      </bottom>
      <diagonal/>
    </border>
    <border>
      <left style="medium">
        <color indexed="64"/>
      </left>
      <right/>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indexed="64"/>
      </right>
      <top/>
      <bottom/>
      <diagonal/>
    </border>
    <border>
      <left/>
      <right/>
      <top/>
      <bottom style="double">
        <color theme="3"/>
      </bottom>
      <diagonal/>
    </border>
    <border>
      <left/>
      <right style="thin">
        <color indexed="64"/>
      </right>
      <top/>
      <bottom style="double">
        <color theme="3"/>
      </bottom>
      <diagonal/>
    </border>
    <border>
      <left style="double">
        <color theme="3"/>
      </left>
      <right style="double">
        <color theme="3"/>
      </right>
      <top/>
      <bottom/>
      <diagonal/>
    </border>
    <border>
      <left style="double">
        <color theme="3"/>
      </left>
      <right style="double">
        <color theme="3"/>
      </right>
      <top style="double">
        <color theme="3"/>
      </top>
      <bottom/>
      <diagonal/>
    </border>
    <border>
      <left style="double">
        <color theme="3"/>
      </left>
      <right style="thin">
        <color indexed="64"/>
      </right>
      <top style="double">
        <color theme="3"/>
      </top>
      <bottom/>
      <diagonal/>
    </border>
    <border>
      <left/>
      <right style="thin">
        <color indexed="64"/>
      </right>
      <top style="thin">
        <color indexed="64"/>
      </top>
      <bottom style="double">
        <color rgb="FF666699"/>
      </bottom>
      <diagonal/>
    </border>
    <border>
      <left/>
      <right style="double">
        <color theme="3"/>
      </right>
      <top style="double">
        <color theme="3"/>
      </top>
      <bottom/>
      <diagonal/>
    </border>
    <border>
      <left/>
      <right style="double">
        <color rgb="FF666699"/>
      </right>
      <top style="double">
        <color rgb="FF666699"/>
      </top>
      <bottom/>
      <diagonal/>
    </border>
    <border>
      <left/>
      <right style="thin">
        <color indexed="64"/>
      </right>
      <top style="double">
        <color rgb="FF666699"/>
      </top>
      <bottom/>
      <diagonal/>
    </border>
    <border>
      <left/>
      <right/>
      <top style="double">
        <color indexed="64"/>
      </top>
      <bottom style="double">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hair">
        <color indexed="64"/>
      </bottom>
      <diagonal/>
    </border>
    <border>
      <left style="thin">
        <color indexed="8"/>
      </left>
      <right style="thin">
        <color indexed="8"/>
      </right>
      <top style="double">
        <color indexed="8"/>
      </top>
      <bottom style="thin">
        <color indexed="8"/>
      </bottom>
      <diagonal/>
    </border>
    <border>
      <left style="thin">
        <color indexed="9"/>
      </left>
      <right style="thin">
        <color indexed="9"/>
      </right>
      <top/>
      <bottom/>
      <diagonal/>
    </border>
    <border>
      <left style="medium">
        <color indexed="64"/>
      </left>
      <right style="medium">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8"/>
      </right>
      <top style="thin">
        <color indexed="8"/>
      </top>
      <bottom/>
      <diagonal/>
    </border>
    <border>
      <left style="thin">
        <color indexed="64"/>
      </left>
      <right style="thin">
        <color indexed="64"/>
      </right>
      <top style="thin">
        <color indexed="64"/>
      </top>
      <bottom style="thick">
        <color indexed="64"/>
      </bottom>
      <diagonal/>
    </border>
    <border>
      <left style="medium">
        <color indexed="63"/>
      </left>
      <right style="thin">
        <color indexed="64"/>
      </right>
      <top style="medium">
        <color indexed="63"/>
      </top>
      <bottom style="thin">
        <color indexed="64"/>
      </bottom>
      <diagonal/>
    </border>
    <border>
      <left style="double">
        <color indexed="64"/>
      </left>
      <right/>
      <top style="thin">
        <color indexed="64"/>
      </top>
      <bottom style="thin">
        <color indexed="64"/>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right style="thin">
        <color indexed="8"/>
      </right>
      <top style="thin">
        <color indexed="8"/>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theme="0"/>
      </right>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medium">
        <color indexed="64"/>
      </left>
      <right/>
      <top/>
      <bottom style="medium">
        <color indexed="64"/>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right/>
      <top style="double">
        <color theme="3"/>
      </top>
      <bottom/>
      <diagonal/>
    </border>
    <border>
      <left style="thin">
        <color indexed="23"/>
      </left>
      <right style="thin">
        <color indexed="23"/>
      </right>
      <top style="thin">
        <color indexed="23"/>
      </top>
      <bottom style="thin">
        <color indexed="23"/>
      </bottom>
      <diagonal/>
    </border>
    <border>
      <left style="double">
        <color theme="3"/>
      </left>
      <right/>
      <top style="double">
        <color theme="3"/>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54"/>
      </left>
      <right style="double">
        <color indexed="54"/>
      </right>
      <top style="double">
        <color indexed="54"/>
      </top>
      <bottom/>
      <diagonal/>
    </border>
    <border>
      <left style="thin">
        <color indexed="8"/>
      </left>
      <right style="thin">
        <color indexed="8"/>
      </right>
      <top style="thin">
        <color indexed="8"/>
      </top>
      <bottom style="thin">
        <color indexed="8"/>
      </bottom>
      <diagonal/>
    </border>
    <border>
      <left style="double">
        <color indexed="54"/>
      </left>
      <right style="double">
        <color indexed="54"/>
      </right>
      <top/>
      <bottom/>
      <diagonal/>
    </border>
    <border>
      <left/>
      <right style="thin">
        <color indexed="8"/>
      </right>
      <top style="thin">
        <color indexed="8"/>
      </top>
      <bottom/>
      <diagonal/>
    </border>
    <border>
      <left/>
      <right/>
      <top style="thin">
        <color auto="1"/>
      </top>
      <bottom style="thin">
        <color auto="1"/>
      </bottom>
      <diagonal/>
    </border>
    <border>
      <left/>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style="thin">
        <color indexed="46"/>
      </top>
      <bottom style="double">
        <color indexed="46"/>
      </bottom>
      <diagonal/>
    </border>
    <border>
      <left style="thin">
        <color indexed="64"/>
      </left>
      <right/>
      <top/>
      <bottom style="thin">
        <color indexed="64"/>
      </bottom>
      <diagonal/>
    </border>
    <border>
      <left/>
      <right/>
      <top style="medium">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bottom style="medium">
        <color indexed="64"/>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auto="1"/>
      </top>
      <bottom style="thin">
        <color indexed="64"/>
      </bottom>
      <diagonal/>
    </border>
    <border>
      <left/>
      <right/>
      <top style="thin">
        <color auto="1"/>
      </top>
      <bottom style="thin">
        <color auto="1"/>
      </bottom>
      <diagonal/>
    </border>
    <border>
      <left style="medium">
        <color indexed="64"/>
      </left>
      <right style="thin">
        <color indexed="64"/>
      </right>
      <top style="thin">
        <color indexed="64"/>
      </top>
      <bottom/>
      <diagonal/>
    </border>
    <border>
      <left style="thin">
        <color auto="1"/>
      </left>
      <right/>
      <top style="thin">
        <color auto="1"/>
      </top>
      <bottom style="thin">
        <color auto="1"/>
      </bottom>
      <diagonal/>
    </border>
  </borders>
  <cellStyleXfs count="4379">
    <xf numFmtId="0" fontId="0" fillId="0" borderId="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2" borderId="0" applyNumberFormat="0" applyBorder="0" applyAlignment="0" applyProtection="0"/>
    <xf numFmtId="0" fontId="46" fillId="3" borderId="0" applyNumberFormat="0" applyBorder="0" applyAlignment="0" applyProtection="0"/>
    <xf numFmtId="0" fontId="46" fillId="6" borderId="0" applyNumberFormat="0" applyBorder="0" applyAlignment="0" applyProtection="0"/>
    <xf numFmtId="0" fontId="46" fillId="4" borderId="0" applyNumberFormat="0" applyBorder="0" applyAlignment="0" applyProtection="0"/>
    <xf numFmtId="0" fontId="46" fillId="4" borderId="0" applyNumberFormat="0" applyBorder="0" applyAlignment="0" applyProtection="0"/>
    <xf numFmtId="0" fontId="46" fillId="7" borderId="0" applyNumberFormat="0" applyBorder="0" applyAlignment="0" applyProtection="0"/>
    <xf numFmtId="0" fontId="46" fillId="6" borderId="0" applyNumberFormat="0" applyBorder="0" applyAlignment="0" applyProtection="0"/>
    <xf numFmtId="0" fontId="46" fillId="3" borderId="0" applyNumberFormat="0" applyBorder="0" applyAlignment="0" applyProtection="0"/>
    <xf numFmtId="0" fontId="47" fillId="6"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7" borderId="0" applyNumberFormat="0" applyBorder="0" applyAlignment="0" applyProtection="0"/>
    <xf numFmtId="0" fontId="47" fillId="6" borderId="0" applyNumberFormat="0" applyBorder="0" applyAlignment="0" applyProtection="0"/>
    <xf numFmtId="0" fontId="47" fillId="3" borderId="0" applyNumberFormat="0" applyBorder="0" applyAlignment="0" applyProtection="0"/>
    <xf numFmtId="0" fontId="47" fillId="8" borderId="0" applyNumberFormat="0" applyBorder="0" applyAlignment="0" applyProtection="0"/>
    <xf numFmtId="0" fontId="47" fillId="9" borderId="0" applyNumberFormat="0" applyBorder="0" applyAlignment="0" applyProtection="0"/>
    <xf numFmtId="0" fontId="47" fillId="4" borderId="0" applyNumberFormat="0" applyBorder="0" applyAlignment="0" applyProtection="0"/>
    <xf numFmtId="0" fontId="47" fillId="10" borderId="0" applyNumberFormat="0" applyBorder="0" applyAlignment="0" applyProtection="0"/>
    <xf numFmtId="0" fontId="47" fillId="11" borderId="0" applyNumberFormat="0" applyBorder="0" applyAlignment="0" applyProtection="0"/>
    <xf numFmtId="0" fontId="47" fillId="12" borderId="0" applyNumberFormat="0" applyBorder="0" applyAlignment="0" applyProtection="0"/>
    <xf numFmtId="0" fontId="48" fillId="13" borderId="0" applyNumberFormat="0" applyBorder="0" applyAlignment="0" applyProtection="0"/>
    <xf numFmtId="167" fontId="19" fillId="0" borderId="0" applyFill="0" applyBorder="0" applyAlignment="0"/>
    <xf numFmtId="0" fontId="49" fillId="5" borderId="1" applyNumberFormat="0" applyAlignment="0" applyProtection="0"/>
    <xf numFmtId="0" fontId="50" fillId="14" borderId="2" applyNumberFormat="0" applyAlignment="0" applyProtection="0"/>
    <xf numFmtId="0" fontId="35" fillId="0" borderId="0" applyNumberFormat="0" applyAlignment="0">
      <alignment horizontal="left"/>
    </xf>
    <xf numFmtId="0" fontId="36" fillId="0" borderId="0" applyNumberFormat="0" applyAlignment="0">
      <alignment horizontal="left"/>
    </xf>
    <xf numFmtId="0" fontId="51" fillId="0" borderId="0" applyNumberFormat="0" applyFill="0" applyBorder="0" applyAlignment="0" applyProtection="0"/>
    <xf numFmtId="0" fontId="52" fillId="6" borderId="0" applyNumberFormat="0" applyBorder="0" applyAlignment="0" applyProtection="0"/>
    <xf numFmtId="0" fontId="8" fillId="0" borderId="3" applyNumberFormat="0" applyAlignment="0" applyProtection="0">
      <alignment horizontal="left" vertical="center"/>
    </xf>
    <xf numFmtId="0" fontId="8" fillId="0" borderId="4">
      <alignment horizontal="left" vertical="center"/>
    </xf>
    <xf numFmtId="0" fontId="53" fillId="0" borderId="5" applyNumberFormat="0" applyFill="0" applyAlignment="0" applyProtection="0"/>
    <xf numFmtId="0" fontId="54" fillId="0" borderId="6" applyNumberFormat="0" applyFill="0" applyAlignment="0" applyProtection="0"/>
    <xf numFmtId="0" fontId="55" fillId="0" borderId="7" applyNumberFormat="0" applyFill="0" applyAlignment="0" applyProtection="0"/>
    <xf numFmtId="0" fontId="55" fillId="0" borderId="0" applyNumberFormat="0" applyFill="0" applyBorder="0" applyAlignment="0" applyProtection="0"/>
    <xf numFmtId="0" fontId="56" fillId="15" borderId="1" applyNumberFormat="0" applyAlignment="0" applyProtection="0"/>
    <xf numFmtId="0" fontId="57" fillId="0" borderId="8" applyNumberFormat="0" applyFill="0" applyAlignment="0" applyProtection="0"/>
    <xf numFmtId="0" fontId="58" fillId="15" borderId="0" applyNumberFormat="0" applyBorder="0" applyAlignment="0" applyProtection="0"/>
    <xf numFmtId="0" fontId="46" fillId="0" borderId="0"/>
    <xf numFmtId="0" fontId="12" fillId="0" borderId="0"/>
    <xf numFmtId="0" fontId="59" fillId="0" borderId="0"/>
    <xf numFmtId="0" fontId="59" fillId="0" borderId="0"/>
    <xf numFmtId="0" fontId="12" fillId="0" borderId="0"/>
    <xf numFmtId="0" fontId="12" fillId="0" borderId="0"/>
    <xf numFmtId="0" fontId="12" fillId="0" borderId="0"/>
    <xf numFmtId="0" fontId="7" fillId="0" borderId="0"/>
    <xf numFmtId="0" fontId="23" fillId="0" borderId="0"/>
    <xf numFmtId="0" fontId="9" fillId="0" borderId="0"/>
    <xf numFmtId="0" fontId="17" fillId="0" borderId="0">
      <alignment vertical="top"/>
    </xf>
    <xf numFmtId="0" fontId="7" fillId="0" borderId="0"/>
    <xf numFmtId="0" fontId="7" fillId="15" borderId="9" applyNumberFormat="0" applyFont="0" applyAlignment="0" applyProtection="0"/>
    <xf numFmtId="0" fontId="60" fillId="5" borderId="10" applyNumberFormat="0" applyAlignment="0" applyProtection="0"/>
    <xf numFmtId="165" fontId="37" fillId="0" borderId="0" applyNumberFormat="0" applyFill="0" applyBorder="0" applyAlignment="0" applyProtection="0">
      <alignment horizontal="left"/>
    </xf>
    <xf numFmtId="0" fontId="61" fillId="0" borderId="0">
      <alignment vertical="top"/>
    </xf>
    <xf numFmtId="40" fontId="38" fillId="0" borderId="0" applyBorder="0">
      <alignment horizontal="right"/>
    </xf>
    <xf numFmtId="0" fontId="62" fillId="0" borderId="0" applyNumberFormat="0" applyFill="0" applyBorder="0" applyAlignment="0" applyProtection="0"/>
    <xf numFmtId="0" fontId="63" fillId="0" borderId="11" applyNumberFormat="0" applyFill="0" applyAlignment="0" applyProtection="0"/>
    <xf numFmtId="0" fontId="57" fillId="0" borderId="0" applyNumberFormat="0" applyFill="0" applyBorder="0" applyAlignment="0" applyProtection="0"/>
    <xf numFmtId="0" fontId="6" fillId="0" borderId="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alignment vertical="top"/>
    </xf>
    <xf numFmtId="0" fontId="9" fillId="0" borderId="0"/>
    <xf numFmtId="0" fontId="71" fillId="0" borderId="0"/>
    <xf numFmtId="0" fontId="7" fillId="0" borderId="0"/>
    <xf numFmtId="0" fontId="9" fillId="0" borderId="0"/>
    <xf numFmtId="0" fontId="7" fillId="0" borderId="0">
      <alignment vertical="top"/>
    </xf>
    <xf numFmtId="0" fontId="7" fillId="0" borderId="0">
      <alignment vertical="top"/>
    </xf>
    <xf numFmtId="0" fontId="7" fillId="0" borderId="0">
      <alignment vertical="top"/>
    </xf>
    <xf numFmtId="44" fontId="7" fillId="0" borderId="0" applyFont="0" applyFill="0" applyBorder="0" applyAlignment="0" applyProtection="0"/>
    <xf numFmtId="0" fontId="5" fillId="0" borderId="0"/>
    <xf numFmtId="0" fontId="5" fillId="0" borderId="0"/>
    <xf numFmtId="0" fontId="7" fillId="0" borderId="0"/>
    <xf numFmtId="0" fontId="5" fillId="0" borderId="0"/>
    <xf numFmtId="0" fontId="7" fillId="0" borderId="0"/>
    <xf numFmtId="0" fontId="7" fillId="0" borderId="0"/>
    <xf numFmtId="0" fontId="4" fillId="0" borderId="0"/>
    <xf numFmtId="43" fontId="7" fillId="0" borderId="0" applyFont="0" applyFill="0" applyBorder="0" applyAlignment="0" applyProtection="0"/>
    <xf numFmtId="0" fontId="4" fillId="0" borderId="0"/>
    <xf numFmtId="0" fontId="110" fillId="0" borderId="0" applyNumberFormat="0">
      <alignment horizontal="left" vertical="top" wrapText="1" indent="1"/>
    </xf>
    <xf numFmtId="0" fontId="110" fillId="0" borderId="0" applyNumberFormat="0">
      <alignment horizontal="left" vertical="top" wrapText="1" indent="3"/>
    </xf>
    <xf numFmtId="0" fontId="110" fillId="0" borderId="0">
      <alignment vertical="top" wrapText="1"/>
    </xf>
    <xf numFmtId="0" fontId="17" fillId="36" borderId="0" applyNumberFormat="0" applyBorder="0" applyAlignment="0" applyProtection="0"/>
    <xf numFmtId="0" fontId="17" fillId="7" borderId="0" applyNumberFormat="0" applyBorder="0" applyAlignment="0" applyProtection="0"/>
    <xf numFmtId="0" fontId="17" fillId="2" borderId="0" applyNumberFormat="0" applyBorder="0" applyAlignment="0" applyProtection="0"/>
    <xf numFmtId="0" fontId="17" fillId="8" borderId="0" applyNumberFormat="0" applyBorder="0" applyAlignment="0" applyProtection="0"/>
    <xf numFmtId="0" fontId="17" fillId="6"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17" fillId="3" borderId="0" applyNumberFormat="0" applyBorder="0" applyAlignment="0" applyProtection="0"/>
    <xf numFmtId="0" fontId="17" fillId="39" borderId="0" applyNumberFormat="0" applyBorder="0" applyAlignment="0" applyProtection="0"/>
    <xf numFmtId="0" fontId="17" fillId="8" borderId="0" applyNumberFormat="0" applyBorder="0" applyAlignment="0" applyProtection="0"/>
    <xf numFmtId="0" fontId="17" fillId="38" borderId="0" applyNumberFormat="0" applyBorder="0" applyAlignment="0" applyProtection="0"/>
    <xf numFmtId="0" fontId="17" fillId="4" borderId="0" applyNumberFormat="0" applyBorder="0" applyAlignment="0" applyProtection="0"/>
    <xf numFmtId="0" fontId="27" fillId="40" borderId="0" applyNumberFormat="0" applyBorder="0" applyAlignment="0" applyProtection="0"/>
    <xf numFmtId="0" fontId="27" fillId="3" borderId="0" applyNumberFormat="0" applyBorder="0" applyAlignment="0" applyProtection="0"/>
    <xf numFmtId="0" fontId="27" fillId="39" borderId="0" applyNumberFormat="0" applyBorder="0" applyAlignment="0" applyProtection="0"/>
    <xf numFmtId="0" fontId="27" fillId="41" borderId="0" applyNumberFormat="0" applyBorder="0" applyAlignment="0" applyProtection="0"/>
    <xf numFmtId="0" fontId="27" fillId="11"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27" fillId="12" borderId="0" applyNumberFormat="0" applyBorder="0" applyAlignment="0" applyProtection="0"/>
    <xf numFmtId="0" fontId="27" fillId="44" borderId="0" applyNumberFormat="0" applyBorder="0" applyAlignment="0" applyProtection="0"/>
    <xf numFmtId="0" fontId="27" fillId="41" borderId="0" applyNumberFormat="0" applyBorder="0" applyAlignment="0" applyProtection="0"/>
    <xf numFmtId="0" fontId="27" fillId="11" borderId="0" applyNumberFormat="0" applyBorder="0" applyAlignment="0" applyProtection="0"/>
    <xf numFmtId="0" fontId="27" fillId="9" borderId="0" applyNumberFormat="0" applyBorder="0" applyAlignment="0" applyProtection="0"/>
    <xf numFmtId="0" fontId="111" fillId="0" borderId="0">
      <alignment horizontal="center" wrapText="1"/>
      <protection locked="0"/>
    </xf>
    <xf numFmtId="0" fontId="112" fillId="7" borderId="0" applyNumberFormat="0" applyBorder="0" applyAlignment="0" applyProtection="0"/>
    <xf numFmtId="167" fontId="17" fillId="0" borderId="0" applyFill="0" applyBorder="0" applyAlignment="0"/>
    <xf numFmtId="171" fontId="7" fillId="0" borderId="0" applyFill="0" applyBorder="0" applyAlignment="0"/>
    <xf numFmtId="171" fontId="7" fillId="0" borderId="0" applyFill="0" applyBorder="0" applyAlignment="0"/>
    <xf numFmtId="171" fontId="9" fillId="0" borderId="0" applyFill="0" applyBorder="0" applyAlignment="0"/>
    <xf numFmtId="171" fontId="7" fillId="0" borderId="0" applyFill="0" applyBorder="0" applyAlignment="0"/>
    <xf numFmtId="171" fontId="7" fillId="0" borderId="0" applyFill="0" applyBorder="0" applyAlignment="0"/>
    <xf numFmtId="171" fontId="7" fillId="0" borderId="0" applyFill="0" applyBorder="0" applyAlignment="0"/>
    <xf numFmtId="171" fontId="7" fillId="0" borderId="0" applyFill="0" applyBorder="0" applyAlignment="0"/>
    <xf numFmtId="0" fontId="113" fillId="14" borderId="1" applyNumberFormat="0" applyAlignment="0" applyProtection="0"/>
    <xf numFmtId="0" fontId="32" fillId="5" borderId="2" applyNumberFormat="0" applyAlignment="0" applyProtection="0"/>
    <xf numFmtId="171" fontId="7" fillId="0" borderId="0" applyFont="0" applyFill="0" applyBorder="0" applyAlignment="0" applyProtection="0"/>
    <xf numFmtId="43" fontId="110" fillId="0" borderId="0" applyFont="0" applyFill="0" applyBorder="0" applyAlignment="0" applyProtection="0"/>
    <xf numFmtId="171" fontId="7" fillId="0" borderId="0" applyFont="0" applyFill="0" applyBorder="0" applyAlignment="0" applyProtection="0"/>
    <xf numFmtId="44" fontId="110" fillId="0" borderId="0" applyFont="0" applyFill="0" applyBorder="0" applyAlignment="0" applyProtection="0"/>
    <xf numFmtId="14" fontId="17" fillId="0" borderId="0" applyFill="0" applyBorder="0" applyAlignment="0"/>
    <xf numFmtId="38" fontId="114" fillId="0" borderId="70">
      <alignment vertical="center"/>
    </xf>
    <xf numFmtId="0" fontId="115" fillId="0" borderId="0" applyNumberFormat="0" applyFill="0" applyBorder="0" applyProtection="0">
      <alignment horizontal="left" vertical="top" wrapText="1" indent="1"/>
    </xf>
    <xf numFmtId="0" fontId="115" fillId="0" borderId="0" applyNumberFormat="0">
      <alignment horizontal="left" vertical="top" wrapText="1" indent="3"/>
    </xf>
    <xf numFmtId="171" fontId="7" fillId="0" borderId="0" applyFill="0" applyBorder="0" applyAlignment="0"/>
    <xf numFmtId="171" fontId="7" fillId="0" borderId="0" applyFill="0" applyBorder="0" applyAlignment="0"/>
    <xf numFmtId="171" fontId="7" fillId="0" borderId="0" applyFill="0" applyBorder="0" applyAlignment="0"/>
    <xf numFmtId="171" fontId="7" fillId="0" borderId="0" applyFill="0" applyBorder="0" applyAlignment="0"/>
    <xf numFmtId="171" fontId="7" fillId="0" borderId="0" applyFill="0" applyBorder="0" applyAlignment="0"/>
    <xf numFmtId="0" fontId="116" fillId="0" borderId="0" applyNumberFormat="0" applyFill="0" applyBorder="0" applyAlignment="0" applyProtection="0"/>
    <xf numFmtId="0" fontId="104" fillId="2" borderId="0" applyNumberFormat="0" applyBorder="0" applyAlignment="0" applyProtection="0"/>
    <xf numFmtId="38" fontId="43" fillId="45" borderId="0" applyNumberFormat="0" applyBorder="0" applyAlignment="0" applyProtection="0"/>
    <xf numFmtId="170" fontId="107" fillId="0" borderId="0" applyFill="0" applyBorder="0" applyAlignment="0" applyProtection="0"/>
    <xf numFmtId="0" fontId="8" fillId="0" borderId="41">
      <alignment horizontal="left" vertical="center"/>
    </xf>
    <xf numFmtId="0" fontId="117" fillId="0" borderId="0">
      <alignment vertical="top" wrapText="1"/>
    </xf>
    <xf numFmtId="0" fontId="118" fillId="0" borderId="0" applyNumberFormat="0">
      <alignment vertical="top" wrapText="1"/>
    </xf>
    <xf numFmtId="0" fontId="119" fillId="0" borderId="0" applyNumberFormat="0">
      <alignment vertical="top" wrapText="1"/>
    </xf>
    <xf numFmtId="0" fontId="120" fillId="0" borderId="0" applyNumberFormat="0" applyFill="0" applyBorder="0" applyAlignment="0" applyProtection="0"/>
    <xf numFmtId="0" fontId="121" fillId="0" borderId="45">
      <alignment horizontal="center"/>
    </xf>
    <xf numFmtId="0" fontId="121" fillId="0" borderId="0">
      <alignment horizontal="center"/>
    </xf>
    <xf numFmtId="10" fontId="43" fillId="46" borderId="12" applyNumberFormat="0" applyBorder="0" applyAlignment="0" applyProtection="0"/>
    <xf numFmtId="0" fontId="42" fillId="37" borderId="1" applyNumberFormat="0" applyAlignment="0" applyProtection="0"/>
    <xf numFmtId="171" fontId="7" fillId="0" borderId="0" applyFill="0" applyBorder="0" applyAlignment="0"/>
    <xf numFmtId="171" fontId="7" fillId="0" borderId="0" applyFill="0" applyBorder="0" applyAlignment="0"/>
    <xf numFmtId="171" fontId="7" fillId="0" borderId="0" applyFill="0" applyBorder="0" applyAlignment="0"/>
    <xf numFmtId="171" fontId="7" fillId="0" borderId="0" applyFill="0" applyBorder="0" applyAlignment="0"/>
    <xf numFmtId="171" fontId="7" fillId="0" borderId="0" applyFill="0" applyBorder="0" applyAlignment="0"/>
    <xf numFmtId="0" fontId="103" fillId="0" borderId="71" applyNumberFormat="0" applyFill="0" applyAlignment="0" applyProtection="0"/>
    <xf numFmtId="49" fontId="122" fillId="0" borderId="0" applyNumberFormat="0">
      <alignment vertical="top" wrapText="1"/>
    </xf>
    <xf numFmtId="172" fontId="7" fillId="0" borderId="0" applyFont="0" applyFill="0" applyBorder="0" applyAlignment="0" applyProtection="0"/>
    <xf numFmtId="173" fontId="7" fillId="0" borderId="0" applyFont="0" applyFill="0" applyBorder="0" applyAlignment="0" applyProtection="0"/>
    <xf numFmtId="174" fontId="7" fillId="0" borderId="0" applyFont="0" applyFill="0" applyBorder="0" applyAlignment="0" applyProtection="0"/>
    <xf numFmtId="175" fontId="7" fillId="0" borderId="0" applyFont="0" applyFill="0" applyBorder="0" applyAlignment="0" applyProtection="0"/>
    <xf numFmtId="0" fontId="105" fillId="15" borderId="0" applyNumberFormat="0" applyBorder="0" applyAlignment="0" applyProtection="0"/>
    <xf numFmtId="176" fontId="123" fillId="0" borderId="0"/>
    <xf numFmtId="0" fontId="110" fillId="0" borderId="0"/>
    <xf numFmtId="0" fontId="7" fillId="0" borderId="0"/>
    <xf numFmtId="0" fontId="7" fillId="0" borderId="0"/>
    <xf numFmtId="0" fontId="115" fillId="0" borderId="0" applyNumberFormat="0" applyFill="0" applyBorder="0" applyProtection="0">
      <alignment vertical="top" wrapText="1"/>
    </xf>
    <xf numFmtId="0" fontId="110" fillId="47" borderId="9" applyNumberFormat="0" applyFont="0" applyAlignment="0" applyProtection="0"/>
    <xf numFmtId="0" fontId="124" fillId="14" borderId="72" applyNumberFormat="0" applyAlignment="0" applyProtection="0"/>
    <xf numFmtId="14" fontId="111" fillId="0" borderId="0">
      <alignment horizontal="center" wrapText="1"/>
      <protection locked="0"/>
    </xf>
    <xf numFmtId="171" fontId="7" fillId="0" borderId="0" applyFont="0" applyFill="0" applyBorder="0" applyAlignment="0" applyProtection="0"/>
    <xf numFmtId="177" fontId="9" fillId="0" borderId="0" applyFont="0" applyFill="0" applyBorder="0" applyAlignment="0" applyProtection="0"/>
    <xf numFmtId="10" fontId="7" fillId="0" borderId="0" applyFont="0" applyFill="0" applyBorder="0" applyAlignment="0" applyProtection="0"/>
    <xf numFmtId="171" fontId="7" fillId="0" borderId="0" applyFill="0" applyBorder="0" applyAlignment="0"/>
    <xf numFmtId="171" fontId="7" fillId="0" borderId="0" applyFill="0" applyBorder="0" applyAlignment="0"/>
    <xf numFmtId="171" fontId="7" fillId="0" borderId="0" applyFill="0" applyBorder="0" applyAlignment="0"/>
    <xf numFmtId="171" fontId="7" fillId="0" borderId="0" applyFill="0" applyBorder="0" applyAlignment="0"/>
    <xf numFmtId="171" fontId="7" fillId="0" borderId="0" applyFill="0" applyBorder="0" applyAlignment="0"/>
    <xf numFmtId="0" fontId="125" fillId="45" borderId="0"/>
    <xf numFmtId="0" fontId="114" fillId="0" borderId="0" applyNumberFormat="0" applyFont="0" applyFill="0" applyBorder="0" applyAlignment="0" applyProtection="0">
      <alignment horizontal="left"/>
    </xf>
    <xf numFmtId="15" fontId="114" fillId="0" borderId="0" applyFont="0" applyFill="0" applyBorder="0" applyAlignment="0" applyProtection="0"/>
    <xf numFmtId="4" fontId="114" fillId="0" borderId="0" applyFont="0" applyFill="0" applyBorder="0" applyAlignment="0" applyProtection="0"/>
    <xf numFmtId="0" fontId="126" fillId="0" borderId="45">
      <alignment horizontal="center"/>
    </xf>
    <xf numFmtId="0" fontId="108" fillId="0" borderId="0" applyNumberFormat="0" applyFill="0" applyBorder="0" applyAlignment="0" applyProtection="0"/>
    <xf numFmtId="0" fontId="127" fillId="48" borderId="0" applyNumberFormat="0" applyFont="0" applyBorder="0" applyAlignment="0">
      <alignment horizontal="center"/>
    </xf>
    <xf numFmtId="0" fontId="128" fillId="0" borderId="60" applyNumberFormat="0" applyBorder="0"/>
    <xf numFmtId="0" fontId="127" fillId="1" borderId="41" applyNumberFormat="0" applyFont="0" applyAlignment="0">
      <alignment horizontal="center"/>
    </xf>
    <xf numFmtId="178" fontId="9" fillId="0" borderId="0" applyFont="0" applyFill="0" applyBorder="0" applyAlignment="0" applyProtection="0"/>
    <xf numFmtId="0" fontId="129" fillId="0" borderId="0" applyNumberFormat="0" applyFill="0" applyBorder="0" applyAlignment="0">
      <alignment horizontal="center"/>
    </xf>
    <xf numFmtId="0" fontId="17" fillId="0" borderId="0">
      <alignment vertical="top"/>
    </xf>
    <xf numFmtId="0" fontId="17" fillId="0" borderId="0">
      <alignment vertical="top"/>
    </xf>
    <xf numFmtId="0" fontId="7" fillId="0" borderId="0"/>
    <xf numFmtId="49" fontId="17" fillId="0" borderId="0" applyFill="0" applyBorder="0" applyAlignment="0"/>
    <xf numFmtId="171" fontId="7" fillId="0" borderId="0" applyFill="0" applyBorder="0" applyAlignment="0"/>
    <xf numFmtId="171" fontId="7" fillId="0" borderId="0" applyFill="0" applyBorder="0" applyAlignment="0"/>
    <xf numFmtId="0" fontId="130" fillId="0" borderId="0" applyNumberFormat="0" applyFill="0" applyBorder="0" applyAlignment="0" applyProtection="0"/>
    <xf numFmtId="0" fontId="131" fillId="0" borderId="0" applyNumberFormat="0"/>
    <xf numFmtId="0" fontId="16" fillId="0" borderId="73" applyNumberFormat="0" applyFill="0" applyAlignment="0" applyProtection="0"/>
    <xf numFmtId="0" fontId="13" fillId="0" borderId="0" applyNumberFormat="0" applyFill="0" applyBorder="0" applyAlignment="0" applyProtection="0"/>
    <xf numFmtId="0" fontId="132" fillId="0" borderId="0" applyFill="0" applyBorder="0" applyProtection="0">
      <alignment vertical="top" wrapText="1"/>
    </xf>
    <xf numFmtId="0" fontId="7" fillId="0" borderId="0"/>
    <xf numFmtId="0" fontId="3" fillId="0" borderId="0"/>
    <xf numFmtId="0" fontId="17" fillId="0" borderId="0">
      <alignment vertical="top"/>
    </xf>
    <xf numFmtId="0" fontId="133" fillId="0" borderId="0" applyNumberFormat="0" applyFill="0" applyAlignment="0" applyProtection="0"/>
    <xf numFmtId="0" fontId="110" fillId="0" borderId="0" applyNumberFormat="0">
      <alignment horizontal="left" vertical="top" wrapText="1" indent="1"/>
    </xf>
    <xf numFmtId="0" fontId="110" fillId="0" borderId="0" applyNumberFormat="0">
      <alignment horizontal="left" vertical="top" wrapText="1" indent="1"/>
    </xf>
    <xf numFmtId="0" fontId="110" fillId="0" borderId="0" applyNumberFormat="0">
      <alignment horizontal="left" vertical="top" wrapText="1" indent="1"/>
    </xf>
    <xf numFmtId="0" fontId="110" fillId="0" borderId="0" applyNumberFormat="0">
      <alignment horizontal="left" vertical="top" wrapText="1" indent="3"/>
    </xf>
    <xf numFmtId="0" fontId="110" fillId="0" borderId="0" applyNumberFormat="0">
      <alignment horizontal="left" vertical="top" wrapText="1" indent="3"/>
    </xf>
    <xf numFmtId="0" fontId="110" fillId="0" borderId="0" applyNumberFormat="0">
      <alignment horizontal="left" vertical="top" wrapText="1" indent="3"/>
    </xf>
    <xf numFmtId="0" fontId="110" fillId="0" borderId="0" applyNumberFormat="0">
      <alignment horizontal="left" vertical="top" wrapText="1" indent="3"/>
    </xf>
    <xf numFmtId="0" fontId="110" fillId="0" borderId="0">
      <alignment vertical="top" wrapText="1"/>
    </xf>
    <xf numFmtId="0" fontId="110" fillId="0" borderId="0">
      <alignment vertical="top" wrapText="1"/>
    </xf>
    <xf numFmtId="0" fontId="110" fillId="0" borderId="0">
      <alignment vertical="top" wrapText="1"/>
    </xf>
    <xf numFmtId="0" fontId="110" fillId="0" borderId="0">
      <alignment vertical="top" wrapText="1"/>
    </xf>
    <xf numFmtId="0" fontId="10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09"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109" fillId="2" borderId="0" applyNumberFormat="0" applyBorder="0" applyAlignment="0" applyProtection="0"/>
    <xf numFmtId="0" fontId="46" fillId="2" borderId="0" applyNumberFormat="0" applyBorder="0" applyAlignment="0" applyProtection="0"/>
    <xf numFmtId="0" fontId="46" fillId="2" borderId="0" applyNumberFormat="0" applyBorder="0" applyAlignment="0" applyProtection="0"/>
    <xf numFmtId="0" fontId="109"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109"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109" fillId="37" borderId="0" applyNumberFormat="0" applyBorder="0" applyAlignment="0" applyProtection="0"/>
    <xf numFmtId="0" fontId="46" fillId="37" borderId="0" applyNumberFormat="0" applyBorder="0" applyAlignment="0" applyProtection="0"/>
    <xf numFmtId="0" fontId="46" fillId="37" borderId="0" applyNumberFormat="0" applyBorder="0" applyAlignment="0" applyProtection="0"/>
    <xf numFmtId="0" fontId="109" fillId="38" borderId="0" applyNumberFormat="0" applyBorder="0" applyAlignment="0" applyProtection="0"/>
    <xf numFmtId="0" fontId="46" fillId="38" borderId="0" applyNumberFormat="0" applyBorder="0" applyAlignment="0" applyProtection="0"/>
    <xf numFmtId="0" fontId="46" fillId="38" borderId="0" applyNumberFormat="0" applyBorder="0" applyAlignment="0" applyProtection="0"/>
    <xf numFmtId="0" fontId="109"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109" fillId="39"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109"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109" fillId="38" borderId="0" applyNumberFormat="0" applyBorder="0" applyAlignment="0" applyProtection="0"/>
    <xf numFmtId="0" fontId="46" fillId="38" borderId="0" applyNumberFormat="0" applyBorder="0" applyAlignment="0" applyProtection="0"/>
    <xf numFmtId="0" fontId="46" fillId="38" borderId="0" applyNumberFormat="0" applyBorder="0" applyAlignment="0" applyProtection="0"/>
    <xf numFmtId="0" fontId="109" fillId="4" borderId="0" applyNumberFormat="0" applyBorder="0" applyAlignment="0" applyProtection="0"/>
    <xf numFmtId="0" fontId="46" fillId="4" borderId="0" applyNumberFormat="0" applyBorder="0" applyAlignment="0" applyProtection="0"/>
    <xf numFmtId="0" fontId="46" fillId="4" borderId="0" applyNumberFormat="0" applyBorder="0" applyAlignment="0" applyProtection="0"/>
    <xf numFmtId="0" fontId="134" fillId="40" borderId="0" applyNumberFormat="0" applyBorder="0" applyAlignment="0" applyProtection="0"/>
    <xf numFmtId="0" fontId="47" fillId="40" borderId="0" applyNumberFormat="0" applyBorder="0" applyAlignment="0" applyProtection="0"/>
    <xf numFmtId="0" fontId="134" fillId="3" borderId="0" applyNumberFormat="0" applyBorder="0" applyAlignment="0" applyProtection="0"/>
    <xf numFmtId="0" fontId="47" fillId="3" borderId="0" applyNumberFormat="0" applyBorder="0" applyAlignment="0" applyProtection="0"/>
    <xf numFmtId="0" fontId="134" fillId="39" borderId="0" applyNumberFormat="0" applyBorder="0" applyAlignment="0" applyProtection="0"/>
    <xf numFmtId="0" fontId="47" fillId="39" borderId="0" applyNumberFormat="0" applyBorder="0" applyAlignment="0" applyProtection="0"/>
    <xf numFmtId="0" fontId="134" fillId="41" borderId="0" applyNumberFormat="0" applyBorder="0" applyAlignment="0" applyProtection="0"/>
    <xf numFmtId="0" fontId="47" fillId="41" borderId="0" applyNumberFormat="0" applyBorder="0" applyAlignment="0" applyProtection="0"/>
    <xf numFmtId="0" fontId="134" fillId="11" borderId="0" applyNumberFormat="0" applyBorder="0" applyAlignment="0" applyProtection="0"/>
    <xf numFmtId="0" fontId="47" fillId="11" borderId="0" applyNumberFormat="0" applyBorder="0" applyAlignment="0" applyProtection="0"/>
    <xf numFmtId="0" fontId="134" fillId="42" borderId="0" applyNumberFormat="0" applyBorder="0" applyAlignment="0" applyProtection="0"/>
    <xf numFmtId="0" fontId="47" fillId="42" borderId="0" applyNumberFormat="0" applyBorder="0" applyAlignment="0" applyProtection="0"/>
    <xf numFmtId="0" fontId="134" fillId="43" borderId="0" applyNumberFormat="0" applyBorder="0" applyAlignment="0" applyProtection="0"/>
    <xf numFmtId="0" fontId="47" fillId="43" borderId="0" applyNumberFormat="0" applyBorder="0" applyAlignment="0" applyProtection="0"/>
    <xf numFmtId="0" fontId="134" fillId="12" borderId="0" applyNumberFormat="0" applyBorder="0" applyAlignment="0" applyProtection="0"/>
    <xf numFmtId="0" fontId="47" fillId="12" borderId="0" applyNumberFormat="0" applyBorder="0" applyAlignment="0" applyProtection="0"/>
    <xf numFmtId="0" fontId="134" fillId="44" borderId="0" applyNumberFormat="0" applyBorder="0" applyAlignment="0" applyProtection="0"/>
    <xf numFmtId="0" fontId="47" fillId="44" borderId="0" applyNumberFormat="0" applyBorder="0" applyAlignment="0" applyProtection="0"/>
    <xf numFmtId="0" fontId="134" fillId="41" borderId="0" applyNumberFormat="0" applyBorder="0" applyAlignment="0" applyProtection="0"/>
    <xf numFmtId="0" fontId="47" fillId="41" borderId="0" applyNumberFormat="0" applyBorder="0" applyAlignment="0" applyProtection="0"/>
    <xf numFmtId="0" fontId="134" fillId="11" borderId="0" applyNumberFormat="0" applyBorder="0" applyAlignment="0" applyProtection="0"/>
    <xf numFmtId="0" fontId="47" fillId="11" borderId="0" applyNumberFormat="0" applyBorder="0" applyAlignment="0" applyProtection="0"/>
    <xf numFmtId="0" fontId="134" fillId="9" borderId="0" applyNumberFormat="0" applyBorder="0" applyAlignment="0" applyProtection="0"/>
    <xf numFmtId="0" fontId="47" fillId="9" borderId="0" applyNumberFormat="0" applyBorder="0" applyAlignment="0" applyProtection="0"/>
    <xf numFmtId="0" fontId="135" fillId="7" borderId="0" applyNumberFormat="0" applyBorder="0" applyAlignment="0" applyProtection="0"/>
    <xf numFmtId="0" fontId="48" fillId="7" borderId="0" applyNumberFormat="0" applyBorder="0" applyAlignment="0" applyProtection="0"/>
    <xf numFmtId="171" fontId="7" fillId="0" borderId="0" applyFill="0" applyBorder="0" applyAlignment="0"/>
    <xf numFmtId="0" fontId="136" fillId="14" borderId="1" applyNumberFormat="0" applyAlignment="0" applyProtection="0"/>
    <xf numFmtId="0" fontId="137" fillId="14" borderId="1" applyNumberFormat="0" applyAlignment="0" applyProtection="0"/>
    <xf numFmtId="0" fontId="41" fillId="5" borderId="2" applyNumberFormat="0" applyAlignment="0" applyProtection="0"/>
    <xf numFmtId="0" fontId="50" fillId="5" borderId="2"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10" fillId="0" borderId="0" applyFont="0" applyFill="0" applyBorder="0" applyAlignment="0" applyProtection="0"/>
    <xf numFmtId="43" fontId="17" fillId="0" borderId="0" applyFont="0" applyFill="0" applyBorder="0" applyAlignment="0" applyProtection="0"/>
    <xf numFmtId="43" fontId="110" fillId="0" borderId="0" applyFont="0" applyFill="0" applyBorder="0" applyAlignment="0" applyProtection="0"/>
    <xf numFmtId="43" fontId="46"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7" fillId="0" borderId="0" applyFont="0" applyFill="0" applyBorder="0" applyAlignment="0" applyProtection="0"/>
    <xf numFmtId="43" fontId="1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44" fontId="7" fillId="0" borderId="0" applyFont="0" applyFill="0" applyBorder="0" applyAlignment="0" applyProtection="0"/>
    <xf numFmtId="44" fontId="11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4" fontId="17" fillId="0" borderId="0" applyFill="0" applyBorder="0" applyAlignment="0"/>
    <xf numFmtId="14" fontId="17" fillId="0" borderId="0" applyFill="0" applyBorder="0" applyAlignment="0"/>
    <xf numFmtId="0" fontId="138" fillId="0" borderId="0" applyNumberFormat="0" applyFill="0" applyBorder="0" applyAlignment="0" applyProtection="0"/>
    <xf numFmtId="0" fontId="51" fillId="0" borderId="0" applyNumberFormat="0" applyFill="0" applyBorder="0" applyAlignment="0" applyProtection="0"/>
    <xf numFmtId="0" fontId="139" fillId="2" borderId="0" applyNumberFormat="0" applyBorder="0" applyAlignment="0" applyProtection="0"/>
    <xf numFmtId="0" fontId="140" fillId="2" borderId="0" applyNumberFormat="0" applyBorder="0" applyAlignment="0" applyProtection="0"/>
    <xf numFmtId="38" fontId="43" fillId="45" borderId="0" applyNumberFormat="0" applyBorder="0" applyAlignment="0" applyProtection="0"/>
    <xf numFmtId="38" fontId="43" fillId="45" borderId="0" applyNumberFormat="0" applyBorder="0" applyAlignment="0" applyProtection="0"/>
    <xf numFmtId="0" fontId="141" fillId="0" borderId="76" applyNumberFormat="0" applyFill="0" applyAlignment="0" applyProtection="0"/>
    <xf numFmtId="0" fontId="117" fillId="0" borderId="0">
      <alignment vertical="top" wrapText="1"/>
    </xf>
    <xf numFmtId="0" fontId="142" fillId="0" borderId="77" applyNumberFormat="0" applyFill="0" applyAlignment="0" applyProtection="0"/>
    <xf numFmtId="0" fontId="118" fillId="0" borderId="0" applyNumberFormat="0">
      <alignment vertical="top" wrapText="1"/>
    </xf>
    <xf numFmtId="0" fontId="120" fillId="0" borderId="78" applyNumberFormat="0" applyFill="0" applyAlignment="0" applyProtection="0"/>
    <xf numFmtId="0" fontId="119" fillId="0" borderId="0" applyNumberFormat="0">
      <alignment vertical="top" wrapText="1"/>
    </xf>
    <xf numFmtId="0" fontId="120" fillId="0" borderId="0" applyNumberFormat="0" applyFill="0" applyBorder="0" applyAlignment="0" applyProtection="0"/>
    <xf numFmtId="0" fontId="143" fillId="0" borderId="0" applyNumberFormat="0" applyFill="0" applyBorder="0" applyAlignment="0" applyProtection="0"/>
    <xf numFmtId="10" fontId="43" fillId="46" borderId="12" applyNumberFormat="0" applyBorder="0" applyAlignment="0" applyProtection="0"/>
    <xf numFmtId="10" fontId="43" fillId="46" borderId="12" applyNumberFormat="0" applyBorder="0" applyAlignment="0" applyProtection="0"/>
    <xf numFmtId="0" fontId="106" fillId="37" borderId="1" applyNumberFormat="0" applyAlignment="0" applyProtection="0"/>
    <xf numFmtId="0" fontId="144" fillId="37" borderId="1" applyNumberFormat="0" applyAlignment="0" applyProtection="0"/>
    <xf numFmtId="0" fontId="145" fillId="0" borderId="71" applyNumberFormat="0" applyFill="0" applyAlignment="0" applyProtection="0"/>
    <xf numFmtId="0" fontId="146" fillId="0" borderId="71" applyNumberFormat="0" applyFill="0" applyAlignment="0" applyProtection="0"/>
    <xf numFmtId="0" fontId="147" fillId="16" borderId="49">
      <alignment horizontal="left" vertical="top" wrapText="1" indent="1"/>
    </xf>
    <xf numFmtId="0" fontId="148" fillId="15" borderId="0" applyNumberFormat="0" applyBorder="0" applyAlignment="0" applyProtection="0"/>
    <xf numFmtId="0" fontId="149" fillId="15" borderId="0" applyNumberFormat="0" applyBorder="0" applyAlignment="0" applyProtection="0"/>
    <xf numFmtId="37" fontId="15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top"/>
    </xf>
    <xf numFmtId="0" fontId="3" fillId="0" borderId="0"/>
    <xf numFmtId="0" fontId="7" fillId="0" borderId="0">
      <alignment vertical="top"/>
    </xf>
    <xf numFmtId="0" fontId="7" fillId="0" borderId="0">
      <alignment vertical="top"/>
    </xf>
    <xf numFmtId="0" fontId="7" fillId="0" borderId="0">
      <alignment vertical="top"/>
    </xf>
    <xf numFmtId="0" fontId="110" fillId="0" borderId="0"/>
    <xf numFmtId="0" fontId="7" fillId="0" borderId="0"/>
    <xf numFmtId="0" fontId="7" fillId="0" borderId="0"/>
    <xf numFmtId="0" fontId="7" fillId="0" borderId="0"/>
    <xf numFmtId="0" fontId="110" fillId="0" borderId="0"/>
    <xf numFmtId="0" fontId="110" fillId="0" borderId="0"/>
    <xf numFmtId="0" fontId="110" fillId="0" borderId="0"/>
    <xf numFmtId="0" fontId="1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top"/>
    </xf>
    <xf numFmtId="0" fontId="110" fillId="0" borderId="0"/>
    <xf numFmtId="0" fontId="1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top"/>
    </xf>
    <xf numFmtId="0" fontId="7" fillId="0" borderId="0">
      <alignment vertical="top"/>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top"/>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47" borderId="9" applyNumberFormat="0" applyFont="0" applyAlignment="0" applyProtection="0"/>
    <xf numFmtId="0" fontId="46" fillId="47" borderId="9" applyNumberFormat="0" applyFont="0" applyAlignment="0" applyProtection="0"/>
    <xf numFmtId="0" fontId="110" fillId="47" borderId="9" applyNumberFormat="0" applyFont="0" applyAlignment="0" applyProtection="0"/>
    <xf numFmtId="0" fontId="110" fillId="47" borderId="9" applyNumberFormat="0" applyFont="0" applyAlignment="0" applyProtection="0"/>
    <xf numFmtId="0" fontId="151" fillId="14" borderId="72" applyNumberFormat="0" applyAlignment="0" applyProtection="0"/>
    <xf numFmtId="0" fontId="60" fillId="14" borderId="72"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1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28" fillId="0" borderId="0" applyNumberFormat="0" applyFont="0" applyFill="0" applyBorder="0" applyAlignment="0"/>
    <xf numFmtId="49" fontId="17" fillId="0" borderId="0" applyFill="0" applyBorder="0" applyAlignment="0"/>
    <xf numFmtId="49" fontId="17" fillId="0" borderId="0" applyFill="0" applyBorder="0" applyAlignment="0"/>
    <xf numFmtId="0" fontId="130" fillId="0" borderId="0" applyNumberFormat="0" applyFill="0" applyBorder="0" applyAlignment="0" applyProtection="0"/>
    <xf numFmtId="0" fontId="152" fillId="0" borderId="73" applyNumberFormat="0" applyFill="0" applyAlignment="0" applyProtection="0"/>
    <xf numFmtId="0" fontId="63" fillId="0" borderId="73" applyNumberFormat="0" applyFill="0" applyAlignment="0" applyProtection="0"/>
    <xf numFmtId="0" fontId="153" fillId="0" borderId="0" applyNumberFormat="0" applyFill="0" applyBorder="0" applyAlignment="0" applyProtection="0"/>
    <xf numFmtId="0" fontId="57" fillId="0" borderId="0" applyNumberFormat="0" applyFill="0" applyBorder="0" applyAlignment="0" applyProtection="0"/>
    <xf numFmtId="0" fontId="9" fillId="0" borderId="79">
      <alignment horizontal="center" vertical="top"/>
    </xf>
    <xf numFmtId="171" fontId="7" fillId="0" borderId="0" applyFill="0" applyBorder="0" applyAlignment="0"/>
    <xf numFmtId="171" fontId="7" fillId="0" borderId="0" applyFill="0" applyBorder="0" applyAlignment="0"/>
    <xf numFmtId="171" fontId="7" fillId="0" borderId="0" applyFill="0" applyBorder="0" applyAlignment="0"/>
    <xf numFmtId="171" fontId="7" fillId="0" borderId="0" applyFill="0" applyBorder="0" applyAlignment="0"/>
    <xf numFmtId="171" fontId="7" fillId="0" borderId="0" applyFill="0" applyBorder="0" applyAlignment="0"/>
    <xf numFmtId="171" fontId="7" fillId="0" borderId="0" applyFill="0" applyBorder="0" applyAlignment="0"/>
    <xf numFmtId="171" fontId="7" fillId="0" borderId="0" applyFont="0" applyFill="0" applyBorder="0" applyAlignment="0" applyProtection="0"/>
    <xf numFmtId="171" fontId="7" fillId="0" borderId="0" applyFont="0" applyFill="0" applyBorder="0" applyAlignment="0" applyProtection="0"/>
    <xf numFmtId="171" fontId="7" fillId="0" borderId="0" applyFill="0" applyBorder="0" applyAlignment="0"/>
    <xf numFmtId="171" fontId="7" fillId="0" borderId="0" applyFill="0" applyBorder="0" applyAlignment="0"/>
    <xf numFmtId="171" fontId="7" fillId="0" borderId="0" applyFill="0" applyBorder="0" applyAlignment="0"/>
    <xf numFmtId="171" fontId="7" fillId="0" borderId="0" applyFill="0" applyBorder="0" applyAlignment="0"/>
    <xf numFmtId="171" fontId="7" fillId="0" borderId="0" applyFill="0" applyBorder="0" applyAlignment="0"/>
    <xf numFmtId="170" fontId="107" fillId="0" borderId="0" applyFill="0" applyBorder="0" applyAlignment="0" applyProtection="0"/>
    <xf numFmtId="171" fontId="7" fillId="0" borderId="0" applyFill="0" applyBorder="0" applyAlignment="0"/>
    <xf numFmtId="171" fontId="7" fillId="0" borderId="0" applyFill="0" applyBorder="0" applyAlignment="0"/>
    <xf numFmtId="171" fontId="7" fillId="0" borderId="0" applyFill="0" applyBorder="0" applyAlignment="0"/>
    <xf numFmtId="171" fontId="7" fillId="0" borderId="0" applyFill="0" applyBorder="0" applyAlignment="0"/>
    <xf numFmtId="171" fontId="7" fillId="0" borderId="0" applyFill="0" applyBorder="0" applyAlignment="0"/>
    <xf numFmtId="0" fontId="3" fillId="0" borderId="0"/>
    <xf numFmtId="171" fontId="7" fillId="0" borderId="0" applyFont="0" applyFill="0" applyBorder="0" applyAlignment="0" applyProtection="0"/>
    <xf numFmtId="10" fontId="7" fillId="0" borderId="0" applyFont="0" applyFill="0" applyBorder="0" applyAlignment="0" applyProtection="0"/>
    <xf numFmtId="171" fontId="7" fillId="0" borderId="0" applyFill="0" applyBorder="0" applyAlignment="0"/>
    <xf numFmtId="171" fontId="7" fillId="0" borderId="0" applyFill="0" applyBorder="0" applyAlignment="0"/>
    <xf numFmtId="171" fontId="7" fillId="0" borderId="0" applyFill="0" applyBorder="0" applyAlignment="0"/>
    <xf numFmtId="171" fontId="7" fillId="0" borderId="0" applyFill="0" applyBorder="0" applyAlignment="0"/>
    <xf numFmtId="171" fontId="7" fillId="0" borderId="0" applyFill="0" applyBorder="0" applyAlignment="0"/>
    <xf numFmtId="0" fontId="108" fillId="0" borderId="0" applyNumberFormat="0" applyFill="0" applyBorder="0" applyAlignment="0" applyProtection="0"/>
    <xf numFmtId="0" fontId="17" fillId="0" borderId="0">
      <alignment vertical="top"/>
    </xf>
    <xf numFmtId="171" fontId="7" fillId="0" borderId="0" applyFill="0" applyBorder="0" applyAlignment="0"/>
    <xf numFmtId="171" fontId="7" fillId="0" borderId="0" applyFill="0" applyBorder="0" applyAlignment="0"/>
    <xf numFmtId="0" fontId="102" fillId="0" borderId="0" applyNumberFormat="0" applyFill="0" applyBorder="0" applyAlignment="0" applyProtection="0">
      <alignment vertical="top"/>
      <protection locked="0"/>
    </xf>
    <xf numFmtId="0" fontId="154" fillId="0" borderId="0" applyFont="0" applyAlignment="0">
      <alignment horizontal="centerContinuous"/>
    </xf>
    <xf numFmtId="0" fontId="7" fillId="0" borderId="0">
      <alignment vertical="top"/>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7" fillId="0" borderId="0">
      <alignment vertical="top"/>
    </xf>
    <xf numFmtId="0" fontId="17" fillId="0" borderId="0">
      <alignment vertical="top"/>
    </xf>
    <xf numFmtId="0" fontId="17" fillId="0" borderId="0">
      <alignment vertical="top"/>
    </xf>
    <xf numFmtId="0" fontId="46" fillId="36" borderId="0" applyNumberFormat="0" applyBorder="0" applyAlignment="0" applyProtection="0"/>
    <xf numFmtId="0" fontId="46" fillId="7" borderId="0" applyNumberFormat="0" applyBorder="0" applyAlignment="0" applyProtection="0"/>
    <xf numFmtId="0" fontId="46" fillId="2" borderId="0" applyNumberFormat="0" applyBorder="0" applyAlignment="0" applyProtection="0"/>
    <xf numFmtId="0" fontId="46" fillId="8" borderId="0" applyNumberFormat="0" applyBorder="0" applyAlignment="0" applyProtection="0"/>
    <xf numFmtId="0" fontId="46" fillId="6" borderId="0" applyNumberFormat="0" applyBorder="0" applyAlignment="0" applyProtection="0"/>
    <xf numFmtId="0" fontId="46" fillId="37" borderId="0" applyNumberFormat="0" applyBorder="0" applyAlignment="0" applyProtection="0"/>
    <xf numFmtId="0" fontId="46" fillId="38" borderId="0" applyNumberFormat="0" applyBorder="0" applyAlignment="0" applyProtection="0"/>
    <xf numFmtId="0" fontId="46" fillId="3" borderId="0" applyNumberFormat="0" applyBorder="0" applyAlignment="0" applyProtection="0"/>
    <xf numFmtId="0" fontId="46" fillId="39" borderId="0" applyNumberFormat="0" applyBorder="0" applyAlignment="0" applyProtection="0"/>
    <xf numFmtId="0" fontId="46" fillId="8" borderId="0" applyNumberFormat="0" applyBorder="0" applyAlignment="0" applyProtection="0"/>
    <xf numFmtId="0" fontId="46" fillId="38" borderId="0" applyNumberFormat="0" applyBorder="0" applyAlignment="0" applyProtection="0"/>
    <xf numFmtId="0" fontId="46" fillId="4" borderId="0" applyNumberFormat="0" applyBorder="0" applyAlignment="0" applyProtection="0"/>
    <xf numFmtId="0" fontId="47" fillId="40" borderId="0" applyNumberFormat="0" applyBorder="0" applyAlignment="0" applyProtection="0"/>
    <xf numFmtId="0" fontId="47" fillId="3" borderId="0" applyNumberFormat="0" applyBorder="0" applyAlignment="0" applyProtection="0"/>
    <xf numFmtId="0" fontId="47" fillId="39" borderId="0" applyNumberFormat="0" applyBorder="0" applyAlignment="0" applyProtection="0"/>
    <xf numFmtId="0" fontId="47" fillId="41" borderId="0" applyNumberFormat="0" applyBorder="0" applyAlignment="0" applyProtection="0"/>
    <xf numFmtId="0" fontId="47" fillId="11" borderId="0" applyNumberFormat="0" applyBorder="0" applyAlignment="0" applyProtection="0"/>
    <xf numFmtId="0" fontId="47" fillId="42" borderId="0" applyNumberFormat="0" applyBorder="0" applyAlignment="0" applyProtection="0"/>
    <xf numFmtId="0" fontId="47" fillId="43" borderId="0" applyNumberFormat="0" applyBorder="0" applyAlignment="0" applyProtection="0"/>
    <xf numFmtId="0" fontId="47" fillId="12" borderId="0" applyNumberFormat="0" applyBorder="0" applyAlignment="0" applyProtection="0"/>
    <xf numFmtId="0" fontId="47" fillId="44" borderId="0" applyNumberFormat="0" applyBorder="0" applyAlignment="0" applyProtection="0"/>
    <xf numFmtId="0" fontId="47" fillId="41" borderId="0" applyNumberFormat="0" applyBorder="0" applyAlignment="0" applyProtection="0"/>
    <xf numFmtId="0" fontId="47" fillId="11" borderId="0" applyNumberFormat="0" applyBorder="0" applyAlignment="0" applyProtection="0"/>
    <xf numFmtId="0" fontId="47" fillId="9" borderId="0" applyNumberFormat="0" applyBorder="0" applyAlignment="0" applyProtection="0"/>
    <xf numFmtId="0" fontId="111" fillId="0" borderId="0">
      <alignment horizontal="center" wrapText="1"/>
      <protection locked="0"/>
    </xf>
    <xf numFmtId="0" fontId="48" fillId="7" borderId="0" applyNumberFormat="0" applyBorder="0" applyAlignment="0" applyProtection="0"/>
    <xf numFmtId="171" fontId="9" fillId="0" borderId="0" applyFill="0" applyBorder="0" applyAlignment="0"/>
    <xf numFmtId="0" fontId="137" fillId="14" borderId="1" applyNumberFormat="0" applyAlignment="0" applyProtection="0"/>
    <xf numFmtId="0" fontId="50" fillId="5"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9" fontId="7" fillId="0" borderId="0">
      <protection locked="0"/>
    </xf>
    <xf numFmtId="44" fontId="3"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79" fontId="7" fillId="0" borderId="0">
      <protection locked="0"/>
    </xf>
    <xf numFmtId="0" fontId="155" fillId="0" borderId="0"/>
    <xf numFmtId="0" fontId="155" fillId="0" borderId="0"/>
    <xf numFmtId="0" fontId="155" fillId="0" borderId="75"/>
    <xf numFmtId="0" fontId="155" fillId="0" borderId="0"/>
    <xf numFmtId="179" fontId="7" fillId="0" borderId="0">
      <protection locked="0"/>
    </xf>
    <xf numFmtId="14" fontId="17" fillId="0" borderId="0" applyFill="0" applyBorder="0" applyAlignment="0"/>
    <xf numFmtId="14" fontId="17" fillId="0" borderId="0" applyFill="0" applyBorder="0" applyAlignment="0"/>
    <xf numFmtId="14" fontId="17" fillId="0" borderId="0" applyFill="0" applyBorder="0" applyAlignment="0"/>
    <xf numFmtId="14" fontId="17" fillId="0" borderId="0" applyFill="0" applyBorder="0" applyAlignment="0"/>
    <xf numFmtId="14" fontId="17" fillId="0" borderId="0" applyFill="0" applyBorder="0" applyAlignment="0"/>
    <xf numFmtId="14" fontId="17" fillId="0" borderId="0" applyFill="0" applyBorder="0" applyAlignment="0"/>
    <xf numFmtId="179" fontId="7" fillId="0" borderId="0">
      <protection locked="0"/>
    </xf>
    <xf numFmtId="0" fontId="51" fillId="0" borderId="0" applyNumberFormat="0" applyFill="0" applyBorder="0" applyAlignment="0" applyProtection="0"/>
    <xf numFmtId="0" fontId="156" fillId="0" borderId="0">
      <protection locked="0"/>
    </xf>
    <xf numFmtId="0" fontId="156" fillId="0" borderId="0">
      <protection locked="0"/>
    </xf>
    <xf numFmtId="0" fontId="157" fillId="0" borderId="0">
      <protection locked="0"/>
    </xf>
    <xf numFmtId="0" fontId="156" fillId="0" borderId="0">
      <protection locked="0"/>
    </xf>
    <xf numFmtId="0" fontId="156" fillId="0" borderId="0">
      <protection locked="0"/>
    </xf>
    <xf numFmtId="0" fontId="156" fillId="0" borderId="0">
      <protection locked="0"/>
    </xf>
    <xf numFmtId="0" fontId="157" fillId="0" borderId="0">
      <protection locked="0"/>
    </xf>
    <xf numFmtId="179" fontId="7" fillId="0" borderId="0">
      <protection locked="0"/>
    </xf>
    <xf numFmtId="0" fontId="140" fillId="2" borderId="0" applyNumberFormat="0" applyBorder="0" applyAlignment="0" applyProtection="0"/>
    <xf numFmtId="0" fontId="158" fillId="0" borderId="76" applyNumberFormat="0" applyFill="0" applyAlignment="0" applyProtection="0"/>
    <xf numFmtId="0" fontId="159" fillId="0" borderId="77" applyNumberFormat="0" applyFill="0" applyAlignment="0" applyProtection="0"/>
    <xf numFmtId="0" fontId="143" fillId="0" borderId="78" applyNumberFormat="0" applyFill="0" applyAlignment="0" applyProtection="0"/>
    <xf numFmtId="0" fontId="143" fillId="0" borderId="0" applyNumberFormat="0" applyFill="0" applyBorder="0" applyAlignment="0" applyProtection="0"/>
    <xf numFmtId="0" fontId="144" fillId="37" borderId="1" applyNumberFormat="0" applyAlignment="0" applyProtection="0"/>
    <xf numFmtId="0" fontId="155" fillId="0" borderId="0"/>
    <xf numFmtId="0" fontId="160" fillId="50" borderId="75"/>
    <xf numFmtId="0" fontId="146" fillId="0" borderId="71" applyNumberFormat="0" applyFill="0" applyAlignment="0" applyProtection="0"/>
    <xf numFmtId="0" fontId="149" fillId="15" borderId="0" applyNumberFormat="0" applyBorder="0" applyAlignment="0" applyProtection="0"/>
    <xf numFmtId="0" fontId="3" fillId="0" borderId="0"/>
    <xf numFmtId="0" fontId="7" fillId="0" borderId="0"/>
    <xf numFmtId="0" fontId="7" fillId="0" borderId="0"/>
    <xf numFmtId="0" fontId="7" fillId="0" borderId="0"/>
    <xf numFmtId="0" fontId="7"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3" fillId="0" borderId="0"/>
    <xf numFmtId="0" fontId="3" fillId="0" borderId="0"/>
    <xf numFmtId="0" fontId="3" fillId="0" borderId="0"/>
    <xf numFmtId="180" fontId="161" fillId="0" borderId="0"/>
    <xf numFmtId="0" fontId="46" fillId="47" borderId="9" applyNumberFormat="0" applyFont="0" applyAlignment="0" applyProtection="0"/>
    <xf numFmtId="0" fontId="60" fillId="14" borderId="72" applyNumberFormat="0" applyAlignment="0" applyProtection="0"/>
    <xf numFmtId="14" fontId="111" fillId="0" borderId="0">
      <alignment horizontal="center" wrapText="1"/>
      <protection locked="0"/>
    </xf>
    <xf numFmtId="177" fontId="9"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55" fillId="0" borderId="0"/>
    <xf numFmtId="0" fontId="155" fillId="0" borderId="0"/>
    <xf numFmtId="178" fontId="9" fillId="0" borderId="0" applyFont="0" applyFill="0" applyBorder="0" applyAlignment="0" applyProtection="0"/>
    <xf numFmtId="0" fontId="17" fillId="0" borderId="0">
      <alignment vertical="top"/>
    </xf>
    <xf numFmtId="0" fontId="155" fillId="0" borderId="75"/>
    <xf numFmtId="0" fontId="155" fillId="0" borderId="0"/>
    <xf numFmtId="0" fontId="28" fillId="0" borderId="0" applyNumberFormat="0" applyFont="0" applyFill="0" applyBorder="0" applyAlignment="0"/>
    <xf numFmtId="0" fontId="28" fillId="0" borderId="0" applyNumberFormat="0" applyFont="0" applyFill="0" applyBorder="0" applyAlignment="0"/>
    <xf numFmtId="0" fontId="28" fillId="0" borderId="0" applyNumberFormat="0" applyFont="0" applyFill="0" applyBorder="0" applyAlignment="0"/>
    <xf numFmtId="0" fontId="28" fillId="0" borderId="0" applyNumberFormat="0" applyFont="0" applyFill="0" applyBorder="0" applyAlignment="0"/>
    <xf numFmtId="0" fontId="28" fillId="0" borderId="0" applyNumberFormat="0" applyFont="0" applyFill="0" applyBorder="0" applyAlignment="0"/>
    <xf numFmtId="0" fontId="28" fillId="0" borderId="0" applyNumberFormat="0" applyFont="0" applyFill="0" applyBorder="0" applyAlignment="0"/>
    <xf numFmtId="49" fontId="17" fillId="0" borderId="0" applyFill="0" applyBorder="0" applyAlignment="0"/>
    <xf numFmtId="49" fontId="17" fillId="0" borderId="0" applyFill="0" applyBorder="0" applyAlignment="0"/>
    <xf numFmtId="49" fontId="17" fillId="0" borderId="0" applyFill="0" applyBorder="0" applyAlignment="0"/>
    <xf numFmtId="49" fontId="17" fillId="0" borderId="0" applyFill="0" applyBorder="0" applyAlignment="0"/>
    <xf numFmtId="49" fontId="17" fillId="0" borderId="0" applyFill="0" applyBorder="0" applyAlignment="0"/>
    <xf numFmtId="49" fontId="17" fillId="0" borderId="0" applyFill="0" applyBorder="0" applyAlignment="0"/>
    <xf numFmtId="0" fontId="162" fillId="51" borderId="0"/>
    <xf numFmtId="0" fontId="155" fillId="0" borderId="0"/>
    <xf numFmtId="0" fontId="63" fillId="0" borderId="73" applyNumberFormat="0" applyFill="0" applyAlignment="0" applyProtection="0"/>
    <xf numFmtId="0" fontId="155" fillId="0" borderId="0"/>
    <xf numFmtId="0" fontId="160" fillId="0" borderId="80"/>
    <xf numFmtId="0" fontId="155" fillId="0" borderId="0"/>
    <xf numFmtId="0" fontId="160" fillId="0" borderId="75"/>
    <xf numFmtId="0" fontId="57" fillId="0" borderId="0" applyNumberFormat="0" applyFill="0" applyBorder="0" applyAlignment="0" applyProtection="0"/>
    <xf numFmtId="0" fontId="3" fillId="0" borderId="0"/>
    <xf numFmtId="0" fontId="67" fillId="0" borderId="0"/>
    <xf numFmtId="0" fontId="7" fillId="0" borderId="0"/>
    <xf numFmtId="0" fontId="3" fillId="0" borderId="0"/>
    <xf numFmtId="0" fontId="3" fillId="0" borderId="0"/>
    <xf numFmtId="0" fontId="7" fillId="0" borderId="0"/>
    <xf numFmtId="167" fontId="17" fillId="0" borderId="0" applyFill="0" applyBorder="0" applyAlignment="0"/>
    <xf numFmtId="0" fontId="3" fillId="0" borderId="0"/>
    <xf numFmtId="0" fontId="110" fillId="0" borderId="0" applyNumberFormat="0">
      <alignment horizontal="left" vertical="top" wrapText="1" indent="1"/>
    </xf>
    <xf numFmtId="43" fontId="110" fillId="0" borderId="0" applyFont="0" applyFill="0" applyBorder="0" applyAlignment="0" applyProtection="0"/>
    <xf numFmtId="43" fontId="110" fillId="0" borderId="0" applyFont="0" applyFill="0" applyBorder="0" applyAlignment="0" applyProtection="0"/>
    <xf numFmtId="44" fontId="110" fillId="0" borderId="0" applyFont="0" applyFill="0" applyBorder="0" applyAlignment="0" applyProtection="0"/>
    <xf numFmtId="44" fontId="110" fillId="0" borderId="0" applyFont="0" applyFill="0" applyBorder="0" applyAlignment="0" applyProtection="0"/>
    <xf numFmtId="0" fontId="3" fillId="0" borderId="0"/>
    <xf numFmtId="0" fontId="110" fillId="0" borderId="0"/>
    <xf numFmtId="0" fontId="110" fillId="0" borderId="0"/>
    <xf numFmtId="9" fontId="110" fillId="0" borderId="0" applyFont="0" applyFill="0" applyBorder="0" applyAlignment="0" applyProtection="0"/>
    <xf numFmtId="9" fontId="110"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 fontId="165" fillId="45" borderId="74" applyNumberFormat="0" applyFont="0" applyBorder="0" applyAlignment="0">
      <protection locked="0"/>
    </xf>
    <xf numFmtId="181" fontId="9" fillId="0" borderId="0" applyNumberFormat="0" applyFont="0" applyBorder="0" applyAlignment="0"/>
    <xf numFmtId="0" fontId="166" fillId="0" borderId="0">
      <alignment horizontal="left" vertical="center" indent="1"/>
    </xf>
    <xf numFmtId="0" fontId="9" fillId="17" borderId="0" applyNumberFormat="0" applyFont="0" applyBorder="0" applyAlignment="0"/>
    <xf numFmtId="0" fontId="9" fillId="17" borderId="0" applyNumberFormat="0" applyFont="0" applyBorder="0" applyAlignment="0"/>
    <xf numFmtId="0" fontId="9" fillId="49" borderId="74" applyNumberFormat="0" applyFont="0" applyBorder="0" applyAlignment="0">
      <alignment horizontal="center"/>
    </xf>
    <xf numFmtId="4" fontId="9" fillId="46" borderId="74" applyNumberFormat="0" applyFont="0" applyBorder="0" applyAlignment="0">
      <protection locked="0"/>
    </xf>
    <xf numFmtId="0" fontId="3" fillId="0" borderId="0"/>
    <xf numFmtId="0" fontId="110" fillId="0" borderId="0" applyNumberFormat="0">
      <alignment horizontal="left" vertical="top" wrapText="1" indent="1"/>
    </xf>
    <xf numFmtId="0" fontId="3" fillId="0" borderId="0"/>
    <xf numFmtId="0" fontId="7" fillId="0" borderId="0"/>
    <xf numFmtId="0" fontId="110" fillId="0" borderId="0"/>
    <xf numFmtId="0" fontId="110" fillId="0" borderId="0"/>
    <xf numFmtId="0" fontId="110" fillId="0" borderId="0"/>
    <xf numFmtId="43" fontId="3" fillId="0" borderId="0" applyFont="0" applyFill="0" applyBorder="0" applyAlignment="0" applyProtection="0"/>
    <xf numFmtId="0" fontId="3" fillId="0" borderId="0"/>
    <xf numFmtId="43" fontId="67" fillId="0" borderId="0" applyFont="0" applyFill="0" applyBorder="0" applyAlignment="0" applyProtection="0"/>
    <xf numFmtId="0" fontId="167" fillId="0" borderId="0" applyNumberFormat="0" applyFill="0" applyBorder="0" applyAlignment="0" applyProtection="0">
      <alignment vertical="top"/>
      <protection locked="0"/>
    </xf>
    <xf numFmtId="0" fontId="168" fillId="0" borderId="0"/>
    <xf numFmtId="0" fontId="3" fillId="0" borderId="0"/>
    <xf numFmtId="0" fontId="169" fillId="0" borderId="0"/>
    <xf numFmtId="0" fontId="169" fillId="0" borderId="0"/>
    <xf numFmtId="0" fontId="169" fillId="0" borderId="0" applyNumberFormat="0">
      <alignment horizontal="left" vertical="top" wrapText="1" indent="1"/>
    </xf>
    <xf numFmtId="0" fontId="169" fillId="0" borderId="0" applyNumberFormat="0">
      <alignment horizontal="left" vertical="top" wrapText="1" indent="1"/>
    </xf>
    <xf numFmtId="9" fontId="169" fillId="0" borderId="0" applyFont="0" applyFill="0" applyBorder="0" applyAlignment="0" applyProtection="0"/>
    <xf numFmtId="9"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44" fontId="169" fillId="0" borderId="0" applyFont="0" applyFill="0" applyBorder="0" applyAlignment="0" applyProtection="0"/>
    <xf numFmtId="44" fontId="169" fillId="0" borderId="0" applyFont="0" applyFill="0" applyBorder="0" applyAlignment="0" applyProtection="0"/>
    <xf numFmtId="44" fontId="169" fillId="0" borderId="0" applyFont="0" applyFill="0" applyBorder="0" applyAlignment="0" applyProtection="0"/>
    <xf numFmtId="44" fontId="169" fillId="0" borderId="0" applyFont="0" applyFill="0" applyBorder="0" applyAlignment="0" applyProtection="0"/>
    <xf numFmtId="44" fontId="169" fillId="0" borderId="0" applyFont="0" applyFill="0" applyBorder="0" applyAlignment="0" applyProtection="0"/>
    <xf numFmtId="43" fontId="169" fillId="0" borderId="0" applyFont="0" applyFill="0" applyBorder="0" applyAlignment="0" applyProtection="0"/>
    <xf numFmtId="43"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9" fontId="169" fillId="0" borderId="0" applyFont="0" applyFill="0" applyBorder="0" applyAlignment="0" applyProtection="0"/>
    <xf numFmtId="0" fontId="169" fillId="0" borderId="0"/>
    <xf numFmtId="0" fontId="169" fillId="0" borderId="0"/>
    <xf numFmtId="0" fontId="169" fillId="0" borderId="0"/>
    <xf numFmtId="0" fontId="7"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10" fillId="0" borderId="0" applyNumberFormat="0">
      <alignment horizontal="left" vertical="top" wrapText="1" indent="1"/>
    </xf>
    <xf numFmtId="0" fontId="3" fillId="0" borderId="0"/>
    <xf numFmtId="43" fontId="3" fillId="0" borderId="0" applyFont="0" applyFill="0" applyBorder="0" applyAlignment="0" applyProtection="0"/>
    <xf numFmtId="0" fontId="3" fillId="0" borderId="0"/>
    <xf numFmtId="0" fontId="3" fillId="0" borderId="0"/>
    <xf numFmtId="0" fontId="7" fillId="0" borderId="0"/>
    <xf numFmtId="0" fontId="7"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67" fillId="0" borderId="0"/>
    <xf numFmtId="4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67" fillId="0" borderId="0"/>
    <xf numFmtId="0" fontId="67" fillId="0" borderId="0"/>
    <xf numFmtId="0" fontId="67" fillId="0" borderId="0"/>
    <xf numFmtId="0" fontId="67" fillId="0" borderId="0"/>
    <xf numFmtId="0" fontId="67" fillId="0" borderId="0"/>
    <xf numFmtId="0" fontId="67" fillId="0" borderId="0"/>
    <xf numFmtId="0" fontId="7" fillId="0" borderId="0"/>
    <xf numFmtId="0" fontId="7" fillId="0" borderId="0"/>
    <xf numFmtId="0" fontId="7" fillId="0" borderId="0"/>
    <xf numFmtId="0" fontId="3" fillId="0" borderId="0"/>
    <xf numFmtId="0" fontId="7" fillId="0" borderId="0"/>
    <xf numFmtId="0" fontId="3" fillId="0" borderId="0"/>
    <xf numFmtId="0" fontId="7" fillId="0" borderId="0"/>
    <xf numFmtId="0" fontId="7" fillId="0" borderId="0"/>
    <xf numFmtId="0" fontId="7"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17" fillId="0" borderId="0"/>
    <xf numFmtId="0" fontId="17" fillId="0" borderId="0"/>
    <xf numFmtId="0" fontId="17" fillId="0" borderId="0"/>
    <xf numFmtId="0" fontId="17" fillId="0" borderId="0"/>
    <xf numFmtId="0" fontId="17" fillId="0" borderId="0"/>
    <xf numFmtId="0" fontId="3" fillId="0" borderId="0"/>
    <xf numFmtId="0" fontId="187" fillId="0" borderId="0" applyNumberFormat="0" applyFill="0" applyBorder="0" applyAlignment="0" applyProtection="0"/>
    <xf numFmtId="0" fontId="7" fillId="0" borderId="0">
      <alignment vertical="top"/>
    </xf>
    <xf numFmtId="167" fontId="17" fillId="0" borderId="0" applyFill="0" applyBorder="0" applyAlignment="0"/>
    <xf numFmtId="167" fontId="17" fillId="0" borderId="0" applyFill="0" applyBorder="0" applyAlignment="0"/>
    <xf numFmtId="0" fontId="3" fillId="0" borderId="0"/>
    <xf numFmtId="0" fontId="67" fillId="61" borderId="0" applyNumberFormat="0" applyBorder="0" applyAlignment="0" applyProtection="0"/>
    <xf numFmtId="0" fontId="67" fillId="65" borderId="0" applyNumberFormat="0" applyBorder="0" applyAlignment="0" applyProtection="0"/>
    <xf numFmtId="0" fontId="67" fillId="69" borderId="0" applyNumberFormat="0" applyBorder="0" applyAlignment="0" applyProtection="0"/>
    <xf numFmtId="0" fontId="67" fillId="73" borderId="0" applyNumberFormat="0" applyBorder="0" applyAlignment="0" applyProtection="0"/>
    <xf numFmtId="0" fontId="67" fillId="77" borderId="0" applyNumberFormat="0" applyBorder="0" applyAlignment="0" applyProtection="0"/>
    <xf numFmtId="0" fontId="67" fillId="81" borderId="0" applyNumberFormat="0" applyBorder="0" applyAlignment="0" applyProtection="0"/>
    <xf numFmtId="0" fontId="67" fillId="62" borderId="0" applyNumberFormat="0" applyBorder="0" applyAlignment="0" applyProtection="0"/>
    <xf numFmtId="0" fontId="67" fillId="66" borderId="0" applyNumberFormat="0" applyBorder="0" applyAlignment="0" applyProtection="0"/>
    <xf numFmtId="0" fontId="67" fillId="70" borderId="0" applyNumberFormat="0" applyBorder="0" applyAlignment="0" applyProtection="0"/>
    <xf numFmtId="0" fontId="67" fillId="74" borderId="0" applyNumberFormat="0" applyBorder="0" applyAlignment="0" applyProtection="0"/>
    <xf numFmtId="0" fontId="67" fillId="78" borderId="0" applyNumberFormat="0" applyBorder="0" applyAlignment="0" applyProtection="0"/>
    <xf numFmtId="0" fontId="67" fillId="82" borderId="0" applyNumberFormat="0" applyBorder="0" applyAlignment="0" applyProtection="0"/>
    <xf numFmtId="0" fontId="171" fillId="63" borderId="0" applyNumberFormat="0" applyBorder="0" applyAlignment="0" applyProtection="0"/>
    <xf numFmtId="0" fontId="171" fillId="67" borderId="0" applyNumberFormat="0" applyBorder="0" applyAlignment="0" applyProtection="0"/>
    <xf numFmtId="0" fontId="171" fillId="71" borderId="0" applyNumberFormat="0" applyBorder="0" applyAlignment="0" applyProtection="0"/>
    <xf numFmtId="0" fontId="171" fillId="75" borderId="0" applyNumberFormat="0" applyBorder="0" applyAlignment="0" applyProtection="0"/>
    <xf numFmtId="0" fontId="171" fillId="79" borderId="0" applyNumberFormat="0" applyBorder="0" applyAlignment="0" applyProtection="0"/>
    <xf numFmtId="0" fontId="171" fillId="83" borderId="0" applyNumberFormat="0" applyBorder="0" applyAlignment="0" applyProtection="0"/>
    <xf numFmtId="0" fontId="171" fillId="60" borderId="0" applyNumberFormat="0" applyBorder="0" applyAlignment="0" applyProtection="0"/>
    <xf numFmtId="0" fontId="171" fillId="64" borderId="0" applyNumberFormat="0" applyBorder="0" applyAlignment="0" applyProtection="0"/>
    <xf numFmtId="0" fontId="171" fillId="68" borderId="0" applyNumberFormat="0" applyBorder="0" applyAlignment="0" applyProtection="0"/>
    <xf numFmtId="0" fontId="171" fillId="72" borderId="0" applyNumberFormat="0" applyBorder="0" applyAlignment="0" applyProtection="0"/>
    <xf numFmtId="0" fontId="171" fillId="76" borderId="0" applyNumberFormat="0" applyBorder="0" applyAlignment="0" applyProtection="0"/>
    <xf numFmtId="0" fontId="171" fillId="80" borderId="0" applyNumberFormat="0" applyBorder="0" applyAlignment="0" applyProtection="0"/>
    <xf numFmtId="0" fontId="188" fillId="54" borderId="0" applyNumberFormat="0" applyBorder="0" applyAlignment="0" applyProtection="0"/>
    <xf numFmtId="0" fontId="189" fillId="57" borderId="86" applyNumberFormat="0" applyAlignment="0" applyProtection="0"/>
    <xf numFmtId="0" fontId="163" fillId="58" borderId="89" applyNumberFormat="0" applyAlignment="0" applyProtection="0"/>
    <xf numFmtId="0" fontId="190" fillId="0" borderId="0" applyNumberFormat="0" applyFill="0" applyBorder="0" applyAlignment="0" applyProtection="0"/>
    <xf numFmtId="0" fontId="191" fillId="53" borderId="0" applyNumberFormat="0" applyBorder="0" applyAlignment="0" applyProtection="0"/>
    <xf numFmtId="0" fontId="192" fillId="0" borderId="83" applyNumberFormat="0" applyFill="0" applyAlignment="0" applyProtection="0"/>
    <xf numFmtId="0" fontId="193" fillId="0" borderId="84" applyNumberFormat="0" applyFill="0" applyAlignment="0" applyProtection="0"/>
    <xf numFmtId="0" fontId="194" fillId="0" borderId="85" applyNumberFormat="0" applyFill="0" applyAlignment="0" applyProtection="0"/>
    <xf numFmtId="0" fontId="194" fillId="0" borderId="0" applyNumberFormat="0" applyFill="0" applyBorder="0" applyAlignment="0" applyProtection="0"/>
    <xf numFmtId="0" fontId="195" fillId="56" borderId="86" applyNumberFormat="0" applyAlignment="0" applyProtection="0"/>
    <xf numFmtId="0" fontId="196" fillId="0" borderId="88" applyNumberFormat="0" applyFill="0" applyAlignment="0" applyProtection="0"/>
    <xf numFmtId="0" fontId="197" fillId="55" borderId="0" applyNumberFormat="0" applyBorder="0" applyAlignment="0" applyProtection="0"/>
    <xf numFmtId="0" fontId="7" fillId="0" borderId="0">
      <alignment vertical="top"/>
    </xf>
    <xf numFmtId="0" fontId="198" fillId="57" borderId="87" applyNumberFormat="0" applyAlignment="0" applyProtection="0"/>
    <xf numFmtId="0" fontId="187" fillId="0" borderId="0" applyNumberFormat="0" applyFill="0" applyBorder="0" applyAlignment="0" applyProtection="0"/>
    <xf numFmtId="0" fontId="73" fillId="0" borderId="91" applyNumberFormat="0" applyFill="0" applyAlignment="0" applyProtection="0"/>
    <xf numFmtId="0" fontId="100" fillId="0" borderId="0" applyNumberFormat="0" applyFill="0" applyBorder="0" applyAlignment="0" applyProtection="0"/>
    <xf numFmtId="0" fontId="187" fillId="0" borderId="0" applyNumberFormat="0" applyFill="0" applyBorder="0" applyAlignment="0" applyProtection="0"/>
    <xf numFmtId="0" fontId="186" fillId="0" borderId="0" applyNumberFormat="0" applyFill="0" applyBorder="0" applyAlignment="0" applyProtection="0"/>
    <xf numFmtId="188" fontId="7" fillId="0" borderId="0" applyFill="0" applyBorder="0" applyAlignment="0"/>
    <xf numFmtId="0" fontId="201" fillId="0" borderId="0" applyNumberFormat="0" applyFill="0" applyBorder="0" applyAlignment="0" applyProtection="0"/>
    <xf numFmtId="187" fontId="200" fillId="45" borderId="0">
      <alignment horizontal="right"/>
    </xf>
    <xf numFmtId="186" fontId="7" fillId="45" borderId="0"/>
    <xf numFmtId="186" fontId="7" fillId="45" borderId="0"/>
    <xf numFmtId="185" fontId="7" fillId="45" borderId="0"/>
    <xf numFmtId="184" fontId="7" fillId="45" borderId="0"/>
    <xf numFmtId="183" fontId="7" fillId="0" borderId="0">
      <alignment horizontal="right"/>
    </xf>
    <xf numFmtId="0" fontId="158" fillId="0" borderId="76" applyNumberFormat="0" applyFill="0" applyAlignment="0" applyProtection="0"/>
    <xf numFmtId="0" fontId="159" fillId="0" borderId="77" applyNumberFormat="0" applyFill="0" applyAlignment="0" applyProtection="0"/>
    <xf numFmtId="0" fontId="143" fillId="0" borderId="78" applyNumberFormat="0" applyFill="0" applyAlignment="0" applyProtection="0"/>
    <xf numFmtId="0" fontId="199" fillId="0" borderId="0"/>
    <xf numFmtId="0" fontId="7" fillId="0" borderId="0">
      <alignment vertical="top"/>
    </xf>
    <xf numFmtId="9" fontId="67" fillId="0" borderId="0" applyFont="0" applyFill="0" applyBorder="0" applyAlignment="0" applyProtection="0"/>
    <xf numFmtId="0" fontId="67" fillId="0" borderId="0"/>
    <xf numFmtId="180" fontId="200" fillId="45" borderId="60">
      <alignment horizontal="right"/>
    </xf>
    <xf numFmtId="180" fontId="200" fillId="45" borderId="60">
      <alignment horizontal="right"/>
    </xf>
    <xf numFmtId="189" fontId="7" fillId="45" borderId="60">
      <alignment horizontal="right"/>
    </xf>
    <xf numFmtId="0" fontId="3" fillId="0" borderId="0"/>
    <xf numFmtId="17" fontId="20" fillId="0" borderId="0">
      <alignment horizontal="center"/>
    </xf>
    <xf numFmtId="17" fontId="170" fillId="0" borderId="0">
      <alignment horizontal="left"/>
    </xf>
    <xf numFmtId="8" fontId="202" fillId="0" borderId="92">
      <protection locked="0"/>
    </xf>
    <xf numFmtId="17" fontId="203" fillId="0" borderId="0">
      <alignment horizontal="left"/>
    </xf>
    <xf numFmtId="180" fontId="200" fillId="45" borderId="60">
      <alignment horizontal="right"/>
    </xf>
    <xf numFmtId="180" fontId="200" fillId="45" borderId="60">
      <alignment horizontal="right"/>
    </xf>
    <xf numFmtId="180" fontId="200" fillId="45" borderId="60">
      <alignment horizontal="right"/>
    </xf>
    <xf numFmtId="180" fontId="200" fillId="45" borderId="60">
      <alignment horizontal="right"/>
    </xf>
    <xf numFmtId="180" fontId="200"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0" fontId="200" fillId="45" borderId="60">
      <alignment horizontal="right"/>
    </xf>
    <xf numFmtId="180" fontId="200" fillId="45" borderId="60">
      <alignment horizontal="right"/>
    </xf>
    <xf numFmtId="180" fontId="200"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7" fontId="10" fillId="45" borderId="93">
      <alignment horizontal="center"/>
    </xf>
    <xf numFmtId="190" fontId="7" fillId="84" borderId="0"/>
    <xf numFmtId="191" fontId="7" fillId="84" borderId="0"/>
    <xf numFmtId="192" fontId="7" fillId="84" borderId="0"/>
    <xf numFmtId="180" fontId="7" fillId="0" borderId="0"/>
    <xf numFmtId="190" fontId="7" fillId="0" borderId="0"/>
    <xf numFmtId="193" fontId="200" fillId="0" borderId="0"/>
    <xf numFmtId="194" fontId="200" fillId="0" borderId="0"/>
    <xf numFmtId="191" fontId="7" fillId="0" borderId="81"/>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89"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195" fontId="7" fillId="45" borderId="60">
      <alignment horizontal="right"/>
    </xf>
    <xf numFmtId="0" fontId="186" fillId="0" borderId="0" applyNumberFormat="0" applyFill="0" applyBorder="0" applyAlignment="0" applyProtection="0"/>
    <xf numFmtId="0" fontId="102" fillId="0" borderId="0" applyNumberFormat="0" applyFill="0" applyBorder="0" applyAlignment="0" applyProtection="0">
      <alignment vertical="top"/>
      <protection locked="0"/>
    </xf>
    <xf numFmtId="196" fontId="200" fillId="0" borderId="0">
      <alignment horizontal="right"/>
    </xf>
    <xf numFmtId="197" fontId="7" fillId="84" borderId="0">
      <alignment horizontal="right"/>
    </xf>
    <xf numFmtId="168" fontId="200" fillId="0" borderId="0">
      <alignment horizontal="right"/>
    </xf>
    <xf numFmtId="196" fontId="200" fillId="0" borderId="0">
      <alignment horizontal="right"/>
    </xf>
    <xf numFmtId="168" fontId="200" fillId="0" borderId="0">
      <alignment horizontal="right"/>
    </xf>
    <xf numFmtId="168" fontId="200" fillId="0" borderId="0">
      <alignment horizontal="right"/>
    </xf>
    <xf numFmtId="168" fontId="200" fillId="0" borderId="0">
      <alignment horizontal="right"/>
    </xf>
    <xf numFmtId="195" fontId="7" fillId="84" borderId="60">
      <alignment horizontal="right"/>
    </xf>
    <xf numFmtId="0" fontId="204" fillId="85" borderId="94" applyNumberFormat="0" applyFill="0" applyAlignment="0">
      <alignment horizontal="centerContinuous"/>
    </xf>
    <xf numFmtId="198" fontId="7" fillId="0" borderId="0"/>
    <xf numFmtId="0" fontId="7" fillId="0" borderId="0"/>
    <xf numFmtId="0" fontId="133" fillId="0" borderId="0"/>
    <xf numFmtId="199" fontId="7" fillId="84" borderId="0"/>
    <xf numFmtId="200" fontId="7" fillId="0" borderId="0"/>
    <xf numFmtId="201" fontId="7" fillId="84" borderId="0">
      <alignment horizontal="right"/>
    </xf>
    <xf numFmtId="202" fontId="7" fillId="45" borderId="0"/>
    <xf numFmtId="202" fontId="7" fillId="45" borderId="0"/>
    <xf numFmtId="202" fontId="7" fillId="45" borderId="0"/>
    <xf numFmtId="202" fontId="7" fillId="45" borderId="0"/>
    <xf numFmtId="0" fontId="205" fillId="0" borderId="0">
      <alignment horizontal="center"/>
    </xf>
    <xf numFmtId="0" fontId="199" fillId="0" borderId="42">
      <alignment horizontal="centerContinuous"/>
    </xf>
    <xf numFmtId="203" fontId="7" fillId="45" borderId="0">
      <alignment horizontal="right"/>
    </xf>
    <xf numFmtId="182" fontId="200" fillId="0" borderId="0">
      <alignment horizontal="center"/>
    </xf>
    <xf numFmtId="204" fontId="7" fillId="45" borderId="60">
      <alignment horizontal="right"/>
    </xf>
    <xf numFmtId="0" fontId="206" fillId="0" borderId="0">
      <alignment horizontal="center"/>
    </xf>
    <xf numFmtId="14" fontId="37" fillId="0" borderId="0" applyNumberFormat="0" applyFill="0" applyBorder="0" applyAlignment="0" applyProtection="0">
      <alignment horizontal="left"/>
    </xf>
    <xf numFmtId="9" fontId="67" fillId="0" borderId="0" applyFont="0" applyFill="0" applyBorder="0" applyAlignment="0" applyProtection="0"/>
    <xf numFmtId="5" fontId="34" fillId="16" borderId="95"/>
    <xf numFmtId="0" fontId="7" fillId="0" borderId="0"/>
    <xf numFmtId="49" fontId="207" fillId="0" borderId="0"/>
    <xf numFmtId="0" fontId="208" fillId="0" borderId="0"/>
    <xf numFmtId="0" fontId="80" fillId="0" borderId="0"/>
    <xf numFmtId="0" fontId="67" fillId="0" borderId="0"/>
    <xf numFmtId="9" fontId="67" fillId="0" borderId="0" applyFont="0" applyFill="0" applyBorder="0" applyAlignment="0" applyProtection="0"/>
    <xf numFmtId="0" fontId="67" fillId="0" borderId="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0" fontId="67" fillId="0" borderId="0"/>
    <xf numFmtId="0" fontId="67" fillId="0" borderId="0"/>
    <xf numFmtId="9" fontId="67" fillId="0" borderId="0" applyFont="0" applyFill="0" applyBorder="0" applyAlignment="0" applyProtection="0"/>
    <xf numFmtId="9" fontId="67" fillId="0" borderId="0" applyFont="0" applyFill="0" applyBorder="0" applyAlignment="0" applyProtection="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3" fillId="0" borderId="0"/>
    <xf numFmtId="0" fontId="209"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209" fillId="0" borderId="0" applyNumberFormat="0" applyFill="0" applyBorder="0" applyAlignment="0" applyProtection="0"/>
    <xf numFmtId="0" fontId="167" fillId="0" borderId="0" applyNumberFormat="0" applyFill="0" applyBorder="0" applyAlignment="0" applyProtection="0">
      <alignment vertical="top"/>
      <protection locked="0"/>
    </xf>
    <xf numFmtId="0" fontId="186" fillId="0" borderId="0" applyNumberFormat="0" applyFill="0" applyBorder="0" applyAlignment="0" applyProtection="0"/>
    <xf numFmtId="0" fontId="7" fillId="0" borderId="0">
      <alignment vertical="top"/>
    </xf>
    <xf numFmtId="0" fontId="9" fillId="0" borderId="0"/>
    <xf numFmtId="0" fontId="3" fillId="0" borderId="0"/>
    <xf numFmtId="0" fontId="3" fillId="0" borderId="0"/>
    <xf numFmtId="0" fontId="67" fillId="0" borderId="0"/>
    <xf numFmtId="9" fontId="3" fillId="0" borderId="0" applyFont="0" applyFill="0" applyBorder="0" applyAlignment="0" applyProtection="0"/>
    <xf numFmtId="9" fontId="67" fillId="0" borderId="0" applyFont="0" applyFill="0" applyBorder="0" applyAlignment="0" applyProtection="0"/>
    <xf numFmtId="0" fontId="8" fillId="0" borderId="41">
      <alignment horizontal="left" vertical="center"/>
    </xf>
    <xf numFmtId="0" fontId="80"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67" fillId="0" borderId="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184" fillId="63" borderId="0" applyNumberFormat="0" applyBorder="0" applyAlignment="0" applyProtection="0"/>
    <xf numFmtId="0" fontId="184" fillId="67" borderId="0" applyNumberFormat="0" applyBorder="0" applyAlignment="0" applyProtection="0"/>
    <xf numFmtId="0" fontId="184" fillId="71" borderId="0" applyNumberFormat="0" applyBorder="0" applyAlignment="0" applyProtection="0"/>
    <xf numFmtId="0" fontId="184" fillId="75" borderId="0" applyNumberFormat="0" applyBorder="0" applyAlignment="0" applyProtection="0"/>
    <xf numFmtId="0" fontId="184" fillId="79" borderId="0" applyNumberFormat="0" applyBorder="0" applyAlignment="0" applyProtection="0"/>
    <xf numFmtId="0" fontId="184" fillId="83" borderId="0" applyNumberFormat="0" applyBorder="0" applyAlignment="0" applyProtection="0"/>
    <xf numFmtId="0" fontId="184" fillId="60" borderId="0" applyNumberFormat="0" applyBorder="0" applyAlignment="0" applyProtection="0"/>
    <xf numFmtId="0" fontId="184" fillId="64" borderId="0" applyNumberFormat="0" applyBorder="0" applyAlignment="0" applyProtection="0"/>
    <xf numFmtId="0" fontId="184" fillId="68" borderId="0" applyNumberFormat="0" applyBorder="0" applyAlignment="0" applyProtection="0"/>
    <xf numFmtId="0" fontId="184" fillId="72" borderId="0" applyNumberFormat="0" applyBorder="0" applyAlignment="0" applyProtection="0"/>
    <xf numFmtId="0" fontId="184" fillId="76" borderId="0" applyNumberFormat="0" applyBorder="0" applyAlignment="0" applyProtection="0"/>
    <xf numFmtId="0" fontId="184" fillId="80" borderId="0" applyNumberFormat="0" applyBorder="0" applyAlignment="0" applyProtection="0"/>
    <xf numFmtId="0" fontId="176" fillId="54" borderId="0" applyNumberFormat="0" applyBorder="0" applyAlignment="0" applyProtection="0"/>
    <xf numFmtId="0" fontId="179" fillId="57" borderId="86" applyNumberFormat="0" applyAlignment="0" applyProtection="0"/>
    <xf numFmtId="0" fontId="181" fillId="58" borderId="89" applyNumberFormat="0" applyAlignment="0" applyProtection="0"/>
    <xf numFmtId="44" fontId="3"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0" fontId="183" fillId="0" borderId="0" applyNumberFormat="0" applyFill="0" applyBorder="0" applyAlignment="0" applyProtection="0"/>
    <xf numFmtId="0" fontId="175" fillId="53" borderId="0" applyNumberFormat="0" applyBorder="0" applyAlignment="0" applyProtection="0"/>
    <xf numFmtId="0" fontId="172" fillId="0" borderId="83" applyNumberFormat="0" applyFill="0" applyAlignment="0" applyProtection="0"/>
    <xf numFmtId="0" fontId="173" fillId="0" borderId="84" applyNumberFormat="0" applyFill="0" applyAlignment="0" applyProtection="0"/>
    <xf numFmtId="0" fontId="174" fillId="0" borderId="85" applyNumberFormat="0" applyFill="0" applyAlignment="0" applyProtection="0"/>
    <xf numFmtId="0" fontId="174" fillId="0" borderId="0" applyNumberFormat="0" applyFill="0" applyBorder="0" applyAlignment="0" applyProtection="0"/>
    <xf numFmtId="0" fontId="177" fillId="56" borderId="86" applyNumberFormat="0" applyAlignment="0" applyProtection="0"/>
    <xf numFmtId="0" fontId="180" fillId="0" borderId="88" applyNumberFormat="0" applyFill="0" applyAlignment="0" applyProtection="0"/>
    <xf numFmtId="0" fontId="185" fillId="55" borderId="0" applyNumberFormat="0" applyBorder="0" applyAlignment="0" applyProtection="0"/>
    <xf numFmtId="0" fontId="3" fillId="0" borderId="0"/>
    <xf numFmtId="0" fontId="9"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7" fillId="0" borderId="0"/>
    <xf numFmtId="0" fontId="3" fillId="59" borderId="90" applyNumberFormat="0" applyFont="0" applyAlignment="0" applyProtection="0"/>
    <xf numFmtId="0" fontId="3" fillId="59" borderId="90" applyNumberFormat="0" applyFont="0" applyAlignment="0" applyProtection="0"/>
    <xf numFmtId="0" fontId="178" fillId="57" borderId="87" applyNumberFormat="0" applyAlignment="0" applyProtection="0"/>
    <xf numFmtId="9" fontId="3" fillId="0" borderId="0" applyFont="0" applyFill="0" applyBorder="0" applyAlignment="0" applyProtection="0"/>
    <xf numFmtId="165" fontId="37" fillId="0" borderId="0" applyNumberFormat="0" applyFill="0" applyBorder="0" applyAlignment="0" applyProtection="0">
      <alignment horizontal="left"/>
    </xf>
    <xf numFmtId="0" fontId="82" fillId="0" borderId="91" applyNumberFormat="0" applyFill="0" applyAlignment="0" applyProtection="0"/>
    <xf numFmtId="0" fontId="182" fillId="0" borderId="0" applyNumberFormat="0" applyFill="0" applyBorder="0" applyAlignment="0" applyProtection="0"/>
    <xf numFmtId="0" fontId="3" fillId="0" borderId="0"/>
    <xf numFmtId="0" fontId="3" fillId="0" borderId="0"/>
    <xf numFmtId="0" fontId="8" fillId="0" borderId="96">
      <alignment horizontal="left" vertical="center"/>
    </xf>
    <xf numFmtId="0" fontId="225" fillId="0" borderId="0" applyNumberFormat="0" applyFill="0" applyBorder="0" applyAlignment="0" applyProtection="0"/>
    <xf numFmtId="0" fontId="7" fillId="0" borderId="0">
      <alignment vertical="top"/>
    </xf>
    <xf numFmtId="0" fontId="224" fillId="0" borderId="73" applyNumberFormat="0" applyFill="0" applyAlignment="0" applyProtection="0"/>
    <xf numFmtId="0" fontId="63" fillId="0" borderId="73" applyNumberFormat="0" applyFill="0" applyAlignment="0" applyProtection="0"/>
    <xf numFmtId="0" fontId="223" fillId="14" borderId="72" applyNumberFormat="0" applyAlignment="0" applyProtection="0"/>
    <xf numFmtId="0" fontId="60" fillId="14" borderId="72" applyNumberFormat="0" applyAlignment="0" applyProtection="0"/>
    <xf numFmtId="0" fontId="114" fillId="47" borderId="9" applyNumberFormat="0" applyFont="0" applyAlignment="0" applyProtection="0"/>
    <xf numFmtId="0" fontId="7" fillId="0" borderId="0"/>
    <xf numFmtId="0" fontId="213" fillId="14" borderId="1" applyNumberFormat="0" applyAlignment="0" applyProtection="0"/>
    <xf numFmtId="0" fontId="211" fillId="9" borderId="0" applyNumberFormat="0" applyBorder="0" applyAlignment="0" applyProtection="0"/>
    <xf numFmtId="0" fontId="211" fillId="11" borderId="0" applyNumberFormat="0" applyBorder="0" applyAlignment="0" applyProtection="0"/>
    <xf numFmtId="0" fontId="211" fillId="43" borderId="0" applyNumberFormat="0" applyBorder="0" applyAlignment="0" applyProtection="0"/>
    <xf numFmtId="0" fontId="210" fillId="38" borderId="0" applyNumberFormat="0" applyBorder="0" applyAlignment="0" applyProtection="0"/>
    <xf numFmtId="0" fontId="210" fillId="8" borderId="0" applyNumberFormat="0" applyBorder="0" applyAlignment="0" applyProtection="0"/>
    <xf numFmtId="0" fontId="137" fillId="14" borderId="1" applyNumberFormat="0" applyAlignment="0" applyProtection="0"/>
    <xf numFmtId="0" fontId="210" fillId="39" borderId="0" applyNumberFormat="0" applyBorder="0" applyAlignment="0" applyProtection="0"/>
    <xf numFmtId="0" fontId="213" fillId="14" borderId="1" applyNumberFormat="0" applyAlignment="0" applyProtection="0"/>
    <xf numFmtId="0" fontId="210" fillId="3" borderId="0" applyNumberFormat="0" applyBorder="0" applyAlignment="0" applyProtection="0"/>
    <xf numFmtId="0" fontId="210" fillId="38" borderId="0" applyNumberFormat="0" applyBorder="0" applyAlignment="0" applyProtection="0"/>
    <xf numFmtId="0" fontId="210" fillId="37" borderId="0" applyNumberFormat="0" applyBorder="0" applyAlignment="0" applyProtection="0"/>
    <xf numFmtId="0" fontId="210" fillId="6" borderId="0" applyNumberFormat="0" applyBorder="0" applyAlignment="0" applyProtection="0"/>
    <xf numFmtId="0" fontId="210" fillId="2" borderId="0" applyNumberFormat="0" applyBorder="0" applyAlignment="0" applyProtection="0"/>
    <xf numFmtId="0" fontId="210" fillId="7" borderId="0" applyNumberFormat="0" applyBorder="0" applyAlignment="0" applyProtection="0"/>
    <xf numFmtId="0" fontId="144" fillId="37" borderId="1" applyNumberFormat="0" applyAlignment="0" applyProtection="0"/>
    <xf numFmtId="0" fontId="210" fillId="4" borderId="0" applyNumberFormat="0" applyBorder="0" applyAlignment="0" applyProtection="0"/>
    <xf numFmtId="0" fontId="211" fillId="41" borderId="0" applyNumberFormat="0" applyBorder="0" applyAlignment="0" applyProtection="0"/>
    <xf numFmtId="0" fontId="211" fillId="12" borderId="0" applyNumberFormat="0" applyBorder="0" applyAlignment="0" applyProtection="0"/>
    <xf numFmtId="0" fontId="211" fillId="11" borderId="0" applyNumberFormat="0" applyBorder="0" applyAlignment="0" applyProtection="0"/>
    <xf numFmtId="0" fontId="211" fillId="41" borderId="0" applyNumberFormat="0" applyBorder="0" applyAlignment="0" applyProtection="0"/>
    <xf numFmtId="0" fontId="211" fillId="42" borderId="0" applyNumberFormat="0" applyBorder="0" applyAlignment="0" applyProtection="0"/>
    <xf numFmtId="0" fontId="211" fillId="44" borderId="0" applyNumberFormat="0" applyBorder="0" applyAlignment="0" applyProtection="0"/>
    <xf numFmtId="0" fontId="211" fillId="40" borderId="0" applyNumberFormat="0" applyBorder="0" applyAlignment="0" applyProtection="0"/>
    <xf numFmtId="0" fontId="214" fillId="5" borderId="2" applyNumberFormat="0" applyAlignment="0" applyProtection="0"/>
    <xf numFmtId="0" fontId="137" fillId="14" borderId="1" applyNumberFormat="0" applyAlignment="0" applyProtection="0"/>
    <xf numFmtId="0" fontId="67" fillId="59" borderId="90" applyNumberFormat="0" applyFont="0" applyAlignment="0" applyProtection="0"/>
    <xf numFmtId="0" fontId="67" fillId="0" borderId="0"/>
    <xf numFmtId="0" fontId="222" fillId="15" borderId="0" applyNumberFormat="0" applyBorder="0" applyAlignment="0" applyProtection="0"/>
    <xf numFmtId="0" fontId="221" fillId="0" borderId="71" applyNumberFormat="0" applyFill="0" applyAlignment="0" applyProtection="0"/>
    <xf numFmtId="0" fontId="220" fillId="37" borderId="1" applyNumberFormat="0" applyAlignment="0" applyProtection="0"/>
    <xf numFmtId="0" fontId="219" fillId="0" borderId="78" applyNumberFormat="0" applyFill="0" applyAlignment="0" applyProtection="0"/>
    <xf numFmtId="0" fontId="218" fillId="0" borderId="77" applyNumberFormat="0" applyFill="0" applyAlignment="0" applyProtection="0"/>
    <xf numFmtId="0" fontId="7" fillId="47" borderId="9" applyNumberFormat="0" applyFont="0" applyAlignment="0" applyProtection="0"/>
    <xf numFmtId="0" fontId="211" fillId="39" borderId="0" applyNumberFormat="0" applyBorder="0" applyAlignment="0" applyProtection="0"/>
    <xf numFmtId="0" fontId="144" fillId="37" borderId="1" applyNumberFormat="0" applyAlignment="0" applyProtection="0"/>
    <xf numFmtId="0" fontId="216" fillId="2" borderId="0" applyNumberFormat="0" applyBorder="0" applyAlignment="0" applyProtection="0"/>
    <xf numFmtId="0" fontId="211" fillId="3" borderId="0" applyNumberFormat="0" applyBorder="0" applyAlignment="0" applyProtection="0"/>
    <xf numFmtId="0" fontId="217" fillId="0" borderId="76" applyNumberFormat="0" applyFill="0" applyAlignment="0" applyProtection="0"/>
    <xf numFmtId="0" fontId="210" fillId="36" borderId="0" applyNumberFormat="0" applyBorder="0" applyAlignment="0" applyProtection="0"/>
    <xf numFmtId="0" fontId="17" fillId="0" borderId="0"/>
    <xf numFmtId="0" fontId="219" fillId="0" borderId="0" applyNumberFormat="0" applyFill="0" applyBorder="0" applyAlignment="0" applyProtection="0"/>
    <xf numFmtId="0" fontId="215" fillId="0" borderId="0" applyNumberFormat="0" applyFill="0" applyBorder="0" applyAlignment="0" applyProtection="0"/>
    <xf numFmtId="0" fontId="212" fillId="7" borderId="0" applyNumberFormat="0" applyBorder="0" applyAlignment="0" applyProtection="0"/>
    <xf numFmtId="0" fontId="210" fillId="8" borderId="0" applyNumberFormat="0" applyBorder="0" applyAlignment="0" applyProtection="0"/>
    <xf numFmtId="0" fontId="7" fillId="0" borderId="0">
      <alignment vertical="top"/>
    </xf>
    <xf numFmtId="0" fontId="8" fillId="0" borderId="96">
      <alignment horizontal="left" vertical="center"/>
    </xf>
    <xf numFmtId="0" fontId="144" fillId="37" borderId="1" applyNumberFormat="0" applyAlignment="0" applyProtection="0"/>
    <xf numFmtId="0" fontId="144" fillId="37" borderId="1" applyNumberFormat="0" applyAlignment="0" applyProtection="0"/>
    <xf numFmtId="0" fontId="220" fillId="37" borderId="1" applyNumberFormat="0" applyAlignment="0" applyProtection="0"/>
    <xf numFmtId="0" fontId="7" fillId="47" borderId="9" applyNumberFormat="0" applyFont="0" applyAlignment="0" applyProtection="0"/>
    <xf numFmtId="0" fontId="7" fillId="0" borderId="0">
      <alignment vertical="top"/>
    </xf>
    <xf numFmtId="0" fontId="7" fillId="0" borderId="0">
      <alignment vertical="top"/>
    </xf>
    <xf numFmtId="0" fontId="7" fillId="0" borderId="0">
      <alignment vertical="top"/>
    </xf>
    <xf numFmtId="0" fontId="47" fillId="40" borderId="0" applyNumberFormat="0" applyBorder="0" applyAlignment="0" applyProtection="0"/>
    <xf numFmtId="0" fontId="47" fillId="3" borderId="0" applyNumberFormat="0" applyBorder="0" applyAlignment="0" applyProtection="0"/>
    <xf numFmtId="0" fontId="47" fillId="39" borderId="0" applyNumberFormat="0" applyBorder="0" applyAlignment="0" applyProtection="0"/>
    <xf numFmtId="0" fontId="47" fillId="41" borderId="0" applyNumberFormat="0" applyBorder="0" applyAlignment="0" applyProtection="0"/>
    <xf numFmtId="0" fontId="47" fillId="11" borderId="0" applyNumberFormat="0" applyBorder="0" applyAlignment="0" applyProtection="0"/>
    <xf numFmtId="0" fontId="47" fillId="42" borderId="0" applyNumberFormat="0" applyBorder="0" applyAlignment="0" applyProtection="0"/>
    <xf numFmtId="0" fontId="47" fillId="43" borderId="0" applyNumberFormat="0" applyBorder="0" applyAlignment="0" applyProtection="0"/>
    <xf numFmtId="0" fontId="47" fillId="12" borderId="0" applyNumberFormat="0" applyBorder="0" applyAlignment="0" applyProtection="0"/>
    <xf numFmtId="0" fontId="47" fillId="44" borderId="0" applyNumberFormat="0" applyBorder="0" applyAlignment="0" applyProtection="0"/>
    <xf numFmtId="0" fontId="47" fillId="41" borderId="0" applyNumberFormat="0" applyBorder="0" applyAlignment="0" applyProtection="0"/>
    <xf numFmtId="0" fontId="47" fillId="11" borderId="0" applyNumberFormat="0" applyBorder="0" applyAlignment="0" applyProtection="0"/>
    <xf numFmtId="0" fontId="47" fillId="9" borderId="0" applyNumberFormat="0" applyBorder="0" applyAlignment="0" applyProtection="0"/>
    <xf numFmtId="0" fontId="48" fillId="7" borderId="0" applyNumberFormat="0" applyBorder="0" applyAlignment="0" applyProtection="0"/>
    <xf numFmtId="0" fontId="50" fillId="5" borderId="2" applyNumberFormat="0" applyAlignment="0" applyProtection="0"/>
    <xf numFmtId="44" fontId="3" fillId="0" borderId="0" applyFont="0" applyFill="0" applyBorder="0" applyAlignment="0" applyProtection="0"/>
    <xf numFmtId="0" fontId="51" fillId="0" borderId="0" applyNumberFormat="0" applyFill="0" applyBorder="0" applyAlignment="0" applyProtection="0"/>
    <xf numFmtId="0" fontId="140" fillId="2" borderId="0" applyNumberFormat="0" applyBorder="0" applyAlignment="0" applyProtection="0"/>
    <xf numFmtId="0" fontId="158" fillId="0" borderId="76" applyNumberFormat="0" applyFill="0" applyAlignment="0" applyProtection="0"/>
    <xf numFmtId="0" fontId="159" fillId="0" borderId="77" applyNumberFormat="0" applyFill="0" applyAlignment="0" applyProtection="0"/>
    <xf numFmtId="0" fontId="143" fillId="0" borderId="78" applyNumberFormat="0" applyFill="0" applyAlignment="0" applyProtection="0"/>
    <xf numFmtId="0" fontId="143" fillId="0" borderId="0" applyNumberFormat="0" applyFill="0" applyBorder="0" applyAlignment="0" applyProtection="0"/>
    <xf numFmtId="0" fontId="146" fillId="0" borderId="71" applyNumberFormat="0" applyFill="0" applyAlignment="0" applyProtection="0"/>
    <xf numFmtId="0" fontId="149" fillId="15" borderId="0" applyNumberFormat="0" applyBorder="0" applyAlignment="0" applyProtection="0"/>
    <xf numFmtId="0" fontId="3" fillId="0" borderId="0"/>
    <xf numFmtId="0" fontId="3" fillId="0" borderId="0"/>
    <xf numFmtId="0" fontId="3" fillId="0" borderId="0"/>
    <xf numFmtId="0" fontId="114" fillId="47" borderId="9" applyNumberFormat="0" applyFont="0" applyAlignment="0" applyProtection="0"/>
    <xf numFmtId="0" fontId="7" fillId="47" borderId="9" applyNumberFormat="0" applyFont="0" applyAlignment="0" applyProtection="0"/>
    <xf numFmtId="0" fontId="60" fillId="14" borderId="72" applyNumberFormat="0" applyAlignment="0" applyProtection="0"/>
    <xf numFmtId="0" fontId="63" fillId="0" borderId="73" applyNumberFormat="0" applyFill="0" applyAlignment="0" applyProtection="0"/>
    <xf numFmtId="0" fontId="57" fillId="0" borderId="0" applyNumberFormat="0" applyFill="0" applyBorder="0" applyAlignment="0" applyProtection="0"/>
    <xf numFmtId="0" fontId="187" fillId="0" borderId="0" applyNumberFormat="0" applyFill="0" applyBorder="0" applyAlignment="0" applyProtection="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7"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7" fillId="0" borderId="0"/>
    <xf numFmtId="0" fontId="3" fillId="0" borderId="0"/>
    <xf numFmtId="0" fontId="7" fillId="0" borderId="0"/>
    <xf numFmtId="0" fontId="7"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7"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90" applyNumberFormat="0" applyFont="0" applyAlignment="0" applyProtection="0"/>
    <xf numFmtId="0" fontId="3" fillId="59" borderId="90" applyNumberFormat="0" applyFont="0" applyAlignment="0" applyProtection="0"/>
    <xf numFmtId="9"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7" fillId="0" borderId="0"/>
    <xf numFmtId="0" fontId="7" fillId="0" borderId="0"/>
    <xf numFmtId="0" fontId="7" fillId="0" borderId="0"/>
    <xf numFmtId="0" fontId="3" fillId="0" borderId="0"/>
    <xf numFmtId="44" fontId="7" fillId="0" borderId="0" applyFont="0" applyFill="0" applyBorder="0" applyAlignment="0" applyProtection="0"/>
    <xf numFmtId="0" fontId="113" fillId="14" borderId="97" applyNumberFormat="0" applyAlignment="0" applyProtection="0"/>
    <xf numFmtId="44" fontId="7" fillId="0" borderId="0" applyFont="0" applyFill="0" applyBorder="0" applyAlignment="0" applyProtection="0"/>
    <xf numFmtId="0" fontId="8" fillId="0" borderId="98">
      <alignment horizontal="left" vertical="center"/>
    </xf>
    <xf numFmtId="10" fontId="43" fillId="46" borderId="99" applyNumberFormat="0" applyBorder="0" applyAlignment="0" applyProtection="0"/>
    <xf numFmtId="0" fontId="42" fillId="37" borderId="97" applyNumberFormat="0" applyAlignment="0" applyProtection="0"/>
    <xf numFmtId="0" fontId="7" fillId="0" borderId="0"/>
    <xf numFmtId="0" fontId="110" fillId="47" borderId="100" applyNumberFormat="0" applyFont="0" applyAlignment="0" applyProtection="0"/>
    <xf numFmtId="0" fontId="124" fillId="14" borderId="101" applyNumberFormat="0" applyAlignment="0" applyProtection="0"/>
    <xf numFmtId="0" fontId="127" fillId="1" borderId="98" applyNumberFormat="0" applyFont="0" applyAlignment="0">
      <alignment horizontal="center"/>
    </xf>
    <xf numFmtId="0" fontId="16" fillId="0" borderId="102" applyNumberFormat="0" applyFill="0" applyAlignment="0" applyProtection="0"/>
    <xf numFmtId="0" fontId="7" fillId="0" borderId="0"/>
    <xf numFmtId="0" fontId="7" fillId="0" borderId="0"/>
    <xf numFmtId="0" fontId="136" fillId="14" borderId="97" applyNumberFormat="0" applyAlignment="0" applyProtection="0"/>
    <xf numFmtId="0" fontId="137" fillId="14" borderId="97" applyNumberFormat="0" applyAlignment="0" applyProtection="0"/>
    <xf numFmtId="10" fontId="43" fillId="46" borderId="99" applyNumberFormat="0" applyBorder="0" applyAlignment="0" applyProtection="0"/>
    <xf numFmtId="0" fontId="106" fillId="37" borderId="97" applyNumberFormat="0" applyAlignment="0" applyProtection="0"/>
    <xf numFmtId="0" fontId="144" fillId="37" borderId="97" applyNumberFormat="0" applyAlignment="0" applyProtection="0"/>
    <xf numFmtId="0" fontId="7" fillId="47" borderId="100" applyNumberFormat="0" applyFont="0" applyAlignment="0" applyProtection="0"/>
    <xf numFmtId="0" fontId="46" fillId="47" borderId="100" applyNumberFormat="0" applyFont="0" applyAlignment="0" applyProtection="0"/>
    <xf numFmtId="0" fontId="110" fillId="47" borderId="100" applyNumberFormat="0" applyFont="0" applyAlignment="0" applyProtection="0"/>
    <xf numFmtId="0" fontId="110" fillId="47" borderId="100" applyNumberFormat="0" applyFont="0" applyAlignment="0" applyProtection="0"/>
    <xf numFmtId="0" fontId="151" fillId="14" borderId="101" applyNumberFormat="0" applyAlignment="0" applyProtection="0"/>
    <xf numFmtId="0" fontId="60" fillId="14" borderId="101" applyNumberFormat="0" applyAlignment="0" applyProtection="0"/>
    <xf numFmtId="0" fontId="152" fillId="0" borderId="102" applyNumberFormat="0" applyFill="0" applyAlignment="0" applyProtection="0"/>
    <xf numFmtId="0" fontId="63" fillId="0" borderId="102" applyNumberFormat="0" applyFill="0" applyAlignment="0" applyProtection="0"/>
    <xf numFmtId="0" fontId="137" fillId="14" borderId="97" applyNumberFormat="0" applyAlignment="0" applyProtection="0"/>
    <xf numFmtId="0" fontId="155" fillId="0" borderId="104"/>
    <xf numFmtId="0" fontId="144" fillId="37" borderId="97" applyNumberFormat="0" applyAlignment="0" applyProtection="0"/>
    <xf numFmtId="0" fontId="160" fillId="50" borderId="104"/>
    <xf numFmtId="44" fontId="7" fillId="0" borderId="0" applyFont="0" applyFill="0" applyBorder="0" applyAlignment="0" applyProtection="0"/>
    <xf numFmtId="0" fontId="46" fillId="47" borderId="100" applyNumberFormat="0" applyFont="0" applyAlignment="0" applyProtection="0"/>
    <xf numFmtId="0" fontId="60" fillId="14" borderId="101" applyNumberFormat="0" applyAlignment="0" applyProtection="0"/>
    <xf numFmtId="0" fontId="155" fillId="0" borderId="104"/>
    <xf numFmtId="44" fontId="7" fillId="0" borderId="0" applyFont="0" applyFill="0" applyBorder="0" applyAlignment="0" applyProtection="0"/>
    <xf numFmtId="0" fontId="63" fillId="0" borderId="102" applyNumberFormat="0" applyFill="0" applyAlignment="0" applyProtection="0"/>
    <xf numFmtId="0" fontId="160" fillId="0" borderId="104"/>
    <xf numFmtId="44" fontId="7" fillId="0" borderId="0" applyFont="0" applyFill="0" applyBorder="0" applyAlignment="0" applyProtection="0"/>
    <xf numFmtId="0" fontId="7" fillId="0" borderId="0"/>
    <xf numFmtId="8" fontId="202" fillId="0" borderId="106">
      <protection locked="0"/>
    </xf>
    <xf numFmtId="0" fontId="199" fillId="0" borderId="103">
      <alignment horizontal="centerContinuous"/>
    </xf>
    <xf numFmtId="0" fontId="8" fillId="0" borderId="98">
      <alignment horizontal="left" vertical="center"/>
    </xf>
    <xf numFmtId="0" fontId="224" fillId="0" borderId="102" applyNumberFormat="0" applyFill="0" applyAlignment="0" applyProtection="0"/>
    <xf numFmtId="0" fontId="63" fillId="0" borderId="102" applyNumberFormat="0" applyFill="0" applyAlignment="0" applyProtection="0"/>
    <xf numFmtId="0" fontId="223" fillId="14" borderId="101" applyNumberFormat="0" applyAlignment="0" applyProtection="0"/>
    <xf numFmtId="0" fontId="60" fillId="14" borderId="101" applyNumberFormat="0" applyAlignment="0" applyProtection="0"/>
    <xf numFmtId="0" fontId="114" fillId="47" borderId="100" applyNumberFormat="0" applyFont="0" applyAlignment="0" applyProtection="0"/>
    <xf numFmtId="0" fontId="213" fillId="14" borderId="97" applyNumberFormat="0" applyAlignment="0" applyProtection="0"/>
    <xf numFmtId="0" fontId="137" fillId="14" borderId="97" applyNumberFormat="0" applyAlignment="0" applyProtection="0"/>
    <xf numFmtId="0" fontId="213" fillId="14" borderId="97" applyNumberFormat="0" applyAlignment="0" applyProtection="0"/>
    <xf numFmtId="0" fontId="144" fillId="37" borderId="97" applyNumberFormat="0" applyAlignment="0" applyProtection="0"/>
    <xf numFmtId="0" fontId="137" fillId="14" borderId="97" applyNumberFormat="0" applyAlignment="0" applyProtection="0"/>
    <xf numFmtId="0" fontId="220" fillId="37" borderId="97" applyNumberFormat="0" applyAlignment="0" applyProtection="0"/>
    <xf numFmtId="0" fontId="7" fillId="47" borderId="100" applyNumberFormat="0" applyFont="0" applyAlignment="0" applyProtection="0"/>
    <xf numFmtId="0" fontId="144" fillId="37" borderId="97" applyNumberFormat="0" applyAlignment="0" applyProtection="0"/>
    <xf numFmtId="0" fontId="144" fillId="37" borderId="97" applyNumberFormat="0" applyAlignment="0" applyProtection="0"/>
    <xf numFmtId="0" fontId="144" fillId="37" borderId="97" applyNumberFormat="0" applyAlignment="0" applyProtection="0"/>
    <xf numFmtId="0" fontId="220" fillId="37" borderId="97" applyNumberFormat="0" applyAlignment="0" applyProtection="0"/>
    <xf numFmtId="0" fontId="7" fillId="47" borderId="100" applyNumberFormat="0" applyFont="0" applyAlignment="0" applyProtection="0"/>
    <xf numFmtId="0" fontId="114" fillId="47" borderId="100" applyNumberFormat="0" applyFont="0" applyAlignment="0" applyProtection="0"/>
    <xf numFmtId="0" fontId="7" fillId="47" borderId="100" applyNumberFormat="0" applyFont="0" applyAlignment="0" applyProtection="0"/>
    <xf numFmtId="0" fontId="60" fillId="14" borderId="101" applyNumberFormat="0" applyAlignment="0" applyProtection="0"/>
    <xf numFmtId="0" fontId="63" fillId="0" borderId="102" applyNumberFormat="0" applyFill="0" applyAlignment="0" applyProtection="0"/>
    <xf numFmtId="0" fontId="7" fillId="0" borderId="0"/>
    <xf numFmtId="0" fontId="7" fillId="0" borderId="0"/>
    <xf numFmtId="0" fontId="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56" fillId="15" borderId="97" applyNumberFormat="0" applyAlignment="0" applyProtection="0"/>
    <xf numFmtId="0" fontId="7" fillId="0" borderId="0"/>
    <xf numFmtId="0" fontId="7" fillId="0" borderId="0"/>
    <xf numFmtId="0" fontId="7" fillId="0" borderId="0"/>
    <xf numFmtId="0" fontId="49" fillId="5" borderId="116" applyNumberFormat="0" applyAlignment="0" applyProtection="0"/>
    <xf numFmtId="0" fontId="56" fillId="15" borderId="97" applyNumberFormat="0" applyAlignment="0" applyProtection="0"/>
    <xf numFmtId="0" fontId="56" fillId="15" borderId="97" applyNumberFormat="0" applyAlignment="0" applyProtection="0"/>
    <xf numFmtId="0" fontId="56" fillId="15" borderId="97" applyNumberFormat="0" applyAlignment="0" applyProtection="0"/>
    <xf numFmtId="0" fontId="56" fillId="15" borderId="97" applyNumberFormat="0" applyAlignment="0" applyProtection="0"/>
    <xf numFmtId="0" fontId="56" fillId="15" borderId="116" applyNumberFormat="0" applyAlignment="0" applyProtection="0"/>
    <xf numFmtId="0" fontId="49" fillId="5" borderId="97" applyNumberFormat="0" applyAlignment="0" applyProtection="0"/>
    <xf numFmtId="0" fontId="7" fillId="0" borderId="0"/>
    <xf numFmtId="0" fontId="56" fillId="15" borderId="97" applyNumberFormat="0" applyAlignment="0" applyProtection="0"/>
    <xf numFmtId="0" fontId="7" fillId="0" borderId="0"/>
    <xf numFmtId="0" fontId="7" fillId="15" borderId="114" applyNumberFormat="0" applyFont="0" applyAlignment="0" applyProtection="0"/>
    <xf numFmtId="0" fontId="60" fillId="5" borderId="101" applyNumberFormat="0" applyAlignment="0" applyProtection="0"/>
    <xf numFmtId="0" fontId="7" fillId="0" borderId="0"/>
    <xf numFmtId="0" fontId="2" fillId="0" borderId="0"/>
    <xf numFmtId="0" fontId="7" fillId="0" borderId="0"/>
    <xf numFmtId="0" fontId="56" fillId="15" borderId="97" applyNumberFormat="0" applyAlignment="0" applyProtection="0"/>
    <xf numFmtId="0" fontId="56" fillId="15" borderId="97" applyNumberFormat="0" applyAlignment="0" applyProtection="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56" fillId="15" borderId="97" applyNumberFormat="0" applyAlignment="0" applyProtection="0"/>
    <xf numFmtId="0" fontId="56" fillId="15" borderId="97" applyNumberFormat="0" applyAlignment="0" applyProtection="0"/>
    <xf numFmtId="0" fontId="7" fillId="0" borderId="0"/>
    <xf numFmtId="0" fontId="113" fillId="14" borderId="116" applyNumberFormat="0" applyAlignment="0" applyProtection="0"/>
    <xf numFmtId="44" fontId="7" fillId="0" borderId="0" applyFont="0" applyFill="0" applyBorder="0" applyAlignment="0" applyProtection="0"/>
    <xf numFmtId="0" fontId="42" fillId="37" borderId="116" applyNumberFormat="0" applyAlignment="0" applyProtection="0"/>
    <xf numFmtId="0" fontId="7" fillId="0" borderId="0"/>
    <xf numFmtId="0" fontId="110" fillId="47" borderId="114" applyNumberFormat="0" applyFont="0" applyAlignment="0" applyProtection="0"/>
    <xf numFmtId="0" fontId="124" fillId="14" borderId="118" applyNumberFormat="0" applyAlignment="0" applyProtection="0"/>
    <xf numFmtId="0" fontId="127" fillId="1" borderId="96" applyNumberFormat="0" applyFont="0" applyAlignment="0">
      <alignment horizontal="center"/>
    </xf>
    <xf numFmtId="0" fontId="16" fillId="0" borderId="119" applyNumberFormat="0" applyFill="0" applyAlignment="0" applyProtection="0"/>
    <xf numFmtId="0" fontId="1" fillId="0" borderId="0"/>
    <xf numFmtId="0" fontId="136" fillId="14" borderId="116" applyNumberFormat="0" applyAlignment="0" applyProtection="0"/>
    <xf numFmtId="0" fontId="137" fillId="14" borderId="116" applyNumberFormat="0" applyAlignment="0" applyProtection="0"/>
    <xf numFmtId="44" fontId="7" fillId="0" borderId="0" applyFont="0" applyFill="0" applyBorder="0" applyAlignment="0" applyProtection="0"/>
    <xf numFmtId="0" fontId="106" fillId="37" borderId="116" applyNumberFormat="0" applyAlignment="0" applyProtection="0"/>
    <xf numFmtId="0" fontId="144" fillId="37" borderId="116" applyNumberFormat="0" applyAlignment="0" applyProtection="0"/>
    <xf numFmtId="0" fontId="1" fillId="0" borderId="0"/>
    <xf numFmtId="0" fontId="7" fillId="0" borderId="0"/>
    <xf numFmtId="44" fontId="7" fillId="0" borderId="0" applyFont="0" applyFill="0" applyBorder="0" applyAlignment="0" applyProtection="0"/>
    <xf numFmtId="0" fontId="7" fillId="47" borderId="114" applyNumberFormat="0" applyFont="0" applyAlignment="0" applyProtection="0"/>
    <xf numFmtId="0" fontId="46" fillId="47" borderId="114" applyNumberFormat="0" applyFont="0" applyAlignment="0" applyProtection="0"/>
    <xf numFmtId="0" fontId="110" fillId="47" borderId="114" applyNumberFormat="0" applyFont="0" applyAlignment="0" applyProtection="0"/>
    <xf numFmtId="0" fontId="110" fillId="47" borderId="114" applyNumberFormat="0" applyFont="0" applyAlignment="0" applyProtection="0"/>
    <xf numFmtId="0" fontId="151" fillId="14" borderId="118" applyNumberFormat="0" applyAlignment="0" applyProtection="0"/>
    <xf numFmtId="0" fontId="60" fillId="14" borderId="118" applyNumberFormat="0" applyAlignment="0" applyProtection="0"/>
    <xf numFmtId="0" fontId="7" fillId="15" borderId="100" applyNumberFormat="0" applyFont="0" applyAlignment="0" applyProtection="0"/>
    <xf numFmtId="0" fontId="152" fillId="0" borderId="119" applyNumberFormat="0" applyFill="0" applyAlignment="0" applyProtection="0"/>
    <xf numFmtId="0" fontId="63" fillId="0" borderId="119" applyNumberFormat="0" applyFill="0" applyAlignment="0" applyProtection="0"/>
    <xf numFmtId="0" fontId="7" fillId="0" borderId="0"/>
    <xf numFmtId="0" fontId="60" fillId="5" borderId="126" applyNumberFormat="0" applyAlignment="0" applyProtection="0"/>
    <xf numFmtId="0" fontId="1" fillId="0" borderId="0"/>
    <xf numFmtId="0" fontId="137" fillId="14" borderId="116"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55" fillId="0" borderId="121"/>
    <xf numFmtId="0" fontId="144" fillId="37" borderId="116" applyNumberFormat="0" applyAlignment="0" applyProtection="0"/>
    <xf numFmtId="0" fontId="160" fillId="50" borderId="121"/>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47" borderId="114" applyNumberFormat="0" applyFont="0" applyAlignment="0" applyProtection="0"/>
    <xf numFmtId="0" fontId="60" fillId="14" borderId="11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55" fillId="0" borderId="121"/>
    <xf numFmtId="44" fontId="7" fillId="0" borderId="0" applyFont="0" applyFill="0" applyBorder="0" applyAlignment="0" applyProtection="0"/>
    <xf numFmtId="0" fontId="63" fillId="0" borderId="119" applyNumberFormat="0" applyFill="0" applyAlignment="0" applyProtection="0"/>
    <xf numFmtId="0" fontId="160" fillId="0" borderId="121"/>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63" fillId="0" borderId="127" applyNumberFormat="0" applyFill="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7" fillId="0" borderId="0" applyFont="0" applyFill="0" applyBorder="0" applyAlignment="0" applyProtection="0"/>
    <xf numFmtId="0" fontId="56" fillId="15" borderId="97" applyNumberFormat="0" applyAlignment="0" applyProtection="0"/>
    <xf numFmtId="0" fontId="1" fillId="0" borderId="0"/>
    <xf numFmtId="8" fontId="202" fillId="0" borderId="123">
      <protection locked="0"/>
    </xf>
    <xf numFmtId="44" fontId="7" fillId="0" borderId="0" applyFont="0" applyFill="0" applyBorder="0" applyAlignment="0" applyProtection="0"/>
    <xf numFmtId="0" fontId="7"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8" fillId="0" borderId="96">
      <alignment horizontal="left" vertical="center"/>
    </xf>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90" applyNumberFormat="0" applyFont="0" applyAlignment="0" applyProtection="0"/>
    <xf numFmtId="0" fontId="1" fillId="59" borderId="90" applyNumberFormat="0" applyFont="0" applyAlignment="0" applyProtection="0"/>
    <xf numFmtId="9" fontId="1" fillId="0" borderId="0" applyFont="0" applyFill="0" applyBorder="0" applyAlignment="0" applyProtection="0"/>
    <xf numFmtId="0" fontId="1" fillId="0" borderId="0"/>
    <xf numFmtId="0" fontId="1" fillId="0" borderId="0"/>
    <xf numFmtId="0" fontId="8" fillId="0" borderId="124">
      <alignment horizontal="left" vertical="center"/>
    </xf>
    <xf numFmtId="0" fontId="224" fillId="0" borderId="119" applyNumberFormat="0" applyFill="0" applyAlignment="0" applyProtection="0"/>
    <xf numFmtId="0" fontId="63" fillId="0" borderId="119" applyNumberFormat="0" applyFill="0" applyAlignment="0" applyProtection="0"/>
    <xf numFmtId="0" fontId="223" fillId="14" borderId="118" applyNumberFormat="0" applyAlignment="0" applyProtection="0"/>
    <xf numFmtId="0" fontId="60" fillId="14" borderId="118" applyNumberFormat="0" applyAlignment="0" applyProtection="0"/>
    <xf numFmtId="0" fontId="114" fillId="47" borderId="114" applyNumberFormat="0" applyFont="0" applyAlignment="0" applyProtection="0"/>
    <xf numFmtId="0" fontId="213" fillId="14" borderId="116" applyNumberFormat="0" applyAlignment="0" applyProtection="0"/>
    <xf numFmtId="0" fontId="7" fillId="0" borderId="0"/>
    <xf numFmtId="0" fontId="137" fillId="14" borderId="116" applyNumberFormat="0" applyAlignment="0" applyProtection="0"/>
    <xf numFmtId="0" fontId="213" fillId="14" borderId="116" applyNumberFormat="0" applyAlignment="0" applyProtection="0"/>
    <xf numFmtId="0" fontId="144" fillId="37" borderId="116" applyNumberFormat="0" applyAlignment="0" applyProtection="0"/>
    <xf numFmtId="0" fontId="137" fillId="14" borderId="116" applyNumberFormat="0" applyAlignment="0" applyProtection="0"/>
    <xf numFmtId="0" fontId="220" fillId="37" borderId="116" applyNumberFormat="0" applyAlignment="0" applyProtection="0"/>
    <xf numFmtId="0" fontId="7" fillId="47" borderId="114" applyNumberFormat="0" applyFont="0" applyAlignment="0" applyProtection="0"/>
    <xf numFmtId="0" fontId="144" fillId="37" borderId="116" applyNumberFormat="0" applyAlignment="0" applyProtection="0"/>
    <xf numFmtId="0" fontId="8" fillId="0" borderId="124">
      <alignment horizontal="left" vertical="center"/>
    </xf>
    <xf numFmtId="0" fontId="144" fillId="37" borderId="116" applyNumberFormat="0" applyAlignment="0" applyProtection="0"/>
    <xf numFmtId="0" fontId="144" fillId="37" borderId="116" applyNumberFormat="0" applyAlignment="0" applyProtection="0"/>
    <xf numFmtId="0" fontId="220" fillId="37" borderId="116" applyNumberFormat="0" applyAlignment="0" applyProtection="0"/>
    <xf numFmtId="0" fontId="7" fillId="47" borderId="114" applyNumberFormat="0" applyFont="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14" fillId="47" borderId="114" applyNumberFormat="0" applyFont="0" applyAlignment="0" applyProtection="0"/>
    <xf numFmtId="0" fontId="7" fillId="47" borderId="114" applyNumberFormat="0" applyFont="0" applyAlignment="0" applyProtection="0"/>
    <xf numFmtId="0" fontId="60" fillId="14" borderId="118" applyNumberFormat="0" applyAlignment="0" applyProtection="0"/>
    <xf numFmtId="0" fontId="63" fillId="0" borderId="119" applyNumberFormat="0" applyFill="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90" applyNumberFormat="0" applyFont="0" applyAlignment="0" applyProtection="0"/>
    <xf numFmtId="0" fontId="1" fillId="59" borderId="90" applyNumberFormat="0" applyFont="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44" fontId="7" fillId="0" borderId="0" applyFont="0" applyFill="0" applyBorder="0" applyAlignment="0" applyProtection="0"/>
    <xf numFmtId="0" fontId="8" fillId="0" borderId="125">
      <alignment horizontal="left" vertical="center"/>
    </xf>
    <xf numFmtId="0" fontId="7" fillId="0" borderId="0"/>
    <xf numFmtId="0" fontId="56" fillId="15" borderId="97" applyNumberFormat="0" applyAlignment="0" applyProtection="0"/>
    <xf numFmtId="0" fontId="1" fillId="0" borderId="0"/>
    <xf numFmtId="0" fontId="7" fillId="0" borderId="0"/>
    <xf numFmtId="0" fontId="1" fillId="0" borderId="0"/>
    <xf numFmtId="0" fontId="7" fillId="0" borderId="0"/>
    <xf numFmtId="44" fontId="7" fillId="0" borderId="0" applyFont="0" applyFill="0" applyBorder="0" applyAlignment="0" applyProtection="0"/>
    <xf numFmtId="0" fontId="7" fillId="0" borderId="0"/>
  </cellStyleXfs>
  <cellXfs count="1001">
    <xf numFmtId="0" fontId="0" fillId="0" borderId="0" xfId="0"/>
    <xf numFmtId="0" fontId="7" fillId="0" borderId="0" xfId="0" applyFont="1"/>
    <xf numFmtId="0" fontId="9" fillId="0" borderId="0" xfId="0" applyFont="1" applyFill="1"/>
    <xf numFmtId="0" fontId="0" fillId="0" borderId="0" xfId="0" applyProtection="1"/>
    <xf numFmtId="0" fontId="11"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left" vertical="center" wrapText="1"/>
    </xf>
    <xf numFmtId="0" fontId="11" fillId="0" borderId="0" xfId="50" applyFont="1" applyFill="1" applyBorder="1" applyAlignment="1" applyProtection="1">
      <alignment horizontal="center" vertical="center"/>
    </xf>
    <xf numFmtId="0" fontId="23" fillId="16" borderId="0" xfId="50" applyFill="1" applyProtection="1"/>
    <xf numFmtId="0" fontId="23" fillId="0" borderId="0" xfId="50" applyFill="1" applyProtection="1"/>
    <xf numFmtId="0" fontId="29" fillId="22" borderId="0" xfId="50" applyNumberFormat="1" applyFont="1" applyFill="1" applyBorder="1" applyAlignment="1" applyProtection="1">
      <alignment horizontal="center" vertical="center"/>
    </xf>
    <xf numFmtId="0" fontId="15" fillId="0" borderId="0" xfId="50" applyFont="1" applyBorder="1" applyAlignment="1" applyProtection="1">
      <alignment horizontal="right" vertical="top"/>
    </xf>
    <xf numFmtId="0" fontId="11" fillId="0" borderId="0" xfId="50" applyFont="1" applyFill="1" applyBorder="1" applyAlignment="1" applyProtection="1">
      <alignment vertical="center"/>
    </xf>
    <xf numFmtId="49" fontId="29" fillId="22" borderId="0" xfId="50" applyNumberFormat="1" applyFont="1" applyFill="1" applyBorder="1" applyAlignment="1" applyProtection="1">
      <alignment vertical="center"/>
    </xf>
    <xf numFmtId="49" fontId="29" fillId="22" borderId="0" xfId="50" applyNumberFormat="1" applyFont="1" applyFill="1" applyBorder="1" applyAlignment="1" applyProtection="1">
      <alignment horizontal="center" vertical="center"/>
    </xf>
    <xf numFmtId="0" fontId="21" fillId="0" borderId="0" xfId="50" applyFont="1" applyFill="1" applyBorder="1" applyAlignment="1" applyProtection="1">
      <alignment horizontal="left" vertical="center"/>
    </xf>
    <xf numFmtId="0" fontId="31" fillId="22" borderId="0" xfId="0" applyFont="1" applyFill="1" applyBorder="1" applyAlignment="1" applyProtection="1">
      <alignment horizontal="center" vertical="center" wrapText="1"/>
    </xf>
    <xf numFmtId="0" fontId="11" fillId="19" borderId="13" xfId="50" applyFont="1" applyFill="1" applyBorder="1" applyAlignment="1" applyProtection="1">
      <alignment vertical="center"/>
    </xf>
    <xf numFmtId="0" fontId="11" fillId="19" borderId="13" xfId="50" applyFont="1" applyFill="1" applyBorder="1" applyAlignment="1" applyProtection="1">
      <alignment horizontal="center" vertical="center"/>
    </xf>
    <xf numFmtId="49" fontId="11" fillId="19" borderId="13" xfId="50" applyNumberFormat="1" applyFont="1" applyFill="1" applyBorder="1" applyAlignment="1" applyProtection="1">
      <alignment horizontal="center" vertical="center"/>
    </xf>
    <xf numFmtId="49" fontId="11" fillId="19" borderId="13" xfId="50" applyNumberFormat="1" applyFont="1" applyFill="1" applyBorder="1" applyAlignment="1" applyProtection="1">
      <alignment vertical="center"/>
    </xf>
    <xf numFmtId="0" fontId="11" fillId="19" borderId="13" xfId="50" applyFont="1" applyFill="1" applyBorder="1" applyAlignment="1" applyProtection="1">
      <alignment horizontal="left" vertical="center" wrapText="1"/>
    </xf>
    <xf numFmtId="0" fontId="11" fillId="19" borderId="13" xfId="50" applyFont="1" applyFill="1" applyBorder="1" applyAlignment="1" applyProtection="1">
      <alignment vertical="center" wrapText="1"/>
    </xf>
    <xf numFmtId="0" fontId="14" fillId="19" borderId="13" xfId="50" applyFont="1" applyFill="1" applyBorder="1" applyAlignment="1" applyProtection="1">
      <alignment horizontal="left" vertical="center" wrapText="1"/>
    </xf>
    <xf numFmtId="0" fontId="11" fillId="19" borderId="13" xfId="50" applyFont="1" applyFill="1" applyBorder="1" applyAlignment="1" applyProtection="1">
      <alignment horizontal="left" vertical="center" wrapText="1" indent="1"/>
    </xf>
    <xf numFmtId="0" fontId="32" fillId="22" borderId="0" xfId="0" applyFont="1" applyFill="1" applyBorder="1" applyAlignment="1" applyProtection="1">
      <alignment horizontal="center" vertical="top" wrapText="1"/>
    </xf>
    <xf numFmtId="0" fontId="11" fillId="16" borderId="13" xfId="50" applyNumberFormat="1" applyFont="1" applyFill="1" applyBorder="1" applyAlignment="1" applyProtection="1">
      <alignment horizontal="center" vertical="center" wrapText="1"/>
      <protection locked="0"/>
    </xf>
    <xf numFmtId="0" fontId="11" fillId="0" borderId="13" xfId="50" applyNumberFormat="1" applyFont="1" applyFill="1" applyBorder="1" applyAlignment="1" applyProtection="1">
      <alignment horizontal="center" vertical="center" wrapText="1"/>
      <protection locked="0"/>
    </xf>
    <xf numFmtId="0" fontId="11" fillId="0" borderId="0" xfId="50" applyNumberFormat="1" applyFont="1" applyFill="1" applyBorder="1" applyAlignment="1" applyProtection="1">
      <alignment horizontal="center" vertical="center" wrapText="1"/>
    </xf>
    <xf numFmtId="3" fontId="11" fillId="0" borderId="0" xfId="5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protection locked="0"/>
    </xf>
    <xf numFmtId="0" fontId="29" fillId="22" borderId="0" xfId="50" applyFont="1" applyFill="1" applyBorder="1" applyAlignment="1" applyProtection="1">
      <alignment horizontal="center" vertical="center" wrapText="1"/>
    </xf>
    <xf numFmtId="164" fontId="11" fillId="0" borderId="13" xfId="50" applyNumberFormat="1" applyFont="1" applyFill="1" applyBorder="1" applyAlignment="1" applyProtection="1">
      <alignment horizontal="center" vertical="center" wrapText="1"/>
      <protection locked="0"/>
    </xf>
    <xf numFmtId="0" fontId="11" fillId="16" borderId="13" xfId="0" applyNumberFormat="1" applyFont="1" applyFill="1" applyBorder="1" applyAlignment="1" applyProtection="1">
      <alignment horizontal="center" vertical="center" wrapText="1"/>
      <protection locked="0"/>
    </xf>
    <xf numFmtId="0" fontId="11" fillId="23" borderId="14" xfId="50" applyFont="1" applyFill="1" applyBorder="1" applyAlignment="1" applyProtection="1">
      <alignment vertical="center"/>
    </xf>
    <xf numFmtId="0" fontId="11" fillId="23" borderId="15" xfId="50" applyFont="1" applyFill="1" applyBorder="1" applyAlignment="1" applyProtection="1">
      <alignment horizontal="center" vertical="center"/>
    </xf>
    <xf numFmtId="0" fontId="11" fillId="23" borderId="15" xfId="50" applyFont="1" applyFill="1" applyBorder="1" applyAlignment="1" applyProtection="1">
      <alignment vertical="center"/>
    </xf>
    <xf numFmtId="0" fontId="11" fillId="23" borderId="16" xfId="50" applyFont="1" applyFill="1" applyBorder="1" applyAlignment="1" applyProtection="1">
      <alignment vertical="center"/>
    </xf>
    <xf numFmtId="0" fontId="11" fillId="23" borderId="17" xfId="50" applyFont="1" applyFill="1" applyBorder="1" applyAlignment="1" applyProtection="1">
      <alignment vertical="center"/>
    </xf>
    <xf numFmtId="0" fontId="11" fillId="23" borderId="18" xfId="50" applyFont="1" applyFill="1" applyBorder="1" applyAlignment="1" applyProtection="1">
      <alignment vertical="center"/>
    </xf>
    <xf numFmtId="0" fontId="11" fillId="23" borderId="19" xfId="50" applyFont="1" applyFill="1" applyBorder="1" applyAlignment="1" applyProtection="1">
      <alignment horizontal="center" vertical="center"/>
    </xf>
    <xf numFmtId="0" fontId="11" fillId="23" borderId="19" xfId="50" applyFont="1" applyFill="1" applyBorder="1" applyAlignment="1" applyProtection="1">
      <alignment vertical="center"/>
    </xf>
    <xf numFmtId="0" fontId="14" fillId="19" borderId="13" xfId="0" applyFont="1" applyFill="1" applyBorder="1" applyAlignment="1" applyProtection="1">
      <alignment horizontal="center" vertical="center" wrapText="1"/>
    </xf>
    <xf numFmtId="49" fontId="33" fillId="24" borderId="13" xfId="0" applyNumberFormat="1" applyFont="1" applyFill="1" applyBorder="1" applyAlignment="1" applyProtection="1">
      <alignment horizontal="center" vertical="center" wrapText="1"/>
    </xf>
    <xf numFmtId="0" fontId="0" fillId="0" borderId="0" xfId="0" applyFill="1" applyProtection="1"/>
    <xf numFmtId="0" fontId="23" fillId="21" borderId="0" xfId="50" applyFill="1" applyProtection="1"/>
    <xf numFmtId="7" fontId="11" fillId="0" borderId="13" xfId="50" applyNumberFormat="1" applyFont="1" applyFill="1" applyBorder="1" applyAlignment="1" applyProtection="1">
      <alignment horizontal="center" vertical="center" wrapText="1"/>
      <protection locked="0"/>
    </xf>
    <xf numFmtId="0" fontId="31" fillId="22" borderId="0" xfId="0" applyNumberFormat="1" applyFont="1" applyFill="1" applyBorder="1" applyAlignment="1" applyProtection="1">
      <alignment horizontal="center" vertical="center" wrapText="1"/>
    </xf>
    <xf numFmtId="0" fontId="11" fillId="23" borderId="21" xfId="50" applyNumberFormat="1" applyFont="1" applyFill="1" applyBorder="1" applyAlignment="1" applyProtection="1">
      <alignment horizontal="center" vertical="center" wrapText="1"/>
    </xf>
    <xf numFmtId="0" fontId="29" fillId="22" borderId="0" xfId="50" applyNumberFormat="1" applyFont="1" applyFill="1" applyBorder="1" applyAlignment="1" applyProtection="1">
      <alignment horizontal="center" vertical="center" wrapText="1"/>
    </xf>
    <xf numFmtId="0" fontId="11" fillId="23" borderId="21" xfId="50" applyNumberFormat="1" applyFont="1" applyFill="1" applyBorder="1" applyAlignment="1" applyProtection="1">
      <alignment vertical="center" wrapText="1"/>
    </xf>
    <xf numFmtId="0" fontId="11" fillId="23" borderId="22" xfId="50" applyNumberFormat="1" applyFont="1" applyFill="1" applyBorder="1" applyAlignment="1" applyProtection="1">
      <alignment vertical="center" wrapText="1"/>
    </xf>
    <xf numFmtId="0" fontId="11" fillId="23" borderId="23" xfId="50" applyNumberFormat="1" applyFont="1" applyFill="1" applyBorder="1" applyAlignment="1" applyProtection="1">
      <alignment vertical="center" wrapText="1"/>
    </xf>
    <xf numFmtId="0" fontId="33" fillId="0" borderId="0" xfId="0" applyFont="1" applyFill="1" applyAlignment="1" applyProtection="1">
      <alignment wrapText="1"/>
      <protection locked="0"/>
    </xf>
    <xf numFmtId="0" fontId="39" fillId="19" borderId="13" xfId="50" applyFont="1" applyFill="1" applyBorder="1" applyAlignment="1" applyProtection="1">
      <alignment horizontal="left" vertical="center" wrapText="1"/>
    </xf>
    <xf numFmtId="0" fontId="11" fillId="0" borderId="0" xfId="0" applyNumberFormat="1" applyFont="1" applyProtection="1"/>
    <xf numFmtId="0" fontId="31" fillId="22" borderId="0" xfId="0" applyNumberFormat="1" applyFont="1" applyFill="1" applyAlignment="1" applyProtection="1">
      <alignment horizontal="center" vertical="center" wrapText="1"/>
    </xf>
    <xf numFmtId="0" fontId="40" fillId="22" borderId="0" xfId="0" applyNumberFormat="1" applyFont="1" applyFill="1" applyAlignment="1" applyProtection="1">
      <alignment horizontal="center" vertical="center"/>
    </xf>
    <xf numFmtId="0" fontId="31" fillId="22" borderId="0" xfId="0" applyNumberFormat="1" applyFont="1" applyFill="1" applyAlignment="1" applyProtection="1">
      <alignment horizontal="center" vertical="center"/>
    </xf>
    <xf numFmtId="0" fontId="11" fillId="19" borderId="13" xfId="0" applyNumberFormat="1" applyFont="1" applyFill="1" applyBorder="1" applyAlignment="1" applyProtection="1">
      <alignment vertical="center" wrapText="1"/>
    </xf>
    <xf numFmtId="0" fontId="11" fillId="19" borderId="13" xfId="0" applyNumberFormat="1" applyFont="1" applyFill="1" applyBorder="1" applyAlignment="1" applyProtection="1">
      <alignment vertical="center"/>
    </xf>
    <xf numFmtId="0" fontId="14" fillId="19" borderId="13" xfId="0" applyNumberFormat="1" applyFont="1" applyFill="1" applyBorder="1" applyAlignment="1" applyProtection="1">
      <alignment horizontal="center" vertical="center" wrapText="1"/>
    </xf>
    <xf numFmtId="0" fontId="11" fillId="19" borderId="13" xfId="0" applyNumberFormat="1" applyFont="1" applyFill="1" applyBorder="1" applyAlignment="1" applyProtection="1">
      <alignment horizontal="center" vertical="center"/>
    </xf>
    <xf numFmtId="0" fontId="33" fillId="24" borderId="13" xfId="0" applyFont="1" applyFill="1" applyBorder="1" applyAlignment="1" applyProtection="1">
      <alignment horizontal="center" vertical="center" wrapText="1"/>
    </xf>
    <xf numFmtId="0" fontId="11" fillId="19" borderId="13" xfId="0" applyFont="1" applyFill="1" applyBorder="1" applyAlignment="1" applyProtection="1">
      <alignment horizontal="left" vertical="center" wrapText="1"/>
    </xf>
    <xf numFmtId="0" fontId="14" fillId="19" borderId="15" xfId="0" applyFont="1" applyFill="1" applyBorder="1" applyAlignment="1" applyProtection="1">
      <alignment horizontal="center" vertical="center" wrapText="1"/>
    </xf>
    <xf numFmtId="0" fontId="11" fillId="0" borderId="15" xfId="50" applyNumberFormat="1" applyFont="1" applyFill="1" applyBorder="1" applyAlignment="1" applyProtection="1">
      <alignment horizontal="center" vertical="center" wrapText="1"/>
      <protection locked="0"/>
    </xf>
    <xf numFmtId="0" fontId="11" fillId="19" borderId="13" xfId="50" applyFont="1" applyFill="1" applyBorder="1" applyAlignment="1" applyProtection="1">
      <alignment horizontal="left" vertical="center" wrapText="1"/>
      <protection locked="0"/>
    </xf>
    <xf numFmtId="0" fontId="14" fillId="19" borderId="13" xfId="50" applyFont="1" applyFill="1" applyBorder="1" applyAlignment="1" applyProtection="1">
      <alignment horizontal="left" vertical="center" wrapText="1"/>
      <protection locked="0"/>
    </xf>
    <xf numFmtId="0" fontId="11" fillId="19" borderId="13" xfId="50" applyFont="1" applyFill="1" applyBorder="1" applyAlignment="1" applyProtection="1">
      <alignment vertical="center" wrapText="1"/>
      <protection locked="0"/>
    </xf>
    <xf numFmtId="0" fontId="11" fillId="0" borderId="0" xfId="50" applyFont="1" applyFill="1" applyBorder="1" applyAlignment="1" applyProtection="1">
      <alignment horizontal="left" vertical="center" wrapText="1"/>
      <protection locked="0"/>
    </xf>
    <xf numFmtId="0" fontId="14" fillId="19" borderId="13" xfId="50" applyFont="1" applyFill="1" applyBorder="1" applyAlignment="1" applyProtection="1">
      <alignment vertical="center" wrapText="1"/>
      <protection locked="0"/>
    </xf>
    <xf numFmtId="0" fontId="31" fillId="22" borderId="0" xfId="0" applyNumberFormat="1" applyFont="1" applyFill="1" applyAlignment="1" applyProtection="1">
      <alignment vertical="center" wrapText="1"/>
      <protection locked="0"/>
    </xf>
    <xf numFmtId="0" fontId="14" fillId="19" borderId="13" xfId="50" applyNumberFormat="1" applyFont="1" applyFill="1" applyBorder="1" applyAlignment="1" applyProtection="1">
      <alignment horizontal="left" vertical="center" wrapText="1"/>
      <protection locked="0"/>
    </xf>
    <xf numFmtId="0" fontId="11" fillId="19" borderId="13" xfId="50" applyNumberFormat="1" applyFont="1" applyFill="1" applyBorder="1" applyAlignment="1" applyProtection="1">
      <alignment horizontal="left" vertical="center" wrapText="1"/>
      <protection locked="0"/>
    </xf>
    <xf numFmtId="49" fontId="31" fillId="22" borderId="0" xfId="50" applyNumberFormat="1" applyFont="1" applyFill="1" applyBorder="1" applyAlignment="1" applyProtection="1">
      <alignment horizontal="left" vertical="center"/>
      <protection locked="0"/>
    </xf>
    <xf numFmtId="0" fontId="11" fillId="19" borderId="13" xfId="0" applyNumberFormat="1" applyFont="1" applyFill="1" applyBorder="1" applyAlignment="1" applyProtection="1">
      <alignment vertical="center" wrapText="1"/>
      <protection locked="0"/>
    </xf>
    <xf numFmtId="0" fontId="23" fillId="0" borderId="0" xfId="50" applyFill="1" applyBorder="1" applyProtection="1"/>
    <xf numFmtId="0" fontId="0" fillId="0" borderId="0" xfId="0" applyFill="1" applyBorder="1" applyProtection="1"/>
    <xf numFmtId="0" fontId="14" fillId="0" borderId="0" xfId="0" applyFont="1" applyFill="1" applyBorder="1" applyAlignment="1" applyProtection="1">
      <alignment horizontal="center" vertical="center" wrapText="1"/>
    </xf>
    <xf numFmtId="49" fontId="33" fillId="0" borderId="0" xfId="0" applyNumberFormat="1" applyFont="1" applyFill="1" applyBorder="1" applyAlignment="1" applyProtection="1">
      <alignment horizontal="center" vertical="center" wrapText="1"/>
    </xf>
    <xf numFmtId="0" fontId="11" fillId="0" borderId="0" xfId="50" applyNumberFormat="1" applyFont="1" applyFill="1" applyBorder="1" applyAlignment="1" applyProtection="1">
      <alignment horizontal="center" vertical="center" wrapText="1"/>
      <protection locked="0"/>
    </xf>
    <xf numFmtId="0" fontId="11" fillId="0" borderId="0"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xf>
    <xf numFmtId="0" fontId="14" fillId="0" borderId="0"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horizontal="center" vertical="center"/>
    </xf>
    <xf numFmtId="0" fontId="33" fillId="0" borderId="0" xfId="0" applyFont="1" applyFill="1" applyBorder="1" applyAlignment="1" applyProtection="1">
      <alignment horizontal="center" vertical="center" wrapText="1"/>
    </xf>
    <xf numFmtId="0" fontId="11" fillId="0" borderId="0" xfId="0" applyNumberFormat="1" applyFont="1" applyFill="1" applyBorder="1" applyAlignment="1" applyProtection="1">
      <alignment horizontal="center" vertical="center" wrapText="1"/>
      <protection locked="0"/>
    </xf>
    <xf numFmtId="0" fontId="31" fillId="22" borderId="0" xfId="0" applyFont="1" applyFill="1" applyAlignment="1" applyProtection="1">
      <alignment vertical="center" wrapText="1"/>
    </xf>
    <xf numFmtId="0" fontId="27" fillId="0" borderId="0" xfId="50" applyFont="1" applyFill="1" applyBorder="1" applyAlignment="1" applyProtection="1">
      <alignment horizontal="center" vertical="center"/>
    </xf>
    <xf numFmtId="0" fontId="27" fillId="0" borderId="0" xfId="50" applyFont="1" applyFill="1" applyBorder="1" applyAlignment="1" applyProtection="1">
      <alignment horizontal="left" vertical="center" wrapText="1"/>
      <protection locked="0"/>
    </xf>
    <xf numFmtId="0" fontId="27" fillId="0" borderId="0" xfId="50" applyFont="1" applyFill="1" applyBorder="1" applyAlignment="1" applyProtection="1">
      <alignment vertical="center"/>
    </xf>
    <xf numFmtId="0" fontId="32" fillId="0" borderId="0" xfId="0" applyFont="1" applyFill="1" applyBorder="1" applyAlignment="1" applyProtection="1">
      <alignment horizontal="center" vertical="center" wrapText="1"/>
    </xf>
    <xf numFmtId="49" fontId="41" fillId="0" borderId="0" xfId="0" applyNumberFormat="1" applyFont="1" applyFill="1" applyBorder="1" applyAlignment="1" applyProtection="1">
      <alignment horizontal="center" vertical="center" wrapText="1"/>
    </xf>
    <xf numFmtId="0" fontId="27" fillId="0" borderId="0" xfId="50" applyNumberFormat="1" applyFont="1" applyFill="1" applyBorder="1" applyAlignment="1" applyProtection="1">
      <alignment horizontal="center" vertical="center" wrapText="1"/>
      <protection locked="0"/>
    </xf>
    <xf numFmtId="0" fontId="11" fillId="0" borderId="0" xfId="0" applyNumberFormat="1" applyFont="1" applyFill="1" applyBorder="1" applyAlignment="1" applyProtection="1">
      <alignment vertical="center" wrapText="1"/>
      <protection locked="0"/>
    </xf>
    <xf numFmtId="0" fontId="25" fillId="0" borderId="0" xfId="49" applyFont="1" applyFill="1" applyBorder="1" applyAlignment="1" applyProtection="1">
      <alignment horizontal="right" vertical="center"/>
    </xf>
    <xf numFmtId="0" fontId="42" fillId="19" borderId="13" xfId="50" applyFont="1" applyFill="1" applyBorder="1" applyAlignment="1" applyProtection="1">
      <alignment horizontal="left" vertical="center" wrapText="1"/>
      <protection locked="0"/>
    </xf>
    <xf numFmtId="0" fontId="0" fillId="16" borderId="0" xfId="0" applyFill="1" applyProtection="1"/>
    <xf numFmtId="0" fontId="11" fillId="23" borderId="21" xfId="50" applyFont="1" applyFill="1" applyBorder="1" applyAlignment="1" applyProtection="1">
      <alignment vertical="center"/>
    </xf>
    <xf numFmtId="10" fontId="20" fillId="19" borderId="13" xfId="50" applyNumberFormat="1" applyFont="1" applyFill="1" applyBorder="1" applyAlignment="1" applyProtection="1">
      <alignment horizontal="left" vertical="center" wrapText="1"/>
    </xf>
    <xf numFmtId="10" fontId="11" fillId="19" borderId="13" xfId="50" applyNumberFormat="1" applyFont="1" applyFill="1" applyBorder="1" applyAlignment="1" applyProtection="1">
      <alignment vertical="center"/>
    </xf>
    <xf numFmtId="10" fontId="14" fillId="19" borderId="13" xfId="0" applyNumberFormat="1" applyFont="1" applyFill="1" applyBorder="1" applyAlignment="1" applyProtection="1">
      <alignment horizontal="center" vertical="center" wrapText="1"/>
    </xf>
    <xf numFmtId="10" fontId="11" fillId="19" borderId="13" xfId="50" applyNumberFormat="1" applyFont="1" applyFill="1" applyBorder="1" applyAlignment="1" applyProtection="1">
      <alignment horizontal="center" vertical="center"/>
    </xf>
    <xf numFmtId="10" fontId="33" fillId="24" borderId="13" xfId="0" applyNumberFormat="1" applyFont="1" applyFill="1" applyBorder="1" applyAlignment="1" applyProtection="1">
      <alignment horizontal="center" vertical="center" wrapText="1"/>
    </xf>
    <xf numFmtId="10" fontId="11" fillId="0" borderId="13" xfId="0" applyNumberFormat="1" applyFont="1" applyFill="1" applyBorder="1" applyAlignment="1" applyProtection="1">
      <alignment horizontal="center" vertical="center" wrapText="1"/>
      <protection locked="0"/>
    </xf>
    <xf numFmtId="0" fontId="43" fillId="24" borderId="0" xfId="50" applyFont="1" applyFill="1" applyBorder="1" applyAlignment="1" applyProtection="1">
      <alignment vertical="center"/>
    </xf>
    <xf numFmtId="0" fontId="43" fillId="24" borderId="0" xfId="0" applyFont="1" applyFill="1" applyBorder="1" applyAlignment="1" applyProtection="1">
      <alignment horizontal="center" vertical="center" wrapText="1"/>
    </xf>
    <xf numFmtId="0" fontId="43" fillId="24" borderId="0" xfId="50" applyFont="1" applyFill="1" applyBorder="1" applyAlignment="1" applyProtection="1">
      <alignment horizontal="center" vertical="center"/>
    </xf>
    <xf numFmtId="0" fontId="18" fillId="19" borderId="13" xfId="50" applyNumberFormat="1" applyFont="1" applyFill="1" applyBorder="1" applyAlignment="1" applyProtection="1">
      <alignment horizontal="left" vertical="center" wrapText="1"/>
    </xf>
    <xf numFmtId="0" fontId="43" fillId="24" borderId="20" xfId="50" applyFont="1" applyFill="1" applyBorder="1" applyAlignment="1" applyProtection="1">
      <alignment horizontal="left" vertical="center" wrapText="1"/>
    </xf>
    <xf numFmtId="49" fontId="43" fillId="24" borderId="24" xfId="0" applyNumberFormat="1" applyFont="1" applyFill="1" applyBorder="1" applyAlignment="1" applyProtection="1">
      <alignment horizontal="center" vertical="center" wrapText="1"/>
    </xf>
    <xf numFmtId="6" fontId="43" fillId="24" borderId="24" xfId="0" applyNumberFormat="1" applyFont="1" applyFill="1" applyBorder="1" applyAlignment="1" applyProtection="1">
      <alignment horizontal="center" vertical="center" wrapText="1"/>
    </xf>
    <xf numFmtId="0" fontId="43" fillId="24" borderId="18" xfId="50" applyFont="1" applyFill="1" applyBorder="1" applyAlignment="1" applyProtection="1">
      <alignment horizontal="left" vertical="center" wrapText="1"/>
    </xf>
    <xf numFmtId="0" fontId="43" fillId="24" borderId="19" xfId="50" applyFont="1" applyFill="1" applyBorder="1" applyAlignment="1" applyProtection="1">
      <alignment vertical="center"/>
    </xf>
    <xf numFmtId="0" fontId="43" fillId="24" borderId="19" xfId="0" applyFont="1" applyFill="1" applyBorder="1" applyAlignment="1" applyProtection="1">
      <alignment horizontal="center" vertical="center" wrapText="1"/>
    </xf>
    <xf numFmtId="0" fontId="43" fillId="24" borderId="19" xfId="50" applyFont="1" applyFill="1" applyBorder="1" applyAlignment="1" applyProtection="1">
      <alignment horizontal="center" vertical="center"/>
    </xf>
    <xf numFmtId="6" fontId="43" fillId="24" borderId="23" xfId="0" applyNumberFormat="1" applyFont="1" applyFill="1" applyBorder="1" applyAlignment="1" applyProtection="1">
      <alignment horizontal="center" vertical="center" wrapText="1"/>
    </xf>
    <xf numFmtId="0" fontId="11" fillId="19" borderId="13"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protection locked="0"/>
    </xf>
    <xf numFmtId="0" fontId="0" fillId="18" borderId="0" xfId="0" applyFill="1" applyProtection="1"/>
    <xf numFmtId="0" fontId="31" fillId="22" borderId="0" xfId="0" applyNumberFormat="1" applyFont="1" applyFill="1" applyAlignment="1" applyProtection="1">
      <alignment vertical="center" wrapText="1"/>
    </xf>
    <xf numFmtId="0" fontId="11" fillId="0" borderId="13" xfId="0" applyNumberFormat="1" applyFont="1" applyBorder="1" applyAlignment="1" applyProtection="1">
      <alignment horizontal="center" vertical="center" wrapText="1"/>
      <protection locked="0"/>
    </xf>
    <xf numFmtId="0" fontId="14" fillId="19" borderId="13" xfId="0" applyFont="1" applyFill="1" applyBorder="1" applyAlignment="1" applyProtection="1">
      <alignment vertical="center" wrapText="1"/>
    </xf>
    <xf numFmtId="0" fontId="11" fillId="23" borderId="14" xfId="0" applyNumberFormat="1" applyFont="1" applyFill="1" applyBorder="1" applyAlignment="1" applyProtection="1">
      <alignment vertical="center"/>
    </xf>
    <xf numFmtId="0" fontId="14" fillId="23" borderId="15" xfId="0" applyNumberFormat="1" applyFont="1" applyFill="1" applyBorder="1" applyAlignment="1" applyProtection="1">
      <alignment horizontal="center" vertical="center" wrapText="1"/>
    </xf>
    <xf numFmtId="0" fontId="11" fillId="23" borderId="15" xfId="0" applyNumberFormat="1" applyFont="1" applyFill="1" applyBorder="1" applyAlignment="1" applyProtection="1">
      <alignment horizontal="center" vertical="center"/>
    </xf>
    <xf numFmtId="0" fontId="45" fillId="23" borderId="15" xfId="0" applyNumberFormat="1" applyFont="1" applyFill="1" applyBorder="1" applyAlignment="1" applyProtection="1">
      <alignment horizontal="center" vertical="center" wrapText="1"/>
    </xf>
    <xf numFmtId="0" fontId="11" fillId="23" borderId="21" xfId="0" applyNumberFormat="1" applyFont="1" applyFill="1" applyBorder="1" applyAlignment="1" applyProtection="1">
      <alignment horizontal="center" vertical="center"/>
    </xf>
    <xf numFmtId="0" fontId="11" fillId="19" borderId="13" xfId="0" applyFont="1" applyFill="1" applyBorder="1" applyAlignment="1" applyProtection="1">
      <alignment vertical="center" wrapText="1"/>
    </xf>
    <xf numFmtId="0" fontId="14" fillId="19" borderId="13" xfId="0" applyNumberFormat="1" applyFont="1" applyFill="1" applyBorder="1" applyAlignment="1" applyProtection="1">
      <alignment vertical="center" wrapText="1"/>
    </xf>
    <xf numFmtId="164" fontId="11" fillId="16" borderId="13" xfId="0" applyNumberFormat="1" applyFont="1" applyFill="1" applyBorder="1" applyAlignment="1" applyProtection="1">
      <alignment horizontal="center" vertical="center" wrapText="1"/>
      <protection locked="0"/>
    </xf>
    <xf numFmtId="0" fontId="11" fillId="19" borderId="13" xfId="0" applyNumberFormat="1" applyFont="1" applyFill="1" applyBorder="1" applyAlignment="1" applyProtection="1">
      <alignment horizontal="left" vertical="center" wrapText="1" indent="1"/>
    </xf>
    <xf numFmtId="0" fontId="11" fillId="19" borderId="13" xfId="0" applyNumberFormat="1" applyFont="1" applyFill="1" applyBorder="1" applyAlignment="1" applyProtection="1">
      <alignment horizontal="left" vertical="center" wrapText="1"/>
    </xf>
    <xf numFmtId="0" fontId="40" fillId="22" borderId="0" xfId="0" applyFont="1" applyFill="1" applyAlignment="1" applyProtection="1">
      <alignment horizontal="center" vertical="center"/>
    </xf>
    <xf numFmtId="0" fontId="11" fillId="19" borderId="13" xfId="50" applyNumberFormat="1" applyFont="1" applyFill="1" applyBorder="1" applyAlignment="1" applyProtection="1">
      <alignment horizontal="left" vertical="center" wrapText="1"/>
    </xf>
    <xf numFmtId="164" fontId="11" fillId="0" borderId="0" xfId="50" applyNumberFormat="1" applyFont="1" applyFill="1" applyBorder="1" applyAlignment="1" applyProtection="1">
      <alignment horizontal="center" vertical="center" wrapText="1"/>
      <protection locked="0"/>
    </xf>
    <xf numFmtId="0" fontId="11" fillId="22" borderId="0" xfId="0" applyNumberFormat="1" applyFont="1" applyFill="1" applyAlignment="1" applyProtection="1">
      <alignment vertical="center"/>
    </xf>
    <xf numFmtId="0" fontId="11" fillId="19" borderId="13" xfId="0" applyNumberFormat="1" applyFont="1" applyFill="1" applyBorder="1" applyAlignment="1" applyProtection="1">
      <alignment horizontal="center" vertical="center" wrapText="1"/>
    </xf>
    <xf numFmtId="0" fontId="11" fillId="16" borderId="13" xfId="0" applyNumberFormat="1" applyFont="1" applyFill="1" applyBorder="1" applyAlignment="1" applyProtection="1">
      <alignment horizontal="center" vertical="center" wrapText="1"/>
    </xf>
    <xf numFmtId="0" fontId="14" fillId="19" borderId="13" xfId="0" applyNumberFormat="1" applyFont="1" applyFill="1" applyBorder="1" applyAlignment="1" applyProtection="1">
      <alignment horizontal="center" vertical="center"/>
    </xf>
    <xf numFmtId="0" fontId="11" fillId="0" borderId="0" xfId="50" applyFont="1" applyFill="1" applyBorder="1" applyAlignment="1" applyProtection="1">
      <alignment horizontal="left" vertical="center" wrapText="1" indent="1"/>
    </xf>
    <xf numFmtId="0" fontId="11" fillId="16" borderId="0" xfId="50" applyNumberFormat="1" applyFont="1" applyFill="1" applyBorder="1" applyAlignment="1" applyProtection="1">
      <alignment horizontal="center" vertical="center" wrapText="1"/>
      <protection locked="0"/>
    </xf>
    <xf numFmtId="0" fontId="11" fillId="0" borderId="0" xfId="50" applyNumberFormat="1" applyFont="1" applyFill="1" applyBorder="1" applyAlignment="1" applyProtection="1">
      <alignment horizontal="left" vertical="center" wrapText="1"/>
    </xf>
    <xf numFmtId="0" fontId="33" fillId="16" borderId="13" xfId="0" applyFont="1" applyFill="1" applyBorder="1" applyAlignment="1" applyProtection="1">
      <alignment horizontal="center" vertical="center" wrapText="1"/>
    </xf>
    <xf numFmtId="0" fontId="18" fillId="16" borderId="0" xfId="50" applyNumberFormat="1" applyFont="1" applyFill="1" applyBorder="1" applyAlignment="1" applyProtection="1">
      <alignment horizontal="left" vertical="center" wrapText="1"/>
    </xf>
    <xf numFmtId="0" fontId="11" fillId="16" borderId="0" xfId="50" applyFont="1" applyFill="1" applyBorder="1" applyAlignment="1" applyProtection="1">
      <alignment vertical="center"/>
    </xf>
    <xf numFmtId="0" fontId="14" fillId="16" borderId="0" xfId="0" applyFont="1" applyFill="1" applyBorder="1" applyAlignment="1" applyProtection="1">
      <alignment horizontal="center" vertical="center" wrapText="1"/>
    </xf>
    <xf numFmtId="0" fontId="11" fillId="16" borderId="0" xfId="50" applyFont="1" applyFill="1" applyBorder="1" applyAlignment="1" applyProtection="1">
      <alignment horizontal="center" vertical="center"/>
    </xf>
    <xf numFmtId="49" fontId="33" fillId="16" borderId="0" xfId="0" applyNumberFormat="1" applyFont="1" applyFill="1" applyBorder="1" applyAlignment="1" applyProtection="1">
      <alignment horizontal="center" vertical="center" wrapText="1"/>
    </xf>
    <xf numFmtId="0" fontId="11" fillId="16" borderId="0" xfId="50" applyFont="1" applyFill="1" applyBorder="1" applyAlignment="1" applyProtection="1">
      <alignment horizontal="left" vertical="center" wrapText="1"/>
    </xf>
    <xf numFmtId="0" fontId="11" fillId="19" borderId="14" xfId="50" applyFont="1" applyFill="1" applyBorder="1" applyAlignment="1" applyProtection="1">
      <alignment vertical="center"/>
    </xf>
    <xf numFmtId="0" fontId="14" fillId="0" borderId="0" xfId="50" applyFont="1" applyFill="1" applyBorder="1" applyAlignment="1" applyProtection="1">
      <alignment horizontal="left" vertical="center" wrapText="1"/>
    </xf>
    <xf numFmtId="0" fontId="11" fillId="0" borderId="0" xfId="50" applyNumberFormat="1" applyFont="1" applyFill="1" applyBorder="1" applyAlignment="1" applyProtection="1">
      <alignment vertical="center" wrapText="1"/>
    </xf>
    <xf numFmtId="0" fontId="11" fillId="19" borderId="0" xfId="50" applyFont="1" applyFill="1" applyBorder="1" applyAlignment="1" applyProtection="1">
      <alignment vertical="center"/>
    </xf>
    <xf numFmtId="0" fontId="11" fillId="16" borderId="0" xfId="0" applyNumberFormat="1" applyFont="1" applyFill="1" applyBorder="1" applyAlignment="1" applyProtection="1">
      <alignment horizontal="center" vertical="center" wrapText="1"/>
      <protection locked="0"/>
    </xf>
    <xf numFmtId="0" fontId="33" fillId="16" borderId="0" xfId="0"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xf>
    <xf numFmtId="0" fontId="13" fillId="19" borderId="13" xfId="50" applyFont="1" applyFill="1" applyBorder="1" applyAlignment="1" applyProtection="1">
      <alignment horizontal="left" vertical="center" wrapText="1"/>
    </xf>
    <xf numFmtId="0" fontId="64" fillId="22" borderId="0" xfId="0" applyNumberFormat="1" applyFont="1" applyFill="1" applyAlignment="1" applyProtection="1">
      <alignment vertical="center"/>
    </xf>
    <xf numFmtId="0" fontId="11" fillId="23" borderId="16" xfId="0" applyNumberFormat="1" applyFont="1" applyFill="1" applyBorder="1" applyAlignment="1" applyProtection="1">
      <alignment vertical="center"/>
    </xf>
    <xf numFmtId="0" fontId="11" fillId="23" borderId="17" xfId="0" applyNumberFormat="1" applyFont="1" applyFill="1" applyBorder="1" applyAlignment="1" applyProtection="1">
      <alignment horizontal="center" vertical="center" wrapText="1"/>
    </xf>
    <xf numFmtId="0" fontId="11" fillId="23" borderId="17" xfId="0" applyNumberFormat="1" applyFont="1" applyFill="1" applyBorder="1" applyAlignment="1" applyProtection="1">
      <alignment vertical="center"/>
    </xf>
    <xf numFmtId="0" fontId="11" fillId="23" borderId="17" xfId="0" applyNumberFormat="1" applyFont="1" applyFill="1" applyBorder="1" applyAlignment="1" applyProtection="1">
      <alignment horizontal="center" vertical="center" wrapText="1"/>
      <protection locked="0"/>
    </xf>
    <xf numFmtId="0" fontId="11" fillId="23" borderId="22" xfId="0" applyNumberFormat="1" applyFont="1" applyFill="1" applyBorder="1" applyAlignment="1" applyProtection="1">
      <alignment horizontal="center" vertical="center" wrapText="1"/>
      <protection locked="0"/>
    </xf>
    <xf numFmtId="37" fontId="11" fillId="16" borderId="13" xfId="0" applyNumberFormat="1" applyFont="1" applyFill="1" applyBorder="1" applyAlignment="1" applyProtection="1">
      <alignment horizontal="center" vertical="center" wrapText="1"/>
      <protection locked="0"/>
    </xf>
    <xf numFmtId="0" fontId="11" fillId="23" borderId="19" xfId="0" applyNumberFormat="1" applyFont="1" applyFill="1" applyBorder="1" applyAlignment="1" applyProtection="1">
      <alignment horizontal="center" vertical="center" wrapText="1"/>
      <protection locked="0"/>
    </xf>
    <xf numFmtId="0" fontId="11" fillId="23" borderId="23" xfId="0" applyNumberFormat="1" applyFont="1" applyFill="1" applyBorder="1" applyAlignment="1" applyProtection="1">
      <alignment horizontal="center" vertical="center" wrapText="1"/>
      <protection locked="0"/>
    </xf>
    <xf numFmtId="0" fontId="11" fillId="23" borderId="15" xfId="0" applyNumberFormat="1" applyFont="1" applyFill="1" applyBorder="1" applyAlignment="1" applyProtection="1">
      <alignment horizontal="center" vertical="center" wrapText="1"/>
      <protection locked="0"/>
    </xf>
    <xf numFmtId="0" fontId="11" fillId="23" borderId="21" xfId="0" applyNumberFormat="1" applyFont="1" applyFill="1" applyBorder="1" applyAlignment="1" applyProtection="1">
      <alignment horizontal="center" vertical="center" wrapText="1"/>
      <protection locked="0"/>
    </xf>
    <xf numFmtId="0" fontId="31" fillId="22" borderId="0" xfId="0" applyNumberFormat="1" applyFont="1" applyFill="1" applyAlignment="1" applyProtection="1">
      <alignment horizontal="center" vertical="center" wrapText="1"/>
      <protection locked="0"/>
    </xf>
    <xf numFmtId="0" fontId="31" fillId="22" borderId="0" xfId="0" applyNumberFormat="1" applyFont="1" applyFill="1" applyAlignment="1" applyProtection="1">
      <alignment horizontal="center" vertical="center"/>
      <protection locked="0"/>
    </xf>
    <xf numFmtId="0" fontId="11" fillId="23" borderId="19" xfId="0" applyNumberFormat="1" applyFont="1" applyFill="1" applyBorder="1" applyAlignment="1" applyProtection="1">
      <alignment horizontal="center" vertical="center" wrapText="1"/>
    </xf>
    <xf numFmtId="0" fontId="11" fillId="23" borderId="19" xfId="0" applyNumberFormat="1" applyFont="1" applyFill="1" applyBorder="1" applyAlignment="1" applyProtection="1">
      <alignment vertical="center"/>
    </xf>
    <xf numFmtId="0" fontId="11" fillId="0" borderId="0" xfId="0" applyNumberFormat="1" applyFont="1" applyFill="1" applyAlignment="1" applyProtection="1">
      <alignment horizontal="center" vertical="center" wrapText="1"/>
    </xf>
    <xf numFmtId="0" fontId="31" fillId="22" borderId="0" xfId="0" applyNumberFormat="1" applyFont="1" applyFill="1" applyBorder="1" applyAlignment="1" applyProtection="1">
      <alignment vertical="center" wrapText="1"/>
    </xf>
    <xf numFmtId="0" fontId="11" fillId="23" borderId="15" xfId="0" applyNumberFormat="1" applyFont="1" applyFill="1" applyBorder="1" applyAlignment="1" applyProtection="1">
      <alignment horizontal="center" vertical="center" wrapText="1"/>
    </xf>
    <xf numFmtId="0" fontId="11" fillId="23" borderId="15" xfId="0" applyNumberFormat="1" applyFont="1" applyFill="1" applyBorder="1" applyAlignment="1" applyProtection="1">
      <alignment vertical="center"/>
    </xf>
    <xf numFmtId="0" fontId="18" fillId="16" borderId="13" xfId="0" applyNumberFormat="1" applyFont="1" applyFill="1" applyBorder="1" applyAlignment="1" applyProtection="1">
      <alignment horizontal="center" vertical="center" wrapText="1"/>
      <protection locked="0"/>
    </xf>
    <xf numFmtId="0" fontId="13" fillId="19" borderId="13" xfId="0" applyFont="1" applyFill="1" applyBorder="1" applyAlignment="1" applyProtection="1">
      <alignment horizontal="left" vertical="center"/>
    </xf>
    <xf numFmtId="0" fontId="30" fillId="16" borderId="0" xfId="50" applyFont="1" applyFill="1" applyBorder="1" applyAlignment="1" applyProtection="1">
      <alignment horizontal="left" vertical="center"/>
    </xf>
    <xf numFmtId="0" fontId="0" fillId="16" borderId="0" xfId="0" applyFill="1" applyAlignment="1" applyProtection="1">
      <alignment wrapText="1"/>
    </xf>
    <xf numFmtId="0" fontId="0" fillId="16" borderId="0" xfId="0" applyNumberFormat="1" applyFill="1" applyAlignment="1" applyProtection="1">
      <alignment wrapText="1"/>
    </xf>
    <xf numFmtId="0" fontId="11" fillId="16" borderId="0" xfId="0" applyNumberFormat="1" applyFont="1" applyFill="1" applyProtection="1"/>
    <xf numFmtId="0" fontId="13" fillId="16" borderId="0" xfId="0" applyNumberFormat="1" applyFont="1" applyFill="1" applyProtection="1"/>
    <xf numFmtId="0" fontId="11" fillId="16" borderId="0" xfId="0" applyFont="1" applyFill="1" applyProtection="1"/>
    <xf numFmtId="49" fontId="8" fillId="16" borderId="0" xfId="0" applyNumberFormat="1" applyFont="1" applyFill="1" applyAlignment="1" applyProtection="1">
      <alignment vertical="top"/>
    </xf>
    <xf numFmtId="49" fontId="10" fillId="16" borderId="0" xfId="0" applyNumberFormat="1" applyFont="1" applyFill="1" applyAlignment="1" applyProtection="1">
      <alignment vertical="top"/>
    </xf>
    <xf numFmtId="0" fontId="10" fillId="16" borderId="0" xfId="0" applyNumberFormat="1" applyFont="1" applyFill="1" applyAlignment="1" applyProtection="1">
      <alignment vertical="top"/>
    </xf>
    <xf numFmtId="0" fontId="30" fillId="16" borderId="0" xfId="0" applyNumberFormat="1" applyFont="1" applyFill="1" applyAlignment="1" applyProtection="1">
      <alignment vertical="top"/>
      <protection locked="0"/>
    </xf>
    <xf numFmtId="0" fontId="30" fillId="0" borderId="0" xfId="47" applyNumberFormat="1" applyFont="1" applyFill="1" applyAlignment="1" applyProtection="1">
      <alignment vertical="top"/>
    </xf>
    <xf numFmtId="0" fontId="12" fillId="16" borderId="0" xfId="47" quotePrefix="1" applyFill="1" applyBorder="1" applyAlignment="1">
      <alignment vertical="top"/>
    </xf>
    <xf numFmtId="0" fontId="12" fillId="16" borderId="0" xfId="47" applyFill="1" applyAlignment="1">
      <alignment vertical="top"/>
    </xf>
    <xf numFmtId="0" fontId="21" fillId="0" borderId="0" xfId="49" applyFont="1" applyFill="1" applyBorder="1" applyAlignment="1" applyProtection="1">
      <alignment horizontal="left" vertical="center"/>
    </xf>
    <xf numFmtId="0" fontId="26" fillId="0" borderId="0" xfId="49" applyFont="1" applyFill="1" applyBorder="1" applyAlignment="1" applyProtection="1">
      <alignment horizontal="left" vertical="center"/>
    </xf>
    <xf numFmtId="0" fontId="11" fillId="0" borderId="0" xfId="49" applyFont="1" applyFill="1" applyBorder="1" applyAlignment="1" applyProtection="1">
      <alignment vertical="top"/>
    </xf>
    <xf numFmtId="0" fontId="11" fillId="0" borderId="0" xfId="49" applyFont="1" applyFill="1" applyBorder="1" applyAlignment="1" applyProtection="1">
      <alignment horizontal="left" vertical="top"/>
    </xf>
    <xf numFmtId="0" fontId="30" fillId="0" borderId="0" xfId="49" applyFont="1" applyFill="1" applyBorder="1" applyAlignment="1" applyProtection="1">
      <alignment horizontal="left" vertical="center"/>
    </xf>
    <xf numFmtId="0" fontId="24" fillId="0" borderId="0" xfId="49" applyFont="1" applyFill="1" applyBorder="1" applyAlignment="1" applyProtection="1">
      <alignment horizontal="left" vertical="center"/>
    </xf>
    <xf numFmtId="0" fontId="29" fillId="0" borderId="0" xfId="49" applyFont="1" applyFill="1" applyBorder="1" applyAlignment="1" applyProtection="1">
      <alignment vertical="top"/>
    </xf>
    <xf numFmtId="0" fontId="24" fillId="0" borderId="0" xfId="49" applyFont="1" applyFill="1" applyBorder="1" applyAlignment="1" applyProtection="1">
      <alignment horizontal="right" vertical="center"/>
    </xf>
    <xf numFmtId="0" fontId="29" fillId="0" borderId="0" xfId="49" applyFont="1" applyFill="1" applyBorder="1" applyAlignment="1" applyProtection="1">
      <alignment horizontal="left" vertical="top"/>
    </xf>
    <xf numFmtId="0" fontId="16" fillId="0" borderId="0" xfId="53" applyFont="1" applyFill="1" applyBorder="1" applyAlignment="1" applyProtection="1">
      <alignment horizontal="right"/>
    </xf>
    <xf numFmtId="0" fontId="32" fillId="22" borderId="29" xfId="0" applyFont="1" applyFill="1" applyBorder="1" applyAlignment="1">
      <alignment horizontal="left" wrapText="1"/>
    </xf>
    <xf numFmtId="0" fontId="32" fillId="22" borderId="30" xfId="0" applyFont="1" applyFill="1" applyBorder="1" applyAlignment="1">
      <alignment horizontal="center" wrapText="1"/>
    </xf>
    <xf numFmtId="0" fontId="32" fillId="22" borderId="32" xfId="0" applyFont="1" applyFill="1" applyBorder="1" applyAlignment="1">
      <alignment horizontal="center" wrapText="1"/>
    </xf>
    <xf numFmtId="0" fontId="32" fillId="22" borderId="31" xfId="0" applyFont="1" applyFill="1" applyBorder="1" applyAlignment="1">
      <alignment horizontal="center" wrapText="1"/>
    </xf>
    <xf numFmtId="0" fontId="10" fillId="0" borderId="0" xfId="53" applyFont="1" applyFill="1" applyBorder="1" applyAlignment="1" applyProtection="1">
      <alignment horizontal="left" vertical="top" wrapText="1"/>
    </xf>
    <xf numFmtId="0" fontId="13" fillId="0" borderId="0" xfId="0" applyFont="1" applyFill="1" applyProtection="1"/>
    <xf numFmtId="0" fontId="30" fillId="16" borderId="0" xfId="49" applyFont="1" applyFill="1" applyBorder="1" applyAlignment="1" applyProtection="1">
      <alignment horizontal="left" vertical="center"/>
    </xf>
    <xf numFmtId="0" fontId="30" fillId="0" borderId="0" xfId="0" applyNumberFormat="1" applyFont="1" applyFill="1" applyAlignment="1" applyProtection="1">
      <alignment vertical="top"/>
    </xf>
    <xf numFmtId="0" fontId="14" fillId="16" borderId="0" xfId="0" applyFont="1" applyFill="1" applyBorder="1" applyAlignment="1" applyProtection="1">
      <alignment horizontal="left" vertical="top" wrapText="1"/>
    </xf>
    <xf numFmtId="0" fontId="14" fillId="16" borderId="0" xfId="0" applyFont="1" applyFill="1" applyBorder="1" applyAlignment="1" applyProtection="1">
      <alignment vertical="top" wrapText="1"/>
    </xf>
    <xf numFmtId="0" fontId="11" fillId="16" borderId="0" xfId="47" applyFont="1" applyFill="1" applyAlignment="1">
      <alignment wrapText="1"/>
    </xf>
    <xf numFmtId="0" fontId="14" fillId="0" borderId="0" xfId="49" applyFont="1" applyFill="1" applyBorder="1" applyAlignment="1" applyProtection="1"/>
    <xf numFmtId="0" fontId="11" fillId="19" borderId="13" xfId="44" applyFont="1" applyFill="1" applyBorder="1" applyAlignment="1" applyProtection="1">
      <alignment vertical="center" wrapText="1"/>
    </xf>
    <xf numFmtId="0" fontId="11" fillId="16" borderId="22" xfId="0" applyNumberFormat="1" applyFont="1" applyFill="1" applyBorder="1" applyAlignment="1" applyProtection="1">
      <alignment horizontal="center" vertical="center" wrapText="1"/>
      <protection locked="0"/>
    </xf>
    <xf numFmtId="0" fontId="11" fillId="19" borderId="34" xfId="0" applyNumberFormat="1" applyFont="1" applyFill="1" applyBorder="1" applyAlignment="1" applyProtection="1">
      <alignment vertical="center"/>
    </xf>
    <xf numFmtId="0" fontId="11" fillId="19" borderId="13" xfId="44" applyFont="1" applyFill="1" applyBorder="1" applyAlignment="1" applyProtection="1">
      <alignment vertical="center"/>
    </xf>
    <xf numFmtId="0" fontId="14" fillId="19" borderId="13" xfId="44" applyFont="1" applyFill="1" applyBorder="1" applyAlignment="1" applyProtection="1">
      <alignment horizontal="center" vertical="center" wrapText="1"/>
    </xf>
    <xf numFmtId="0" fontId="11" fillId="19" borderId="13" xfId="44" applyFont="1" applyFill="1" applyBorder="1" applyAlignment="1" applyProtection="1">
      <alignment horizontal="center" vertical="center" wrapText="1"/>
    </xf>
    <xf numFmtId="0" fontId="33" fillId="24" borderId="13" xfId="44" applyFont="1" applyFill="1" applyBorder="1" applyAlignment="1" applyProtection="1">
      <alignment horizontal="center" vertical="center" wrapText="1"/>
    </xf>
    <xf numFmtId="0" fontId="11" fillId="16" borderId="13" xfId="44" applyNumberFormat="1" applyFont="1" applyFill="1" applyBorder="1" applyAlignment="1" applyProtection="1">
      <alignment horizontal="center" vertical="center" wrapText="1"/>
      <protection locked="0"/>
    </xf>
    <xf numFmtId="0" fontId="11" fillId="0" borderId="13" xfId="44" applyNumberFormat="1" applyFont="1" applyBorder="1" applyAlignment="1" applyProtection="1">
      <alignment horizontal="center" vertical="center" wrapText="1"/>
      <protection locked="0"/>
    </xf>
    <xf numFmtId="0" fontId="0" fillId="0" borderId="0" xfId="0" applyAlignment="1" applyProtection="1"/>
    <xf numFmtId="0" fontId="23" fillId="20" borderId="0" xfId="50" applyFill="1" applyProtection="1"/>
    <xf numFmtId="0" fontId="0" fillId="20" borderId="0" xfId="0" applyFill="1" applyProtection="1"/>
    <xf numFmtId="0" fontId="11" fillId="16" borderId="0" xfId="0" applyNumberFormat="1" applyFont="1" applyFill="1" applyAlignment="1" applyProtection="1">
      <alignment wrapText="1"/>
    </xf>
    <xf numFmtId="0" fontId="11" fillId="16" borderId="0" xfId="0" applyNumberFormat="1" applyFont="1" applyFill="1" applyBorder="1" applyAlignment="1" applyProtection="1">
      <alignment wrapText="1"/>
    </xf>
    <xf numFmtId="0" fontId="11" fillId="16" borderId="0" xfId="0" applyFont="1" applyFill="1" applyAlignment="1" applyProtection="1">
      <alignment wrapText="1"/>
    </xf>
    <xf numFmtId="0" fontId="42" fillId="19" borderId="13" xfId="50" applyFont="1" applyFill="1" applyBorder="1" applyAlignment="1" applyProtection="1">
      <alignment horizontal="left" vertical="center" wrapText="1"/>
    </xf>
    <xf numFmtId="0" fontId="28" fillId="16" borderId="0" xfId="50" applyFont="1" applyFill="1" applyBorder="1" applyProtection="1"/>
    <xf numFmtId="0" fontId="11" fillId="16" borderId="0" xfId="44" applyFont="1" applyFill="1" applyProtection="1"/>
    <xf numFmtId="0" fontId="27" fillId="16" borderId="0" xfId="50" applyFont="1" applyFill="1" applyBorder="1" applyProtection="1"/>
    <xf numFmtId="0" fontId="15" fillId="16" borderId="0" xfId="50" applyFont="1" applyFill="1" applyProtection="1"/>
    <xf numFmtId="0" fontId="15" fillId="16" borderId="0" xfId="50" applyFont="1" applyFill="1" applyAlignment="1" applyProtection="1">
      <alignment vertical="center"/>
    </xf>
    <xf numFmtId="0" fontId="11" fillId="16" borderId="0" xfId="44" applyFont="1" applyFill="1" applyAlignment="1" applyProtection="1">
      <alignment vertical="center"/>
    </xf>
    <xf numFmtId="0" fontId="65" fillId="16" borderId="0" xfId="50" applyFont="1" applyFill="1" applyBorder="1" applyProtection="1"/>
    <xf numFmtId="0" fontId="31" fillId="22" borderId="0" xfId="0" applyFont="1" applyFill="1" applyAlignment="1" applyProtection="1">
      <alignment horizontal="center" vertical="top" wrapText="1"/>
    </xf>
    <xf numFmtId="0" fontId="11" fillId="23" borderId="22" xfId="0" applyNumberFormat="1" applyFont="1" applyFill="1" applyBorder="1" applyAlignment="1" applyProtection="1">
      <alignment horizontal="center" vertical="center" wrapText="1"/>
    </xf>
    <xf numFmtId="0" fontId="11" fillId="0" borderId="13" xfId="0" applyNumberFormat="1" applyFont="1" applyBorder="1" applyAlignment="1" applyProtection="1">
      <alignment horizontal="center" vertical="center" wrapText="1"/>
    </xf>
    <xf numFmtId="0" fontId="11" fillId="23" borderId="21" xfId="0" applyNumberFormat="1" applyFont="1" applyFill="1" applyBorder="1" applyAlignment="1" applyProtection="1">
      <alignment horizontal="center" vertical="center" wrapText="1"/>
    </xf>
    <xf numFmtId="0" fontId="11" fillId="23" borderId="23" xfId="50" applyNumberFormat="1" applyFont="1" applyFill="1" applyBorder="1" applyAlignment="1" applyProtection="1">
      <alignment horizontal="center" vertical="center" wrapText="1"/>
      <protection locked="0"/>
    </xf>
    <xf numFmtId="0" fontId="11" fillId="23" borderId="15" xfId="50" applyFont="1" applyFill="1" applyBorder="1" applyAlignment="1" applyProtection="1">
      <alignment vertical="center"/>
      <protection locked="0"/>
    </xf>
    <xf numFmtId="0" fontId="11" fillId="23" borderId="21" xfId="50" applyNumberFormat="1" applyFont="1" applyFill="1" applyBorder="1" applyAlignment="1" applyProtection="1">
      <alignment vertical="center" wrapText="1"/>
      <protection locked="0"/>
    </xf>
    <xf numFmtId="0" fontId="11" fillId="23" borderId="21" xfId="50" applyFont="1" applyFill="1" applyBorder="1" applyAlignment="1" applyProtection="1">
      <alignment vertical="center"/>
      <protection locked="0"/>
    </xf>
    <xf numFmtId="0" fontId="11" fillId="24" borderId="16" xfId="50" applyNumberFormat="1" applyFont="1" applyFill="1" applyBorder="1" applyAlignment="1" applyProtection="1">
      <alignment horizontal="center" vertical="center" wrapText="1"/>
      <protection locked="0"/>
    </xf>
    <xf numFmtId="0" fontId="11" fillId="24" borderId="22" xfId="50" applyNumberFormat="1" applyFont="1" applyFill="1" applyBorder="1" applyAlignment="1" applyProtection="1">
      <alignment horizontal="center" vertical="center" wrapText="1"/>
      <protection locked="0"/>
    </xf>
    <xf numFmtId="0" fontId="11" fillId="24" borderId="20" xfId="50" applyNumberFormat="1" applyFont="1" applyFill="1" applyBorder="1" applyAlignment="1" applyProtection="1">
      <alignment horizontal="center" vertical="center" wrapText="1"/>
      <protection locked="0"/>
    </xf>
    <xf numFmtId="0" fontId="11" fillId="24" borderId="24" xfId="50" applyNumberFormat="1" applyFont="1" applyFill="1" applyBorder="1" applyAlignment="1" applyProtection="1">
      <alignment horizontal="center" vertical="center" wrapText="1"/>
      <protection locked="0"/>
    </xf>
    <xf numFmtId="0" fontId="11" fillId="24" borderId="18" xfId="50" applyNumberFormat="1" applyFont="1" applyFill="1" applyBorder="1" applyAlignment="1" applyProtection="1">
      <alignment horizontal="center" vertical="center" wrapText="1"/>
      <protection locked="0"/>
    </xf>
    <xf numFmtId="0" fontId="11" fillId="24" borderId="23" xfId="50" applyNumberFormat="1" applyFont="1" applyFill="1" applyBorder="1" applyAlignment="1" applyProtection="1">
      <alignment horizontal="center" vertical="center" wrapText="1"/>
      <protection locked="0"/>
    </xf>
    <xf numFmtId="0" fontId="11" fillId="23" borderId="17" xfId="50" applyFont="1" applyFill="1" applyBorder="1" applyAlignment="1" applyProtection="1">
      <alignment vertical="center"/>
      <protection locked="0"/>
    </xf>
    <xf numFmtId="0" fontId="11" fillId="23" borderId="22" xfId="50" applyNumberFormat="1" applyFont="1" applyFill="1" applyBorder="1" applyAlignment="1" applyProtection="1">
      <alignment vertical="center" wrapText="1"/>
      <protection locked="0"/>
    </xf>
    <xf numFmtId="0" fontId="11" fillId="23" borderId="19" xfId="50" applyFont="1" applyFill="1" applyBorder="1" applyAlignment="1" applyProtection="1">
      <alignment vertical="center"/>
      <protection locked="0"/>
    </xf>
    <xf numFmtId="0" fontId="11" fillId="23" borderId="23" xfId="50" applyNumberFormat="1" applyFont="1" applyFill="1" applyBorder="1" applyAlignment="1" applyProtection="1">
      <alignment vertical="center" wrapText="1"/>
      <protection locked="0"/>
    </xf>
    <xf numFmtId="0" fontId="21" fillId="26" borderId="0" xfId="0" applyFont="1" applyFill="1" applyAlignment="1" applyProtection="1">
      <alignment vertical="top"/>
    </xf>
    <xf numFmtId="0" fontId="7" fillId="16" borderId="0" xfId="50" applyFont="1" applyFill="1" applyProtection="1"/>
    <xf numFmtId="0" fontId="7" fillId="16" borderId="0" xfId="50" applyFont="1" applyFill="1" applyAlignment="1" applyProtection="1">
      <alignment vertical="top"/>
    </xf>
    <xf numFmtId="0" fontId="68" fillId="19" borderId="13" xfId="50" applyFont="1" applyFill="1" applyBorder="1" applyAlignment="1" applyProtection="1">
      <alignment horizontal="left" vertical="center" wrapText="1"/>
    </xf>
    <xf numFmtId="0" fontId="7" fillId="16" borderId="0" xfId="50" applyFont="1" applyFill="1" applyBorder="1" applyProtection="1"/>
    <xf numFmtId="0" fontId="7" fillId="0" borderId="0" xfId="67" applyFont="1" applyFill="1" applyBorder="1" applyAlignment="1" applyProtection="1">
      <alignment horizontal="left" vertical="center" wrapText="1"/>
    </xf>
    <xf numFmtId="0" fontId="11" fillId="29" borderId="15" xfId="67" applyFont="1" applyFill="1" applyBorder="1" applyAlignment="1" applyProtection="1">
      <alignment vertical="center"/>
      <protection hidden="1"/>
    </xf>
    <xf numFmtId="0" fontId="11" fillId="29" borderId="15" xfId="67" applyFont="1" applyFill="1" applyBorder="1" applyAlignment="1" applyProtection="1">
      <alignment vertical="center"/>
    </xf>
    <xf numFmtId="0" fontId="7" fillId="29" borderId="15" xfId="67" applyFont="1" applyFill="1" applyBorder="1" applyAlignment="1" applyProtection="1">
      <alignment vertical="center"/>
      <protection hidden="1"/>
    </xf>
    <xf numFmtId="0" fontId="7" fillId="0" borderId="0" xfId="0" applyNumberFormat="1" applyFont="1" applyFill="1" applyBorder="1" applyAlignment="1" applyProtection="1">
      <alignment vertical="center" wrapText="1"/>
    </xf>
    <xf numFmtId="0" fontId="15" fillId="0" borderId="0" xfId="50" applyFont="1" applyFill="1" applyBorder="1" applyProtection="1"/>
    <xf numFmtId="0" fontId="11" fillId="29" borderId="15" xfId="70" applyFont="1" applyFill="1" applyBorder="1" applyAlignment="1" applyProtection="1">
      <alignment vertical="center"/>
    </xf>
    <xf numFmtId="0" fontId="7" fillId="29" borderId="17" xfId="70" applyFont="1" applyFill="1" applyBorder="1" applyAlignment="1" applyProtection="1">
      <alignment vertical="center"/>
    </xf>
    <xf numFmtId="0" fontId="11" fillId="29" borderId="17" xfId="70" applyFont="1" applyFill="1" applyBorder="1" applyAlignment="1" applyProtection="1">
      <alignment vertical="center"/>
    </xf>
    <xf numFmtId="0" fontId="11" fillId="29" borderId="15" xfId="70" applyFont="1" applyFill="1" applyBorder="1" applyAlignment="1" applyProtection="1">
      <alignment vertical="center"/>
      <protection hidden="1"/>
    </xf>
    <xf numFmtId="0" fontId="14" fillId="29" borderId="15" xfId="0" applyFont="1" applyFill="1" applyBorder="1" applyAlignment="1" applyProtection="1">
      <alignment horizontal="center" vertical="center" wrapText="1"/>
    </xf>
    <xf numFmtId="0" fontId="7" fillId="0" borderId="0" xfId="70" applyFont="1" applyFill="1" applyBorder="1" applyAlignment="1" applyProtection="1">
      <alignment horizontal="left" vertical="center" wrapText="1" indent="1"/>
    </xf>
    <xf numFmtId="0" fontId="7" fillId="16" borderId="0" xfId="50" applyFont="1" applyFill="1" applyBorder="1" applyAlignment="1" applyProtection="1">
      <alignment horizontal="right" vertical="top"/>
    </xf>
    <xf numFmtId="49" fontId="10" fillId="16" borderId="0" xfId="50" applyNumberFormat="1" applyFont="1" applyFill="1" applyBorder="1" applyAlignment="1" applyProtection="1">
      <alignment horizontal="center" vertical="center"/>
    </xf>
    <xf numFmtId="0" fontId="7" fillId="16" borderId="0" xfId="0" applyFont="1" applyFill="1" applyProtection="1"/>
    <xf numFmtId="49" fontId="10" fillId="16" borderId="0" xfId="50" applyNumberFormat="1" applyFont="1" applyFill="1" applyBorder="1" applyAlignment="1" applyProtection="1">
      <alignment horizontal="right" vertical="center"/>
    </xf>
    <xf numFmtId="0" fontId="8" fillId="16" borderId="0" xfId="50" applyFont="1" applyFill="1" applyAlignment="1" applyProtection="1">
      <alignment horizontal="right" vertical="center"/>
    </xf>
    <xf numFmtId="0" fontId="7" fillId="16" borderId="0" xfId="50" applyFont="1" applyFill="1" applyAlignment="1" applyProtection="1">
      <alignment vertical="top" wrapText="1"/>
    </xf>
    <xf numFmtId="0" fontId="10" fillId="16" borderId="0" xfId="0" applyNumberFormat="1" applyFont="1" applyFill="1" applyAlignment="1" applyProtection="1">
      <alignment horizontal="right" vertical="top"/>
    </xf>
    <xf numFmtId="0" fontId="8" fillId="16" borderId="0" xfId="50" applyFont="1" applyFill="1" applyBorder="1" applyAlignment="1" applyProtection="1">
      <alignment horizontal="right" vertical="center"/>
    </xf>
    <xf numFmtId="0" fontId="8" fillId="0" borderId="0" xfId="50" applyFont="1" applyFill="1" applyAlignment="1" applyProtection="1">
      <alignment horizontal="right" vertical="center"/>
    </xf>
    <xf numFmtId="0" fontId="8" fillId="0" borderId="0" xfId="50" applyFont="1" applyFill="1" applyBorder="1" applyAlignment="1" applyProtection="1">
      <alignment horizontal="right" vertical="center"/>
    </xf>
    <xf numFmtId="49" fontId="10" fillId="0" borderId="0" xfId="50" applyNumberFormat="1" applyFont="1" applyFill="1" applyBorder="1" applyAlignment="1" applyProtection="1">
      <alignment horizontal="right" vertical="center"/>
    </xf>
    <xf numFmtId="0" fontId="8" fillId="18" borderId="0" xfId="50" applyFont="1" applyFill="1" applyAlignment="1" applyProtection="1">
      <alignment horizontal="right" vertical="center"/>
    </xf>
    <xf numFmtId="49" fontId="10" fillId="16" borderId="0" xfId="50" applyNumberFormat="1" applyFont="1" applyFill="1" applyAlignment="1" applyProtection="1">
      <alignment horizontal="right" vertical="center"/>
    </xf>
    <xf numFmtId="49" fontId="10" fillId="26" borderId="0" xfId="50" applyNumberFormat="1" applyFont="1" applyFill="1" applyBorder="1" applyAlignment="1" applyProtection="1">
      <alignment horizontal="right" vertical="center"/>
    </xf>
    <xf numFmtId="0" fontId="7" fillId="16" borderId="0" xfId="50" applyFont="1" applyFill="1" applyAlignment="1" applyProtection="1">
      <alignment horizontal="right" vertical="center"/>
    </xf>
    <xf numFmtId="49" fontId="10" fillId="16" borderId="0" xfId="0" applyNumberFormat="1" applyFont="1" applyFill="1" applyAlignment="1" applyProtection="1">
      <alignment vertical="top" wrapText="1"/>
    </xf>
    <xf numFmtId="49" fontId="8" fillId="0" borderId="0" xfId="0" applyNumberFormat="1" applyFont="1" applyFill="1" applyAlignment="1" applyProtection="1">
      <alignment vertical="top"/>
    </xf>
    <xf numFmtId="49" fontId="10" fillId="0" borderId="0" xfId="0" applyNumberFormat="1" applyFont="1" applyFill="1" applyAlignment="1" applyProtection="1">
      <alignment horizontal="center" vertical="top"/>
    </xf>
    <xf numFmtId="0" fontId="10" fillId="0" borderId="0" xfId="0" applyNumberFormat="1" applyFont="1" applyFill="1" applyAlignment="1" applyProtection="1">
      <alignment vertical="top"/>
    </xf>
    <xf numFmtId="49" fontId="10" fillId="0" borderId="0" xfId="0" applyNumberFormat="1" applyFont="1" applyFill="1" applyAlignment="1" applyProtection="1">
      <alignment vertical="top"/>
    </xf>
    <xf numFmtId="49" fontId="8" fillId="16" borderId="0" xfId="44" applyNumberFormat="1" applyFont="1" applyFill="1" applyAlignment="1" applyProtection="1">
      <alignment vertical="top"/>
    </xf>
    <xf numFmtId="49" fontId="10" fillId="16" borderId="0" xfId="44" applyNumberFormat="1" applyFont="1" applyFill="1" applyAlignment="1" applyProtection="1">
      <alignment vertical="top"/>
    </xf>
    <xf numFmtId="0" fontId="10" fillId="16" borderId="0" xfId="44" applyNumberFormat="1" applyFont="1" applyFill="1" applyAlignment="1" applyProtection="1">
      <alignment vertical="top"/>
    </xf>
    <xf numFmtId="0" fontId="10" fillId="16" borderId="0" xfId="50" applyFont="1" applyFill="1" applyBorder="1" applyAlignment="1" applyProtection="1">
      <alignment horizontal="left" vertical="center" wrapText="1"/>
    </xf>
    <xf numFmtId="0" fontId="10" fillId="16" borderId="0" xfId="50" applyFont="1" applyFill="1" applyAlignment="1" applyProtection="1">
      <alignment horizontal="left" vertical="center" wrapText="1"/>
    </xf>
    <xf numFmtId="0" fontId="10" fillId="0" borderId="0" xfId="50" applyFont="1" applyFill="1" applyAlignment="1" applyProtection="1">
      <alignment horizontal="left" vertical="center" wrapText="1"/>
    </xf>
    <xf numFmtId="0" fontId="8" fillId="26" borderId="0" xfId="50" applyFont="1" applyFill="1" applyBorder="1" applyAlignment="1" applyProtection="1">
      <alignment horizontal="right" vertical="center"/>
    </xf>
    <xf numFmtId="49" fontId="10" fillId="0" borderId="0" xfId="50" applyNumberFormat="1" applyFont="1" applyFill="1" applyAlignment="1" applyProtection="1">
      <alignment horizontal="right" vertical="center"/>
    </xf>
    <xf numFmtId="49" fontId="10" fillId="16" borderId="0" xfId="0" applyNumberFormat="1" applyFont="1" applyFill="1" applyAlignment="1" applyProtection="1">
      <alignment horizontal="right" vertical="top"/>
    </xf>
    <xf numFmtId="0" fontId="8" fillId="26" borderId="0" xfId="50" applyFont="1" applyFill="1" applyAlignment="1" applyProtection="1">
      <alignment horizontal="right" vertical="center"/>
    </xf>
    <xf numFmtId="0" fontId="7" fillId="28" borderId="0" xfId="0" applyFont="1" applyFill="1" applyProtection="1"/>
    <xf numFmtId="0" fontId="7" fillId="16" borderId="0" xfId="47" quotePrefix="1" applyFont="1" applyFill="1" applyBorder="1" applyAlignment="1">
      <alignment vertical="top" wrapText="1"/>
    </xf>
    <xf numFmtId="0" fontId="7" fillId="16" borderId="0" xfId="0" applyFont="1" applyFill="1" applyAlignment="1" applyProtection="1">
      <alignment horizontal="left" vertical="top"/>
    </xf>
    <xf numFmtId="0" fontId="7" fillId="16" borderId="0" xfId="47" applyFont="1" applyFill="1" applyBorder="1" applyAlignment="1">
      <alignment horizontal="left" vertical="top" wrapText="1"/>
    </xf>
    <xf numFmtId="0" fontId="7" fillId="16" borderId="0" xfId="47" applyFont="1" applyFill="1"/>
    <xf numFmtId="0" fontId="7" fillId="16" borderId="0" xfId="0" applyFont="1" applyFill="1" applyAlignment="1" applyProtection="1">
      <alignment horizontal="left" vertical="top" wrapText="1"/>
    </xf>
    <xf numFmtId="0" fontId="67" fillId="16" borderId="0" xfId="50" applyFont="1" applyFill="1" applyBorder="1" applyAlignment="1" applyProtection="1"/>
    <xf numFmtId="0" fontId="67" fillId="16" borderId="0" xfId="50" applyFont="1" applyFill="1" applyBorder="1" applyProtection="1"/>
    <xf numFmtId="0" fontId="67" fillId="16" borderId="0" xfId="50" applyFont="1" applyFill="1" applyBorder="1" applyAlignment="1" applyProtection="1">
      <alignment vertical="top"/>
    </xf>
    <xf numFmtId="49" fontId="67" fillId="16" borderId="0" xfId="50" applyNumberFormat="1" applyFont="1" applyFill="1" applyBorder="1" applyAlignment="1" applyProtection="1">
      <alignment horizontal="center" vertical="top"/>
    </xf>
    <xf numFmtId="49" fontId="72" fillId="16" borderId="0" xfId="0" applyNumberFormat="1" applyFont="1" applyFill="1" applyAlignment="1" applyProtection="1">
      <alignment vertical="top"/>
    </xf>
    <xf numFmtId="49" fontId="73" fillId="16" borderId="0" xfId="0" applyNumberFormat="1" applyFont="1" applyFill="1" applyAlignment="1" applyProtection="1">
      <alignment vertical="top"/>
    </xf>
    <xf numFmtId="0" fontId="67" fillId="16" borderId="0" xfId="0" applyNumberFormat="1" applyFont="1" applyFill="1" applyProtection="1"/>
    <xf numFmtId="0" fontId="67" fillId="19" borderId="13" xfId="0" applyNumberFormat="1" applyFont="1" applyFill="1" applyBorder="1" applyAlignment="1" applyProtection="1">
      <alignment vertical="center" wrapText="1"/>
    </xf>
    <xf numFmtId="0" fontId="67" fillId="19" borderId="13" xfId="0" applyNumberFormat="1" applyFont="1" applyFill="1" applyBorder="1" applyAlignment="1" applyProtection="1">
      <alignment vertical="center"/>
    </xf>
    <xf numFmtId="0" fontId="73" fillId="19" borderId="13" xfId="0" applyNumberFormat="1" applyFont="1" applyFill="1" applyBorder="1" applyAlignment="1" applyProtection="1">
      <alignment horizontal="center" vertical="center"/>
    </xf>
    <xf numFmtId="0" fontId="67" fillId="19" borderId="16" xfId="0" applyNumberFormat="1" applyFont="1" applyFill="1" applyBorder="1" applyAlignment="1" applyProtection="1">
      <alignment vertical="center"/>
    </xf>
    <xf numFmtId="0" fontId="73" fillId="19" borderId="13" xfId="0" applyNumberFormat="1" applyFont="1" applyFill="1" applyBorder="1" applyAlignment="1" applyProtection="1">
      <alignment vertical="center" wrapText="1"/>
    </xf>
    <xf numFmtId="0" fontId="67" fillId="23" borderId="16" xfId="0" applyNumberFormat="1" applyFont="1" applyFill="1" applyBorder="1" applyAlignment="1" applyProtection="1">
      <alignment vertical="center"/>
    </xf>
    <xf numFmtId="0" fontId="73" fillId="23" borderId="17" xfId="0" applyNumberFormat="1" applyFont="1" applyFill="1" applyBorder="1" applyAlignment="1" applyProtection="1">
      <alignment horizontal="center" vertical="center" wrapText="1"/>
    </xf>
    <xf numFmtId="0" fontId="67" fillId="19" borderId="13" xfId="0" applyNumberFormat="1" applyFont="1" applyFill="1" applyBorder="1" applyAlignment="1" applyProtection="1">
      <alignment horizontal="left" vertical="center" wrapText="1" indent="1"/>
    </xf>
    <xf numFmtId="0" fontId="73" fillId="19" borderId="13" xfId="0" applyNumberFormat="1" applyFont="1" applyFill="1" applyBorder="1" applyAlignment="1" applyProtection="1">
      <alignment horizontal="center" vertical="center" wrapText="1"/>
    </xf>
    <xf numFmtId="0" fontId="67" fillId="23" borderId="14" xfId="0" applyNumberFormat="1" applyFont="1" applyFill="1" applyBorder="1" applyAlignment="1" applyProtection="1">
      <alignment vertical="center"/>
    </xf>
    <xf numFmtId="0" fontId="67" fillId="22" borderId="0" xfId="0" applyNumberFormat="1" applyFont="1" applyFill="1" applyAlignment="1" applyProtection="1">
      <alignment vertical="center"/>
    </xf>
    <xf numFmtId="0" fontId="74" fillId="22" borderId="0" xfId="0" applyNumberFormat="1" applyFont="1" applyFill="1" applyAlignment="1" applyProtection="1">
      <alignment horizontal="center" vertical="center" wrapText="1"/>
    </xf>
    <xf numFmtId="0" fontId="67" fillId="23" borderId="18" xfId="0" applyNumberFormat="1" applyFont="1" applyFill="1" applyBorder="1" applyAlignment="1" applyProtection="1">
      <alignment vertical="center"/>
    </xf>
    <xf numFmtId="0" fontId="75" fillId="19" borderId="13" xfId="0" applyNumberFormat="1" applyFont="1" applyFill="1" applyBorder="1" applyAlignment="1" applyProtection="1">
      <alignment vertical="center" wrapText="1"/>
    </xf>
    <xf numFmtId="0" fontId="73" fillId="23" borderId="19" xfId="0" applyNumberFormat="1" applyFont="1" applyFill="1" applyBorder="1" applyAlignment="1" applyProtection="1">
      <alignment horizontal="center" vertical="center" wrapText="1"/>
    </xf>
    <xf numFmtId="0" fontId="67" fillId="19" borderId="13" xfId="0" applyNumberFormat="1" applyFont="1" applyFill="1" applyBorder="1" applyAlignment="1" applyProtection="1">
      <alignment horizontal="left" vertical="center" wrapText="1"/>
    </xf>
    <xf numFmtId="0" fontId="76" fillId="22" borderId="0" xfId="0" applyNumberFormat="1" applyFont="1" applyFill="1" applyAlignment="1" applyProtection="1">
      <alignment vertical="center" wrapText="1"/>
    </xf>
    <xf numFmtId="0" fontId="7" fillId="19" borderId="13" xfId="0" applyNumberFormat="1" applyFont="1" applyFill="1" applyBorder="1" applyAlignment="1" applyProtection="1">
      <alignment horizontal="left" vertical="center" wrapText="1"/>
    </xf>
    <xf numFmtId="0" fontId="7" fillId="19" borderId="13" xfId="0" applyNumberFormat="1" applyFont="1" applyFill="1" applyBorder="1" applyAlignment="1" applyProtection="1">
      <alignment vertical="center"/>
    </xf>
    <xf numFmtId="0" fontId="10" fillId="23" borderId="17" xfId="0" applyNumberFormat="1" applyFont="1" applyFill="1" applyBorder="1" applyAlignment="1" applyProtection="1">
      <alignment horizontal="center" vertical="center" wrapText="1"/>
    </xf>
    <xf numFmtId="0" fontId="10" fillId="19" borderId="13" xfId="0" applyNumberFormat="1" applyFont="1" applyFill="1" applyBorder="1" applyAlignment="1" applyProtection="1">
      <alignment horizontal="center" vertical="center"/>
    </xf>
    <xf numFmtId="0" fontId="7" fillId="19" borderId="13" xfId="0" applyNumberFormat="1" applyFont="1" applyFill="1" applyBorder="1" applyAlignment="1" applyProtection="1">
      <alignment vertical="center" wrapText="1"/>
    </xf>
    <xf numFmtId="0" fontId="7" fillId="19" borderId="0" xfId="0" applyNumberFormat="1" applyFont="1" applyFill="1" applyBorder="1" applyAlignment="1" applyProtection="1">
      <alignment vertical="center"/>
    </xf>
    <xf numFmtId="0" fontId="7" fillId="0" borderId="0" xfId="0" applyNumberFormat="1" applyFont="1" applyFill="1" applyAlignment="1" applyProtection="1">
      <alignment vertical="center"/>
    </xf>
    <xf numFmtId="0" fontId="7" fillId="16" borderId="0" xfId="0" applyNumberFormat="1" applyFont="1" applyFill="1" applyProtection="1"/>
    <xf numFmtId="0" fontId="10" fillId="16" borderId="0" xfId="0" applyNumberFormat="1" applyFont="1" applyFill="1" applyProtection="1"/>
    <xf numFmtId="0" fontId="10" fillId="19" borderId="13" xfId="0" applyNumberFormat="1" applyFont="1" applyFill="1" applyBorder="1" applyAlignment="1" applyProtection="1">
      <alignment horizontal="center" vertical="center" wrapText="1"/>
    </xf>
    <xf numFmtId="0" fontId="10" fillId="19" borderId="13" xfId="0" applyNumberFormat="1" applyFont="1" applyFill="1" applyBorder="1" applyAlignment="1" applyProtection="1">
      <alignment vertical="center" wrapText="1"/>
    </xf>
    <xf numFmtId="0" fontId="7" fillId="23" borderId="14" xfId="0" applyNumberFormat="1" applyFont="1" applyFill="1" applyBorder="1" applyAlignment="1" applyProtection="1">
      <alignment vertical="center"/>
    </xf>
    <xf numFmtId="0" fontId="10" fillId="23" borderId="15" xfId="0" applyNumberFormat="1" applyFont="1" applyFill="1" applyBorder="1" applyAlignment="1" applyProtection="1">
      <alignment horizontal="center" vertical="center" wrapText="1"/>
    </xf>
    <xf numFmtId="0" fontId="7" fillId="23" borderId="0" xfId="0" applyNumberFormat="1" applyFont="1" applyFill="1" applyBorder="1" applyAlignment="1" applyProtection="1">
      <alignment vertical="center"/>
    </xf>
    <xf numFmtId="0" fontId="7" fillId="16" borderId="0" xfId="0" applyNumberFormat="1" applyFont="1" applyFill="1" applyBorder="1" applyAlignment="1" applyProtection="1">
      <alignment vertical="center"/>
    </xf>
    <xf numFmtId="0" fontId="7" fillId="19" borderId="13" xfId="0" applyFont="1" applyFill="1" applyBorder="1" applyAlignment="1" applyProtection="1">
      <alignment horizontal="left" vertical="center" wrapText="1"/>
    </xf>
    <xf numFmtId="0" fontId="7" fillId="19" borderId="16" xfId="0" applyNumberFormat="1" applyFont="1" applyFill="1" applyBorder="1" applyAlignment="1" applyProtection="1">
      <alignment vertical="center"/>
    </xf>
    <xf numFmtId="0" fontId="77" fillId="19" borderId="13" xfId="0" applyFont="1" applyFill="1" applyBorder="1" applyAlignment="1" applyProtection="1">
      <alignment horizontal="left" vertical="center" wrapText="1"/>
    </xf>
    <xf numFmtId="0" fontId="7" fillId="23" borderId="16" xfId="0" applyNumberFormat="1" applyFont="1" applyFill="1" applyBorder="1" applyAlignment="1" applyProtection="1">
      <alignment vertical="center"/>
    </xf>
    <xf numFmtId="0" fontId="13" fillId="26" borderId="0" xfId="0" applyNumberFormat="1" applyFont="1" applyFill="1" applyProtection="1"/>
    <xf numFmtId="0" fontId="34" fillId="25" borderId="0" xfId="65" applyFont="1" applyFill="1"/>
    <xf numFmtId="0" fontId="21" fillId="0" borderId="0" xfId="70" applyFont="1" applyFill="1" applyBorder="1" applyAlignment="1" applyProtection="1">
      <alignment horizontal="left" vertical="center"/>
      <protection hidden="1"/>
    </xf>
    <xf numFmtId="0" fontId="22" fillId="0" borderId="0" xfId="77" applyFont="1" applyFill="1" applyBorder="1" applyAlignment="1" applyProtection="1">
      <alignment vertical="center"/>
    </xf>
    <xf numFmtId="0" fontId="21" fillId="25" borderId="0" xfId="80" applyFont="1" applyFill="1" applyAlignment="1" applyProtection="1"/>
    <xf numFmtId="0" fontId="10" fillId="0" borderId="0" xfId="0" applyFont="1" applyFill="1" applyBorder="1" applyAlignment="1" applyProtection="1">
      <alignment horizontal="center" vertical="top" wrapText="1"/>
    </xf>
    <xf numFmtId="0" fontId="7" fillId="16" borderId="0" xfId="50" applyFont="1" applyFill="1" applyAlignment="1" applyProtection="1">
      <alignment vertical="center"/>
    </xf>
    <xf numFmtId="49" fontId="72" fillId="26" borderId="0" xfId="0" applyNumberFormat="1" applyFont="1" applyFill="1" applyAlignment="1" applyProtection="1">
      <alignment vertical="top"/>
    </xf>
    <xf numFmtId="0" fontId="30" fillId="0" borderId="0" xfId="70" applyFont="1" applyFill="1" applyBorder="1" applyAlignment="1" applyProtection="1">
      <alignment horizontal="left" vertical="center"/>
    </xf>
    <xf numFmtId="0" fontId="7" fillId="0" borderId="0" xfId="65" applyFill="1" applyAlignment="1" applyProtection="1">
      <alignment wrapText="1"/>
    </xf>
    <xf numFmtId="0" fontId="7" fillId="0" borderId="0" xfId="65" applyNumberFormat="1" applyFill="1" applyAlignment="1" applyProtection="1">
      <alignment wrapText="1"/>
    </xf>
    <xf numFmtId="0" fontId="7" fillId="0" borderId="0" xfId="70" applyFont="1" applyFill="1" applyBorder="1" applyAlignment="1" applyProtection="1"/>
    <xf numFmtId="0" fontId="7" fillId="0" borderId="0" xfId="70" applyFont="1" applyFill="1" applyBorder="1" applyAlignment="1" applyProtection="1">
      <alignment vertical="top"/>
    </xf>
    <xf numFmtId="49" fontId="7" fillId="0" borderId="0" xfId="70" applyNumberFormat="1" applyFont="1" applyFill="1" applyBorder="1" applyAlignment="1" applyProtection="1">
      <alignment horizontal="center" vertical="top"/>
    </xf>
    <xf numFmtId="0" fontId="7" fillId="0" borderId="0" xfId="70" applyFont="1" applyFill="1" applyBorder="1" applyAlignment="1" applyProtection="1">
      <alignment horizontal="right" vertical="top"/>
    </xf>
    <xf numFmtId="0" fontId="11" fillId="0" borderId="0" xfId="70" applyFont="1" applyFill="1" applyBorder="1" applyAlignment="1" applyProtection="1">
      <alignment horizontal="center" vertical="center" wrapText="1"/>
    </xf>
    <xf numFmtId="0" fontId="11" fillId="0" borderId="0" xfId="70" applyNumberFormat="1" applyFont="1" applyFill="1" applyBorder="1" applyAlignment="1" applyProtection="1">
      <alignment horizontal="center" vertical="center" wrapText="1"/>
    </xf>
    <xf numFmtId="0" fontId="33" fillId="0" borderId="0" xfId="65" applyFont="1" applyFill="1" applyAlignment="1" applyProtection="1">
      <alignment wrapText="1"/>
      <protection locked="0"/>
    </xf>
    <xf numFmtId="0" fontId="31" fillId="22" borderId="0" xfId="65" applyFont="1" applyFill="1" applyBorder="1" applyAlignment="1" applyProtection="1">
      <alignment horizontal="center" vertical="center" wrapText="1"/>
    </xf>
    <xf numFmtId="0" fontId="31" fillId="22" borderId="0" xfId="65" applyNumberFormat="1" applyFont="1" applyFill="1" applyBorder="1" applyAlignment="1" applyProtection="1">
      <alignment horizontal="center" vertical="center" wrapText="1"/>
    </xf>
    <xf numFmtId="0" fontId="7" fillId="0" borderId="13" xfId="65" applyFont="1" applyFill="1" applyBorder="1" applyAlignment="1" applyProtection="1">
      <alignment horizontal="center" vertical="center" wrapText="1"/>
      <protection locked="0"/>
    </xf>
    <xf numFmtId="0" fontId="70" fillId="0" borderId="13" xfId="65" applyNumberFormat="1" applyFont="1" applyFill="1" applyBorder="1" applyAlignment="1" applyProtection="1">
      <alignment horizontal="center" vertical="center" wrapText="1"/>
      <protection locked="0"/>
    </xf>
    <xf numFmtId="0" fontId="7" fillId="0" borderId="0" xfId="65" applyFont="1"/>
    <xf numFmtId="49" fontId="10" fillId="0" borderId="0" xfId="70" applyNumberFormat="1" applyFont="1" applyFill="1" applyBorder="1" applyAlignment="1" applyProtection="1">
      <alignment horizontal="right" vertical="center"/>
    </xf>
    <xf numFmtId="0" fontId="11" fillId="0" borderId="0" xfId="0" applyFont="1" applyFill="1" applyBorder="1" applyAlignment="1" applyProtection="1">
      <alignment horizontal="center" vertical="center" wrapText="1"/>
      <protection locked="0"/>
    </xf>
    <xf numFmtId="49" fontId="7" fillId="0" borderId="0" xfId="50" applyNumberFormat="1"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32" fillId="22" borderId="43" xfId="0" applyFont="1" applyFill="1" applyBorder="1" applyAlignment="1">
      <alignment horizontal="left" wrapText="1"/>
    </xf>
    <xf numFmtId="0" fontId="78" fillId="0" borderId="0" xfId="0" applyFont="1" applyFill="1" applyBorder="1" applyAlignment="1">
      <alignment horizontal="left" vertical="top" wrapText="1"/>
    </xf>
    <xf numFmtId="0" fontId="27" fillId="0" borderId="0" xfId="49" applyFont="1" applyFill="1" applyBorder="1" applyProtection="1"/>
    <xf numFmtId="0" fontId="11" fillId="0" borderId="0" xfId="49" applyFont="1" applyFill="1" applyBorder="1" applyAlignment="1" applyProtection="1">
      <alignment vertical="top" wrapText="1"/>
    </xf>
    <xf numFmtId="37" fontId="7" fillId="0" borderId="0" xfId="0" applyNumberFormat="1"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horizontal="center" vertical="center" wrapText="1"/>
      <protection locked="0"/>
    </xf>
    <xf numFmtId="49" fontId="44" fillId="0" borderId="0" xfId="0" applyNumberFormat="1" applyFont="1" applyFill="1" applyBorder="1" applyAlignment="1" applyProtection="1">
      <alignment horizontal="center" vertical="center" wrapText="1"/>
    </xf>
    <xf numFmtId="0" fontId="15" fillId="0" borderId="0" xfId="50" applyFont="1" applyFill="1" applyProtection="1"/>
    <xf numFmtId="0" fontId="15" fillId="25" borderId="0" xfId="50" applyFont="1" applyFill="1" applyProtection="1"/>
    <xf numFmtId="0" fontId="7" fillId="0" borderId="0" xfId="50" applyFont="1" applyFill="1" applyBorder="1" applyAlignment="1" applyProtection="1">
      <alignment vertical="top" wrapText="1"/>
    </xf>
    <xf numFmtId="49" fontId="10" fillId="0" borderId="0" xfId="50" applyNumberFormat="1" applyFont="1" applyFill="1" applyBorder="1" applyAlignment="1" applyProtection="1">
      <alignment horizontal="center" vertical="center"/>
    </xf>
    <xf numFmtId="0" fontId="7" fillId="0" borderId="0" xfId="0" applyFont="1" applyFill="1" applyProtection="1"/>
    <xf numFmtId="0" fontId="7" fillId="0" borderId="0" xfId="50" applyFont="1" applyFill="1" applyAlignment="1" applyProtection="1">
      <alignment vertical="top" wrapText="1"/>
    </xf>
    <xf numFmtId="0" fontId="7" fillId="0" borderId="0" xfId="50" applyFont="1" applyFill="1" applyAlignment="1" applyProtection="1">
      <alignment vertical="top"/>
    </xf>
    <xf numFmtId="0" fontId="7" fillId="0" borderId="52" xfId="69" applyBorder="1"/>
    <xf numFmtId="0" fontId="7" fillId="0" borderId="53" xfId="69" applyBorder="1"/>
    <xf numFmtId="0" fontId="7" fillId="25" borderId="54" xfId="69" applyFill="1" applyBorder="1"/>
    <xf numFmtId="3" fontId="81" fillId="25" borderId="0" xfId="69" applyNumberFormat="1" applyFont="1" applyFill="1" applyAlignment="1">
      <alignment horizontal="center" vertical="center"/>
    </xf>
    <xf numFmtId="6" fontId="81" fillId="25" borderId="54" xfId="69" applyNumberFormat="1" applyFont="1" applyFill="1" applyBorder="1" applyAlignment="1">
      <alignment horizontal="right" vertical="center"/>
    </xf>
    <xf numFmtId="0" fontId="7" fillId="25" borderId="53" xfId="69" applyFill="1" applyBorder="1"/>
    <xf numFmtId="0" fontId="7" fillId="0" borderId="57" xfId="69" applyBorder="1"/>
    <xf numFmtId="0" fontId="84" fillId="25" borderId="0" xfId="83" applyNumberFormat="1" applyFont="1" applyFill="1" applyBorder="1" applyProtection="1"/>
    <xf numFmtId="0" fontId="85" fillId="25" borderId="0" xfId="83" applyNumberFormat="1" applyFont="1" applyFill="1" applyBorder="1" applyProtection="1"/>
    <xf numFmtId="0" fontId="87" fillId="33" borderId="63" xfId="83" applyNumberFormat="1" applyFont="1" applyFill="1" applyBorder="1" applyAlignment="1" applyProtection="1">
      <alignment horizontal="left" vertical="center" wrapText="1"/>
    </xf>
    <xf numFmtId="0" fontId="88" fillId="33" borderId="64" xfId="83" applyNumberFormat="1" applyFont="1" applyFill="1" applyBorder="1" applyAlignment="1" applyProtection="1">
      <alignment horizontal="center" vertical="center"/>
    </xf>
    <xf numFmtId="0" fontId="88" fillId="33" borderId="65" xfId="83" applyNumberFormat="1" applyFont="1" applyFill="1" applyBorder="1" applyAlignment="1" applyProtection="1">
      <alignment horizontal="center" vertical="center"/>
    </xf>
    <xf numFmtId="0" fontId="89" fillId="25" borderId="0" xfId="83" applyNumberFormat="1" applyFont="1" applyFill="1" applyBorder="1" applyProtection="1"/>
    <xf numFmtId="0" fontId="90" fillId="25" borderId="0" xfId="83" applyFont="1" applyFill="1"/>
    <xf numFmtId="0" fontId="66" fillId="25" borderId="0" xfId="83" applyNumberFormat="1" applyFont="1" applyFill="1" applyBorder="1" applyAlignment="1" applyProtection="1">
      <alignment horizontal="left" vertical="top"/>
    </xf>
    <xf numFmtId="169" fontId="66" fillId="25" borderId="0" xfId="83" applyNumberFormat="1" applyFont="1" applyFill="1" applyBorder="1" applyAlignment="1" applyProtection="1">
      <alignment horizontal="left" vertical="top"/>
    </xf>
    <xf numFmtId="0" fontId="68" fillId="25" borderId="0" xfId="83" applyNumberFormat="1" applyFont="1" applyFill="1" applyBorder="1" applyProtection="1"/>
    <xf numFmtId="0" fontId="91" fillId="33" borderId="66" xfId="83" applyNumberFormat="1" applyFont="1" applyFill="1" applyBorder="1" applyAlignment="1" applyProtection="1">
      <alignment horizontal="center" vertical="center"/>
    </xf>
    <xf numFmtId="0" fontId="80" fillId="25" borderId="0" xfId="83" applyFont="1" applyFill="1"/>
    <xf numFmtId="49" fontId="93" fillId="33" borderId="0" xfId="83" quotePrefix="1" applyNumberFormat="1" applyFont="1" applyFill="1" applyBorder="1" applyAlignment="1" applyProtection="1">
      <alignment horizontal="left" vertical="center" wrapText="1"/>
    </xf>
    <xf numFmtId="169" fontId="93" fillId="33" borderId="0" xfId="83" quotePrefix="1" applyNumberFormat="1" applyFont="1" applyFill="1" applyBorder="1" applyAlignment="1" applyProtection="1">
      <alignment horizontal="left" vertical="center" wrapText="1"/>
    </xf>
    <xf numFmtId="0" fontId="87" fillId="33" borderId="64" xfId="83" applyNumberFormat="1" applyFont="1" applyFill="1" applyBorder="1" applyAlignment="1" applyProtection="1">
      <alignment horizontal="left" vertical="center" wrapText="1"/>
    </xf>
    <xf numFmtId="0" fontId="91" fillId="33" borderId="0" xfId="83" applyNumberFormat="1" applyFont="1" applyFill="1" applyBorder="1" applyAlignment="1" applyProtection="1">
      <alignment horizontal="center" vertical="center"/>
    </xf>
    <xf numFmtId="0" fontId="91" fillId="33" borderId="60" xfId="83" applyNumberFormat="1" applyFont="1" applyFill="1" applyBorder="1" applyAlignment="1" applyProtection="1">
      <alignment horizontal="center" vertical="center"/>
    </xf>
    <xf numFmtId="0" fontId="88" fillId="33" borderId="67" xfId="83" applyNumberFormat="1" applyFont="1" applyFill="1" applyBorder="1" applyAlignment="1" applyProtection="1">
      <alignment horizontal="center" vertical="center"/>
    </xf>
    <xf numFmtId="169" fontId="66" fillId="25" borderId="0" xfId="83" applyNumberFormat="1" applyFont="1" applyFill="1" applyBorder="1" applyAlignment="1" applyProtection="1">
      <alignment horizontal="right" vertical="top"/>
    </xf>
    <xf numFmtId="0" fontId="66" fillId="25" borderId="0" xfId="83" applyNumberFormat="1" applyFont="1" applyFill="1" applyBorder="1" applyAlignment="1" applyProtection="1">
      <alignment horizontal="left"/>
    </xf>
    <xf numFmtId="169" fontId="66" fillId="25" borderId="0" xfId="83" applyNumberFormat="1" applyFont="1" applyFill="1" applyBorder="1" applyAlignment="1" applyProtection="1">
      <alignment horizontal="right"/>
    </xf>
    <xf numFmtId="0" fontId="68" fillId="25" borderId="0" xfId="83" applyNumberFormat="1" applyFont="1" applyFill="1" applyBorder="1" applyAlignment="1" applyProtection="1"/>
    <xf numFmtId="0" fontId="4" fillId="25" borderId="0" xfId="83" applyFill="1" applyAlignment="1"/>
    <xf numFmtId="0" fontId="91" fillId="33" borderId="68" xfId="83" applyNumberFormat="1" applyFont="1" applyFill="1" applyBorder="1" applyAlignment="1" applyProtection="1">
      <alignment horizontal="center" vertical="center"/>
    </xf>
    <xf numFmtId="0" fontId="91" fillId="33" borderId="69" xfId="83" applyNumberFormat="1" applyFont="1" applyFill="1" applyBorder="1" applyAlignment="1" applyProtection="1">
      <alignment horizontal="center" vertical="center"/>
    </xf>
    <xf numFmtId="0" fontId="80" fillId="25" borderId="0" xfId="83" applyFont="1" applyFill="1" applyBorder="1"/>
    <xf numFmtId="0" fontId="94" fillId="35" borderId="0" xfId="83" applyFont="1" applyFill="1" applyBorder="1" applyAlignment="1" applyProtection="1">
      <alignment horizontal="left"/>
    </xf>
    <xf numFmtId="169" fontId="95" fillId="35" borderId="0" xfId="83" applyNumberFormat="1" applyFont="1" applyFill="1" applyBorder="1" applyAlignment="1" applyProtection="1">
      <alignment horizontal="center" vertical="center"/>
    </xf>
    <xf numFmtId="0" fontId="11" fillId="25" borderId="0" xfId="69" applyFont="1" applyFill="1" applyAlignment="1" applyProtection="1">
      <alignment vertical="top"/>
    </xf>
    <xf numFmtId="0" fontId="97" fillId="25" borderId="0" xfId="69" applyFont="1" applyFill="1" applyAlignment="1" applyProtection="1">
      <alignment vertical="top"/>
    </xf>
    <xf numFmtId="0" fontId="98" fillId="30" borderId="0" xfId="69" applyFont="1" applyFill="1" applyAlignment="1" applyProtection="1">
      <alignment vertical="center" wrapText="1"/>
    </xf>
    <xf numFmtId="0" fontId="98" fillId="30" borderId="0" xfId="69" applyFont="1" applyFill="1" applyAlignment="1" applyProtection="1">
      <alignment horizontal="center" vertical="center" wrapText="1"/>
    </xf>
    <xf numFmtId="0" fontId="7" fillId="0" borderId="0" xfId="69" applyBorder="1"/>
    <xf numFmtId="0" fontId="22" fillId="0" borderId="0" xfId="0" applyFont="1" applyFill="1" applyBorder="1" applyAlignment="1" applyProtection="1">
      <alignment vertical="top" wrapText="1"/>
    </xf>
    <xf numFmtId="0" fontId="101" fillId="16" borderId="0" xfId="50" applyFont="1" applyFill="1" applyAlignment="1" applyProtection="1">
      <alignment vertical="center"/>
    </xf>
    <xf numFmtId="0" fontId="7" fillId="0" borderId="0" xfId="53" applyFont="1" applyFill="1" applyProtection="1"/>
    <xf numFmtId="0" fontId="68" fillId="0" borderId="0" xfId="0" applyFont="1" applyFill="1" applyAlignment="1" applyProtection="1"/>
    <xf numFmtId="0" fontId="68" fillId="27" borderId="13" xfId="70" applyFont="1" applyFill="1" applyBorder="1" applyAlignment="1" applyProtection="1">
      <alignment horizontal="left" vertical="center" wrapText="1"/>
    </xf>
    <xf numFmtId="0" fontId="7" fillId="0" borderId="0" xfId="47" applyFont="1" applyFill="1"/>
    <xf numFmtId="0" fontId="68" fillId="27" borderId="13" xfId="0" applyNumberFormat="1" applyFont="1" applyFill="1" applyBorder="1" applyAlignment="1" applyProtection="1">
      <alignment horizontal="left" vertical="center" wrapText="1"/>
    </xf>
    <xf numFmtId="0" fontId="66" fillId="27" borderId="13" xfId="0" applyFont="1" applyFill="1" applyBorder="1" applyAlignment="1" applyProtection="1">
      <alignment horizontal="left" vertical="center" wrapText="1"/>
    </xf>
    <xf numFmtId="0" fontId="68" fillId="27" borderId="13" xfId="67" applyFont="1" applyFill="1" applyBorder="1" applyAlignment="1" applyProtection="1">
      <alignment vertical="center" wrapText="1"/>
    </xf>
    <xf numFmtId="0" fontId="68" fillId="19" borderId="13" xfId="50" applyFont="1" applyFill="1" applyBorder="1" applyAlignment="1" applyProtection="1">
      <alignment horizontal="left" vertical="center" wrapText="1" indent="1"/>
    </xf>
    <xf numFmtId="0" fontId="7" fillId="0" borderId="0" xfId="70" applyFont="1" applyFill="1" applyBorder="1" applyAlignment="1" applyProtection="1">
      <alignment vertical="center" wrapText="1"/>
    </xf>
    <xf numFmtId="0" fontId="226" fillId="16" borderId="0" xfId="50" applyFont="1" applyFill="1" applyProtection="1"/>
    <xf numFmtId="0" fontId="164" fillId="0" borderId="0" xfId="50" applyFont="1" applyFill="1" applyAlignment="1" applyProtection="1">
      <alignment horizontal="right" vertical="center"/>
    </xf>
    <xf numFmtId="0" fontId="68" fillId="27" borderId="13" xfId="0" applyFont="1" applyFill="1" applyBorder="1" applyAlignment="1" applyProtection="1">
      <alignment vertical="center" wrapText="1"/>
    </xf>
    <xf numFmtId="0" fontId="164" fillId="0" borderId="0" xfId="50" applyFont="1" applyFill="1" applyBorder="1" applyAlignment="1" applyProtection="1">
      <alignment horizontal="right" vertical="center" wrapText="1"/>
    </xf>
    <xf numFmtId="0" fontId="68" fillId="0" borderId="0" xfId="50" applyFont="1" applyFill="1" applyAlignment="1" applyProtection="1">
      <alignment vertical="top" wrapText="1"/>
    </xf>
    <xf numFmtId="0" fontId="66" fillId="19" borderId="13" xfId="50" applyFont="1" applyFill="1" applyBorder="1" applyAlignment="1" applyProtection="1">
      <alignment horizontal="left" vertical="center" wrapText="1"/>
    </xf>
    <xf numFmtId="0" fontId="68" fillId="0" borderId="0" xfId="0" applyFont="1" applyFill="1" applyProtection="1"/>
    <xf numFmtId="0" fontId="68" fillId="27" borderId="13" xfId="70" applyFont="1" applyFill="1" applyBorder="1" applyAlignment="1" applyProtection="1">
      <alignment horizontal="left" vertical="center" wrapText="1"/>
      <protection locked="0"/>
    </xf>
    <xf numFmtId="0" fontId="66" fillId="27" borderId="13" xfId="0" applyNumberFormat="1" applyFont="1" applyFill="1" applyBorder="1" applyAlignment="1" applyProtection="1">
      <alignment vertical="center" wrapText="1"/>
    </xf>
    <xf numFmtId="0" fontId="66" fillId="27" borderId="13" xfId="67" applyFont="1" applyFill="1" applyBorder="1" applyAlignment="1" applyProtection="1">
      <alignment horizontal="left" vertical="center" wrapText="1"/>
    </xf>
    <xf numFmtId="0" fontId="68" fillId="27" borderId="13" xfId="65" applyFont="1" applyFill="1" applyBorder="1" applyAlignment="1" applyProtection="1">
      <alignment horizontal="left" vertical="center" wrapText="1"/>
    </xf>
    <xf numFmtId="0" fontId="10" fillId="52" borderId="13" xfId="65" applyFont="1" applyFill="1" applyBorder="1" applyAlignment="1" applyProtection="1">
      <alignment horizontal="center" vertical="center" wrapText="1"/>
      <protection hidden="1"/>
    </xf>
    <xf numFmtId="49" fontId="66" fillId="27" borderId="13" xfId="65" applyNumberFormat="1" applyFont="1" applyFill="1" applyBorder="1" applyAlignment="1" applyProtection="1">
      <alignment horizontal="center" vertical="center" wrapText="1"/>
      <protection hidden="1"/>
    </xf>
    <xf numFmtId="0" fontId="68" fillId="27" borderId="13" xfId="67" applyFont="1" applyFill="1" applyBorder="1" applyAlignment="1" applyProtection="1">
      <alignment horizontal="left" vertical="center" wrapText="1"/>
    </xf>
    <xf numFmtId="49" fontId="66" fillId="27" borderId="13" xfId="0" applyNumberFormat="1" applyFont="1" applyFill="1" applyBorder="1" applyAlignment="1" applyProtection="1">
      <alignment horizontal="center" vertical="center" wrapText="1"/>
    </xf>
    <xf numFmtId="0" fontId="13" fillId="16" borderId="0" xfId="50" applyFont="1" applyFill="1" applyProtection="1"/>
    <xf numFmtId="0" fontId="66" fillId="27" borderId="13" xfId="70" applyFont="1" applyFill="1" applyBorder="1" applyAlignment="1" applyProtection="1">
      <alignment horizontal="left" vertical="center" wrapText="1"/>
    </xf>
    <xf numFmtId="0" fontId="10" fillId="52" borderId="13" xfId="0" applyFont="1" applyFill="1" applyBorder="1" applyAlignment="1" applyProtection="1">
      <alignment horizontal="center" vertical="center" wrapText="1"/>
    </xf>
    <xf numFmtId="0" fontId="66" fillId="27" borderId="13" xfId="65" applyFont="1" applyFill="1" applyBorder="1" applyAlignment="1" applyProtection="1">
      <alignment horizontal="center" vertical="center" wrapText="1"/>
      <protection hidden="1"/>
    </xf>
    <xf numFmtId="0" fontId="66" fillId="27" borderId="13" xfId="0" applyFont="1" applyFill="1" applyBorder="1" applyAlignment="1" applyProtection="1">
      <alignment horizontal="center" vertical="center" wrapText="1"/>
    </xf>
    <xf numFmtId="0" fontId="66" fillId="19" borderId="13" xfId="70" applyFont="1" applyFill="1" applyBorder="1" applyAlignment="1" applyProtection="1">
      <alignment horizontal="left" vertical="center" wrapText="1"/>
    </xf>
    <xf numFmtId="49" fontId="10" fillId="52" borderId="13" xfId="65" applyNumberFormat="1" applyFont="1" applyFill="1" applyBorder="1" applyAlignment="1" applyProtection="1">
      <alignment horizontal="center" vertical="center" wrapText="1"/>
      <protection hidden="1"/>
    </xf>
    <xf numFmtId="0" fontId="68" fillId="27" borderId="13" xfId="70" applyFont="1" applyFill="1" applyBorder="1" applyAlignment="1" applyProtection="1">
      <alignment vertical="center" wrapText="1"/>
    </xf>
    <xf numFmtId="0" fontId="68" fillId="27" borderId="13" xfId="70" applyFont="1" applyFill="1" applyBorder="1" applyAlignment="1" applyProtection="1">
      <alignment horizontal="left" vertical="center" wrapText="1" indent="1"/>
    </xf>
    <xf numFmtId="0" fontId="68" fillId="27" borderId="13" xfId="0" applyNumberFormat="1" applyFont="1" applyFill="1" applyBorder="1" applyAlignment="1" applyProtection="1">
      <alignment vertical="center" wrapText="1"/>
    </xf>
    <xf numFmtId="0" fontId="226" fillId="0" borderId="0" xfId="50" applyFont="1" applyFill="1" applyAlignment="1" applyProtection="1">
      <alignment wrapText="1"/>
    </xf>
    <xf numFmtId="49" fontId="66" fillId="0" borderId="0" xfId="50" applyNumberFormat="1" applyFont="1" applyFill="1" applyBorder="1" applyAlignment="1" applyProtection="1">
      <alignment horizontal="right" vertical="center"/>
    </xf>
    <xf numFmtId="0" fontId="68" fillId="27" borderId="13" xfId="0" applyFont="1" applyFill="1" applyBorder="1" applyAlignment="1" applyProtection="1">
      <alignment horizontal="left" vertical="center" wrapText="1"/>
    </xf>
    <xf numFmtId="0" fontId="68" fillId="27" borderId="13" xfId="67" applyFont="1" applyFill="1" applyBorder="1" applyAlignment="1" applyProtection="1">
      <alignment horizontal="left" vertical="center" wrapText="1" indent="1"/>
    </xf>
    <xf numFmtId="0" fontId="68" fillId="27" borderId="13" xfId="67" applyNumberFormat="1" applyFont="1" applyFill="1" applyBorder="1" applyAlignment="1" applyProtection="1">
      <alignment horizontal="left" vertical="center" wrapText="1"/>
    </xf>
    <xf numFmtId="49" fontId="68" fillId="19" borderId="25" xfId="50" applyNumberFormat="1" applyFont="1" applyFill="1" applyBorder="1" applyAlignment="1" applyProtection="1">
      <alignment horizontal="left" vertical="center" wrapText="1"/>
    </xf>
    <xf numFmtId="0" fontId="68" fillId="0" borderId="0" xfId="50" applyFont="1" applyFill="1" applyProtection="1"/>
    <xf numFmtId="0" fontId="164" fillId="0" borderId="0" xfId="50" applyFont="1" applyFill="1" applyBorder="1" applyAlignment="1" applyProtection="1">
      <alignment horizontal="right" vertical="center"/>
    </xf>
    <xf numFmtId="0" fontId="68" fillId="19" borderId="13" xfId="70" applyFont="1" applyFill="1" applyBorder="1" applyAlignment="1" applyProtection="1">
      <alignment horizontal="left" vertical="center" wrapText="1" indent="1"/>
    </xf>
    <xf numFmtId="0" fontId="66" fillId="19" borderId="13" xfId="70" applyFont="1" applyFill="1" applyBorder="1" applyAlignment="1" applyProtection="1">
      <alignment vertical="center" wrapText="1"/>
    </xf>
    <xf numFmtId="49" fontId="68" fillId="27" borderId="13" xfId="70" applyNumberFormat="1" applyFont="1" applyFill="1" applyBorder="1" applyAlignment="1" applyProtection="1">
      <alignment horizontal="left" vertical="center" wrapText="1"/>
    </xf>
    <xf numFmtId="0" fontId="164" fillId="0" borderId="0" xfId="70" applyFont="1" applyFill="1" applyBorder="1" applyAlignment="1" applyProtection="1">
      <alignment horizontal="right" vertical="center" wrapText="1"/>
    </xf>
    <xf numFmtId="49" fontId="66" fillId="0" borderId="0" xfId="70" applyNumberFormat="1" applyFont="1" applyFill="1" applyBorder="1" applyAlignment="1" applyProtection="1">
      <alignment horizontal="right" vertical="center"/>
    </xf>
    <xf numFmtId="0" fontId="68" fillId="0" borderId="0" xfId="65" applyFont="1"/>
    <xf numFmtId="0" fontId="68" fillId="16" borderId="46" xfId="0" applyFont="1" applyFill="1" applyBorder="1" applyAlignment="1">
      <alignment vertical="center" wrapText="1"/>
    </xf>
    <xf numFmtId="0" fontId="68" fillId="16" borderId="47" xfId="0" applyFont="1" applyFill="1" applyBorder="1" applyAlignment="1">
      <alignment horizontal="center" vertical="center" wrapText="1"/>
    </xf>
    <xf numFmtId="0" fontId="68" fillId="16" borderId="48" xfId="0" applyFont="1" applyFill="1" applyBorder="1" applyAlignment="1" applyProtection="1">
      <alignment horizontal="center" vertical="center" wrapText="1"/>
      <protection locked="0"/>
    </xf>
    <xf numFmtId="0" fontId="68" fillId="16" borderId="38" xfId="0" applyFont="1" applyFill="1" applyBorder="1" applyAlignment="1">
      <alignment vertical="top" wrapText="1"/>
    </xf>
    <xf numFmtId="0" fontId="228" fillId="16" borderId="30" xfId="0" applyFont="1" applyFill="1" applyBorder="1" applyAlignment="1">
      <alignment horizontal="center" vertical="center" wrapText="1"/>
    </xf>
    <xf numFmtId="0" fontId="228" fillId="16" borderId="31" xfId="0" applyFont="1" applyFill="1" applyBorder="1" applyAlignment="1" applyProtection="1">
      <alignment horizontal="center" vertical="center" wrapText="1"/>
      <protection locked="0"/>
    </xf>
    <xf numFmtId="0" fontId="68" fillId="16" borderId="33" xfId="0" applyFont="1" applyFill="1" applyBorder="1" applyAlignment="1">
      <alignment horizontal="center" vertical="center" wrapText="1"/>
    </xf>
    <xf numFmtId="0" fontId="68" fillId="16" borderId="35" xfId="0" applyFont="1" applyFill="1" applyBorder="1" applyAlignment="1" applyProtection="1">
      <alignment horizontal="center" vertical="center" wrapText="1"/>
      <protection locked="0"/>
    </xf>
    <xf numFmtId="0" fontId="68" fillId="16" borderId="99" xfId="0" applyFont="1" applyFill="1" applyBorder="1" applyAlignment="1" applyProtection="1">
      <alignment horizontal="center" vertical="center" wrapText="1"/>
      <protection locked="0"/>
    </xf>
    <xf numFmtId="0" fontId="68" fillId="16" borderId="107" xfId="0" applyFont="1" applyFill="1" applyBorder="1" applyAlignment="1">
      <alignment vertical="center" wrapText="1"/>
    </xf>
    <xf numFmtId="0" fontId="68" fillId="16" borderId="49" xfId="0" applyFont="1" applyFill="1" applyBorder="1" applyAlignment="1" applyProtection="1">
      <alignment horizontal="center" vertical="center" wrapText="1"/>
      <protection locked="0"/>
    </xf>
    <xf numFmtId="0" fontId="228" fillId="16" borderId="32" xfId="0" applyFont="1" applyFill="1" applyBorder="1" applyAlignment="1" applyProtection="1">
      <alignment horizontal="center" vertical="center" wrapText="1"/>
      <protection locked="0"/>
    </xf>
    <xf numFmtId="0" fontId="68" fillId="16" borderId="36" xfId="0" applyFont="1" applyFill="1" applyBorder="1" applyAlignment="1" applyProtection="1">
      <alignment horizontal="center" vertical="center" wrapText="1"/>
      <protection locked="0"/>
    </xf>
    <xf numFmtId="0" fontId="68" fillId="0" borderId="26" xfId="0" applyFont="1" applyFill="1" applyBorder="1" applyAlignment="1">
      <alignment vertical="center" wrapText="1"/>
    </xf>
    <xf numFmtId="0" fontId="68" fillId="0" borderId="105" xfId="0" applyFont="1" applyFill="1" applyBorder="1" applyAlignment="1" applyProtection="1">
      <alignment horizontal="center" vertical="center" wrapText="1"/>
      <protection locked="0"/>
    </xf>
    <xf numFmtId="0" fontId="68" fillId="0" borderId="47" xfId="0" applyFont="1" applyFill="1" applyBorder="1" applyAlignment="1">
      <alignment vertical="center" wrapText="1"/>
    </xf>
    <xf numFmtId="0" fontId="68" fillId="0" borderId="99" xfId="0" applyFont="1" applyFill="1" applyBorder="1" applyAlignment="1">
      <alignment vertical="center" wrapText="1"/>
    </xf>
    <xf numFmtId="0" fontId="68" fillId="0" borderId="0" xfId="53" applyFont="1" applyFill="1" applyProtection="1"/>
    <xf numFmtId="0" fontId="66" fillId="0" borderId="0" xfId="53" applyFont="1" applyFill="1" applyBorder="1" applyAlignment="1" applyProtection="1">
      <alignment horizontal="left" vertical="top" wrapText="1"/>
    </xf>
    <xf numFmtId="0" fontId="68" fillId="0" borderId="0" xfId="53" applyFont="1" applyFill="1" applyBorder="1" applyAlignment="1" applyProtection="1">
      <alignment horizontal="center" vertical="top" wrapText="1"/>
    </xf>
    <xf numFmtId="0" fontId="68" fillId="27" borderId="32" xfId="83" applyFont="1" applyFill="1" applyBorder="1" applyAlignment="1">
      <alignment horizontal="left" vertical="center" wrapText="1"/>
    </xf>
    <xf numFmtId="0" fontId="230" fillId="0" borderId="0" xfId="50" applyFont="1" applyFill="1" applyBorder="1" applyAlignment="1" applyProtection="1">
      <alignment horizontal="left" vertical="center"/>
    </xf>
    <xf numFmtId="0" fontId="7" fillId="0" borderId="0" xfId="0" applyFont="1" applyFill="1" applyAlignment="1" applyProtection="1">
      <alignment wrapText="1"/>
    </xf>
    <xf numFmtId="0" fontId="7" fillId="0" borderId="0" xfId="0" applyNumberFormat="1" applyFont="1" applyFill="1" applyAlignment="1" applyProtection="1">
      <alignment wrapText="1"/>
    </xf>
    <xf numFmtId="0" fontId="17" fillId="0" borderId="0" xfId="50" applyFont="1" applyFill="1" applyBorder="1" applyAlignment="1" applyProtection="1">
      <alignment horizontal="center" vertical="center" wrapText="1"/>
    </xf>
    <xf numFmtId="0" fontId="231" fillId="22" borderId="0" xfId="0" applyFont="1" applyFill="1" applyBorder="1" applyAlignment="1" applyProtection="1">
      <alignment horizontal="center" vertical="center" wrapText="1"/>
    </xf>
    <xf numFmtId="0" fontId="231" fillId="22" borderId="0" xfId="0" applyNumberFormat="1" applyFont="1" applyFill="1" applyBorder="1" applyAlignment="1" applyProtection="1">
      <alignment horizontal="center" vertical="center" wrapText="1"/>
    </xf>
    <xf numFmtId="0" fontId="7" fillId="0" borderId="0" xfId="0" applyFont="1" applyAlignment="1" applyProtection="1">
      <alignment vertical="center"/>
    </xf>
    <xf numFmtId="0" fontId="7" fillId="0" borderId="0" xfId="0" applyNumberFormat="1" applyFont="1" applyAlignment="1" applyProtection="1">
      <alignment vertical="center" wrapText="1"/>
    </xf>
    <xf numFmtId="0" fontId="231" fillId="0" borderId="13" xfId="0" applyNumberFormat="1" applyFont="1" applyFill="1" applyBorder="1" applyAlignment="1" applyProtection="1">
      <alignment horizontal="center" vertical="center" wrapText="1"/>
      <protection locked="0"/>
    </xf>
    <xf numFmtId="0" fontId="231" fillId="0" borderId="0" xfId="0" applyNumberFormat="1" applyFont="1" applyFill="1" applyBorder="1" applyAlignment="1" applyProtection="1">
      <alignment horizontal="center" vertical="center" wrapText="1"/>
      <protection locked="0"/>
    </xf>
    <xf numFmtId="49" fontId="231" fillId="0" borderId="0" xfId="50" applyNumberFormat="1" applyFont="1" applyFill="1" applyBorder="1" applyAlignment="1" applyProtection="1">
      <alignment horizontal="left" vertical="center" wrapText="1"/>
    </xf>
    <xf numFmtId="0" fontId="231" fillId="0" borderId="0" xfId="0" applyFont="1" applyFill="1" applyBorder="1" applyAlignment="1" applyProtection="1">
      <alignment horizontal="center" vertical="center" wrapText="1"/>
    </xf>
    <xf numFmtId="0" fontId="231" fillId="0" borderId="0" xfId="0" applyNumberFormat="1" applyFont="1" applyFill="1" applyBorder="1" applyAlignment="1" applyProtection="1">
      <alignment horizontal="center" vertical="center" wrapText="1"/>
    </xf>
    <xf numFmtId="0" fontId="7" fillId="25" borderId="0" xfId="50" applyFont="1" applyFill="1" applyProtection="1"/>
    <xf numFmtId="49" fontId="231" fillId="22" borderId="0" xfId="70" applyNumberFormat="1" applyFont="1" applyFill="1" applyBorder="1" applyAlignment="1" applyProtection="1">
      <alignment horizontal="left" vertical="center" wrapText="1"/>
    </xf>
    <xf numFmtId="49" fontId="231" fillId="22" borderId="0" xfId="70" applyNumberFormat="1" applyFont="1" applyFill="1" applyBorder="1" applyAlignment="1" applyProtection="1">
      <alignment horizontal="center" vertical="center" wrapText="1"/>
    </xf>
    <xf numFmtId="49" fontId="231" fillId="22" borderId="0" xfId="50" applyNumberFormat="1" applyFont="1" applyFill="1" applyBorder="1" applyAlignment="1" applyProtection="1">
      <alignment horizontal="center" vertical="center" wrapText="1"/>
    </xf>
    <xf numFmtId="0" fontId="7" fillId="0" borderId="0" xfId="50" applyFont="1" applyFill="1" applyAlignment="1" applyProtection="1">
      <alignment vertical="center" wrapText="1"/>
    </xf>
    <xf numFmtId="0" fontId="7" fillId="0" borderId="0" xfId="50" applyFont="1" applyAlignment="1" applyProtection="1">
      <alignment vertical="center"/>
    </xf>
    <xf numFmtId="0" fontId="7" fillId="0" borderId="0" xfId="50" applyNumberFormat="1" applyFont="1" applyFill="1" applyAlignment="1" applyProtection="1">
      <alignment vertical="center"/>
    </xf>
    <xf numFmtId="0" fontId="7" fillId="0" borderId="0" xfId="50" applyFont="1" applyAlignment="1" applyProtection="1">
      <alignment vertical="center" wrapText="1"/>
    </xf>
    <xf numFmtId="0" fontId="68" fillId="16" borderId="0" xfId="0" applyFont="1" applyFill="1" applyAlignment="1" applyProtection="1">
      <alignment horizontal="left" vertical="top" wrapText="1"/>
    </xf>
    <xf numFmtId="0" fontId="68" fillId="0" borderId="57" xfId="69" applyFont="1" applyBorder="1"/>
    <xf numFmtId="0" fontId="68" fillId="0" borderId="54" xfId="69" applyFont="1" applyBorder="1"/>
    <xf numFmtId="0" fontId="233" fillId="0" borderId="58" xfId="69" applyFont="1" applyBorder="1" applyAlignment="1">
      <alignment horizontal="center"/>
    </xf>
    <xf numFmtId="0" fontId="68" fillId="0" borderId="55" xfId="69" applyFont="1" applyBorder="1"/>
    <xf numFmtId="0" fontId="68" fillId="25" borderId="54" xfId="69" applyFont="1" applyFill="1" applyBorder="1" applyAlignment="1">
      <alignment horizontal="center"/>
    </xf>
    <xf numFmtId="0" fontId="68" fillId="0" borderId="54" xfId="69" applyFont="1" applyBorder="1" applyAlignment="1">
      <alignment horizontal="center"/>
    </xf>
    <xf numFmtId="0" fontId="68" fillId="0" borderId="57" xfId="69" applyFont="1" applyBorder="1" applyAlignment="1">
      <alignment horizontal="center"/>
    </xf>
    <xf numFmtId="169" fontId="66" fillId="25" borderId="0" xfId="83" applyNumberFormat="1" applyFont="1" applyFill="1" applyBorder="1" applyAlignment="1" applyProtection="1">
      <alignment horizontal="left" vertical="center"/>
    </xf>
    <xf numFmtId="49" fontId="93" fillId="0" borderId="0" xfId="83" quotePrefix="1" applyNumberFormat="1" applyFont="1" applyFill="1" applyBorder="1" applyAlignment="1" applyProtection="1">
      <alignment horizontal="left" vertical="center" wrapText="1"/>
    </xf>
    <xf numFmtId="0" fontId="96" fillId="19" borderId="13" xfId="0" applyFont="1" applyFill="1" applyBorder="1" applyAlignment="1" applyProtection="1">
      <alignment horizontal="left" vertical="center" wrapText="1"/>
    </xf>
    <xf numFmtId="0" fontId="68" fillId="0" borderId="0" xfId="70" applyFont="1" applyFill="1" applyBorder="1" applyAlignment="1" applyProtection="1">
      <alignment horizontal="left" vertical="center" wrapText="1" indent="1"/>
    </xf>
    <xf numFmtId="49" fontId="66" fillId="0" borderId="0" xfId="0" applyNumberFormat="1" applyFont="1" applyFill="1" applyBorder="1" applyAlignment="1" applyProtection="1">
      <alignment horizontal="center" vertical="center" wrapText="1"/>
    </xf>
    <xf numFmtId="49" fontId="10" fillId="0" borderId="0" xfId="0" applyNumberFormat="1" applyFont="1" applyFill="1" applyBorder="1" applyAlignment="1" applyProtection="1">
      <alignment horizontal="center" vertical="center" wrapText="1"/>
    </xf>
    <xf numFmtId="0" fontId="96" fillId="19" borderId="13" xfId="0" applyFont="1" applyFill="1" applyBorder="1" applyAlignment="1" applyProtection="1">
      <alignment vertical="center" wrapText="1"/>
    </xf>
    <xf numFmtId="0" fontId="226" fillId="0" borderId="0" xfId="50" applyFont="1" applyFill="1" applyProtection="1"/>
    <xf numFmtId="0" fontId="96" fillId="19" borderId="13" xfId="69" applyFont="1" applyFill="1" applyBorder="1" applyAlignment="1" applyProtection="1">
      <alignment horizontal="left" vertical="top" wrapText="1"/>
    </xf>
    <xf numFmtId="0" fontId="11" fillId="19" borderId="13" xfId="69" applyFont="1" applyFill="1" applyBorder="1" applyAlignment="1" applyProtection="1">
      <alignment vertical="center" wrapText="1"/>
    </xf>
    <xf numFmtId="0" fontId="66" fillId="0" borderId="0" xfId="65" applyFont="1" applyAlignment="1">
      <alignment horizontal="right"/>
    </xf>
    <xf numFmtId="49" fontId="66" fillId="27" borderId="13" xfId="70" applyNumberFormat="1" applyFont="1" applyFill="1" applyBorder="1" applyAlignment="1" applyProtection="1">
      <alignment horizontal="left" vertical="center" wrapText="1"/>
    </xf>
    <xf numFmtId="0" fontId="7" fillId="0" borderId="0" xfId="83" applyNumberFormat="1" applyFont="1" applyFill="1" applyBorder="1" applyProtection="1"/>
    <xf numFmtId="0" fontId="66" fillId="0" borderId="0" xfId="83" applyNumberFormat="1" applyFont="1" applyFill="1" applyBorder="1" applyAlignment="1" applyProtection="1">
      <alignment horizontal="left" vertical="top"/>
    </xf>
    <xf numFmtId="169" fontId="66" fillId="0" borderId="0" xfId="83" applyNumberFormat="1" applyFont="1" applyFill="1" applyBorder="1" applyAlignment="1" applyProtection="1">
      <alignment horizontal="left" vertical="center"/>
    </xf>
    <xf numFmtId="0" fontId="14" fillId="0" borderId="0" xfId="0" applyFont="1" applyFill="1" applyBorder="1" applyAlignment="1" applyProtection="1">
      <alignment horizontal="left" vertical="top"/>
    </xf>
    <xf numFmtId="0" fontId="7" fillId="16" borderId="0" xfId="47" quotePrefix="1" applyFont="1" applyFill="1" applyBorder="1" applyAlignment="1">
      <alignment horizontal="left" vertical="top" wrapText="1"/>
    </xf>
    <xf numFmtId="0" fontId="12" fillId="16" borderId="0" xfId="47" applyFill="1" applyBorder="1" applyAlignment="1">
      <alignment horizontal="left" vertical="top" wrapText="1"/>
    </xf>
    <xf numFmtId="0" fontId="17" fillId="0" borderId="0" xfId="52" applyAlignment="1">
      <alignment vertical="top" wrapText="1"/>
    </xf>
    <xf numFmtId="0" fontId="0" fillId="25" borderId="52" xfId="83" applyFont="1" applyFill="1" applyBorder="1" applyAlignment="1">
      <alignment horizontal="left" vertical="top" wrapText="1"/>
    </xf>
    <xf numFmtId="0" fontId="0" fillId="25" borderId="53" xfId="83" applyFont="1" applyFill="1" applyBorder="1" applyAlignment="1">
      <alignment horizontal="left" vertical="top" wrapText="1"/>
    </xf>
    <xf numFmtId="0" fontId="7" fillId="25" borderId="52" xfId="69" quotePrefix="1" applyFill="1" applyBorder="1" applyAlignment="1">
      <alignment horizontal="left" wrapText="1"/>
    </xf>
    <xf numFmtId="0" fontId="7" fillId="25" borderId="53" xfId="69" quotePrefix="1" applyFill="1" applyBorder="1" applyAlignment="1">
      <alignment horizontal="left" wrapText="1"/>
    </xf>
    <xf numFmtId="0" fontId="79" fillId="25" borderId="0" xfId="69" applyFont="1" applyFill="1" applyBorder="1" applyAlignment="1">
      <alignment horizontal="left"/>
    </xf>
    <xf numFmtId="0" fontId="7" fillId="25" borderId="52" xfId="69" applyFill="1" applyBorder="1" applyAlignment="1">
      <alignment horizontal="left" vertical="top" wrapText="1"/>
    </xf>
    <xf numFmtId="0" fontId="7" fillId="25" borderId="53" xfId="69" applyFill="1" applyBorder="1" applyAlignment="1">
      <alignment horizontal="left" vertical="top" wrapText="1"/>
    </xf>
    <xf numFmtId="0" fontId="68" fillId="25" borderId="0" xfId="83" applyNumberFormat="1" applyFont="1" applyFill="1" applyBorder="1" applyAlignment="1" applyProtection="1">
      <alignment horizontal="center" vertical="top" wrapText="1"/>
    </xf>
    <xf numFmtId="0" fontId="99" fillId="30" borderId="61" xfId="83" applyNumberFormat="1" applyFont="1" applyFill="1" applyBorder="1" applyAlignment="1" applyProtection="1">
      <alignment horizontal="left" vertical="center"/>
    </xf>
    <xf numFmtId="0" fontId="99" fillId="30" borderId="62" xfId="83" applyNumberFormat="1" applyFont="1" applyFill="1" applyBorder="1" applyAlignment="1" applyProtection="1">
      <alignment horizontal="left" vertical="center"/>
    </xf>
    <xf numFmtId="0" fontId="164" fillId="0" borderId="0" xfId="50" applyFont="1" applyFill="1" applyAlignment="1" applyProtection="1">
      <alignment horizontal="center" vertical="center"/>
    </xf>
    <xf numFmtId="0" fontId="226" fillId="0" borderId="0" xfId="50" applyFont="1" applyFill="1" applyBorder="1" applyAlignment="1" applyProtection="1">
      <alignment horizontal="center" wrapText="1"/>
    </xf>
    <xf numFmtId="0" fontId="73" fillId="19" borderId="14" xfId="0" applyNumberFormat="1" applyFont="1" applyFill="1" applyBorder="1" applyAlignment="1" applyProtection="1">
      <alignment horizontal="left" vertical="center" wrapText="1"/>
    </xf>
    <xf numFmtId="0" fontId="73" fillId="19" borderId="15" xfId="0" applyNumberFormat="1" applyFont="1" applyFill="1" applyBorder="1" applyAlignment="1" applyProtection="1">
      <alignment horizontal="left" vertical="center" wrapText="1"/>
    </xf>
    <xf numFmtId="0" fontId="73" fillId="19" borderId="21" xfId="0" applyNumberFormat="1" applyFont="1" applyFill="1" applyBorder="1" applyAlignment="1" applyProtection="1">
      <alignment horizontal="left" vertical="center" wrapText="1"/>
    </xf>
    <xf numFmtId="0" fontId="21" fillId="16" borderId="0" xfId="50" applyFont="1" applyFill="1" applyBorder="1" applyAlignment="1" applyProtection="1">
      <alignment horizontal="left" vertical="center"/>
    </xf>
    <xf numFmtId="0" fontId="44" fillId="28" borderId="0" xfId="0" applyFont="1" applyFill="1" applyAlignment="1" applyProtection="1">
      <alignment horizontal="center" vertical="center" wrapText="1"/>
    </xf>
    <xf numFmtId="0" fontId="68" fillId="16" borderId="39" xfId="0" applyFont="1" applyFill="1" applyBorder="1" applyAlignment="1">
      <alignment vertical="center" wrapText="1"/>
    </xf>
    <xf numFmtId="6" fontId="68" fillId="16" borderId="26" xfId="0" applyNumberFormat="1" applyFont="1" applyFill="1" applyBorder="1" applyAlignment="1">
      <alignment horizontal="center" vertical="center" wrapText="1"/>
    </xf>
    <xf numFmtId="0" fontId="68" fillId="16" borderId="26" xfId="0" applyFont="1" applyFill="1" applyBorder="1" applyAlignment="1">
      <alignment horizontal="center" vertical="center" wrapText="1"/>
    </xf>
    <xf numFmtId="0" fontId="32" fillId="22" borderId="28" xfId="0" applyFont="1" applyFill="1" applyBorder="1" applyAlignment="1">
      <alignment horizontal="center" wrapText="1"/>
    </xf>
    <xf numFmtId="0" fontId="14" fillId="0" borderId="0" xfId="49" applyFont="1" applyFill="1" applyBorder="1" applyAlignment="1" applyProtection="1">
      <alignment horizontal="center" vertical="center" wrapText="1"/>
    </xf>
    <xf numFmtId="0" fontId="44" fillId="24" borderId="16" xfId="50" applyNumberFormat="1" applyFont="1" applyFill="1" applyBorder="1" applyAlignment="1" applyProtection="1">
      <alignment horizontal="left" vertical="center" wrapText="1"/>
    </xf>
    <xf numFmtId="0" fontId="0" fillId="0" borderId="17" xfId="0" applyBorder="1" applyProtection="1"/>
    <xf numFmtId="0" fontId="0" fillId="0" borderId="22" xfId="0" applyBorder="1" applyProtection="1"/>
    <xf numFmtId="0" fontId="14" fillId="19" borderId="14" xfId="0" applyFont="1" applyFill="1" applyBorder="1" applyAlignment="1" applyProtection="1">
      <alignment vertical="center" wrapText="1"/>
    </xf>
    <xf numFmtId="0" fontId="0" fillId="0" borderId="15" xfId="0" applyBorder="1" applyAlignment="1" applyProtection="1">
      <alignment vertical="center"/>
    </xf>
    <xf numFmtId="0" fontId="0" fillId="0" borderId="21" xfId="0" applyBorder="1" applyAlignment="1" applyProtection="1">
      <alignment vertical="center"/>
    </xf>
    <xf numFmtId="0" fontId="32" fillId="22" borderId="82" xfId="0" applyFont="1" applyFill="1" applyBorder="1" applyAlignment="1">
      <alignment horizontal="center" wrapText="1"/>
    </xf>
    <xf numFmtId="0" fontId="32" fillId="22" borderId="46" xfId="0" applyFont="1" applyFill="1" applyBorder="1" applyAlignment="1">
      <alignment horizontal="center" wrapText="1"/>
    </xf>
    <xf numFmtId="0" fontId="32" fillId="22" borderId="38" xfId="0" applyFont="1" applyFill="1" applyBorder="1" applyAlignment="1">
      <alignment horizontal="center" wrapText="1"/>
    </xf>
    <xf numFmtId="0" fontId="66" fillId="25" borderId="0" xfId="83" applyNumberFormat="1" applyFont="1" applyFill="1" applyBorder="1" applyAlignment="1" applyProtection="1">
      <alignment horizontal="left" vertical="top" wrapText="1"/>
    </xf>
    <xf numFmtId="0" fontId="88" fillId="33" borderId="67" xfId="83" applyNumberFormat="1" applyFont="1" applyFill="1" applyBorder="1" applyAlignment="1" applyProtection="1">
      <alignment horizontal="center" vertical="center" wrapText="1"/>
    </xf>
    <xf numFmtId="0" fontId="88" fillId="33" borderId="65" xfId="83" applyNumberFormat="1" applyFont="1" applyFill="1" applyBorder="1" applyAlignment="1" applyProtection="1">
      <alignment horizontal="center" vertical="center" wrapText="1"/>
    </xf>
    <xf numFmtId="0" fontId="68" fillId="25" borderId="0" xfId="83" applyNumberFormat="1" applyFont="1" applyFill="1" applyBorder="1" applyAlignment="1" applyProtection="1">
      <alignment wrapText="1"/>
    </xf>
    <xf numFmtId="0" fontId="4" fillId="25" borderId="0" xfId="83" applyFill="1" applyAlignment="1">
      <alignment wrapText="1"/>
    </xf>
    <xf numFmtId="169" fontId="66" fillId="0" borderId="0" xfId="83" applyNumberFormat="1" applyFont="1" applyFill="1" applyBorder="1" applyAlignment="1" applyProtection="1">
      <alignment horizontal="left" vertical="top" wrapText="1"/>
    </xf>
    <xf numFmtId="0" fontId="10" fillId="0" borderId="0" xfId="0" applyFont="1" applyFill="1" applyAlignment="1" applyProtection="1">
      <alignment vertical="center"/>
      <protection locked="0"/>
    </xf>
    <xf numFmtId="0" fontId="7" fillId="16" borderId="0" xfId="764" quotePrefix="1" applyFont="1" applyFill="1" applyBorder="1" applyAlignment="1">
      <alignment vertical="top" wrapText="1"/>
    </xf>
    <xf numFmtId="0" fontId="11" fillId="16" borderId="0" xfId="764" applyFont="1" applyFill="1" applyAlignment="1">
      <alignment wrapText="1"/>
    </xf>
    <xf numFmtId="0" fontId="11" fillId="16" borderId="0" xfId="764" applyFont="1" applyFill="1"/>
    <xf numFmtId="0" fontId="68" fillId="0" borderId="110" xfId="69" applyFont="1" applyBorder="1"/>
    <xf numFmtId="0" fontId="68" fillId="25" borderId="111" xfId="69" applyFont="1" applyFill="1" applyBorder="1" applyAlignment="1">
      <alignment horizontal="center"/>
    </xf>
    <xf numFmtId="0" fontId="68" fillId="0" borderId="111" xfId="69" applyFont="1" applyBorder="1"/>
    <xf numFmtId="0" fontId="68" fillId="0" borderId="0" xfId="69" applyFont="1" applyBorder="1"/>
    <xf numFmtId="0" fontId="68" fillId="25" borderId="0" xfId="69" applyFont="1" applyFill="1" applyBorder="1" applyAlignment="1">
      <alignment horizontal="center"/>
    </xf>
    <xf numFmtId="0" fontId="68" fillId="0" borderId="0" xfId="69" applyFont="1" applyBorder="1" applyAlignment="1">
      <alignment horizontal="center"/>
    </xf>
    <xf numFmtId="0" fontId="96" fillId="0" borderId="0" xfId="69" applyFont="1" applyFill="1" applyAlignment="1" applyProtection="1">
      <alignment vertical="top" wrapText="1"/>
    </xf>
    <xf numFmtId="0" fontId="66" fillId="19" borderId="13" xfId="69" applyFont="1" applyFill="1" applyBorder="1" applyAlignment="1" applyProtection="1">
      <alignment vertical="center" wrapText="1"/>
    </xf>
    <xf numFmtId="0" fontId="7" fillId="87" borderId="0" xfId="0" applyFont="1" applyFill="1" applyProtection="1"/>
    <xf numFmtId="0" fontId="44" fillId="0" borderId="0" xfId="0" applyFont="1" applyFill="1" applyAlignment="1" applyProtection="1">
      <alignment vertical="center" wrapText="1"/>
      <protection locked="0"/>
    </xf>
    <xf numFmtId="0" fontId="14" fillId="0" borderId="0" xfId="49" applyFont="1" applyFill="1" applyBorder="1" applyAlignment="1" applyProtection="1">
      <alignment vertical="center" wrapText="1"/>
    </xf>
    <xf numFmtId="0" fontId="10" fillId="0" borderId="0" xfId="0" applyFont="1" applyFill="1" applyBorder="1" applyAlignment="1" applyProtection="1">
      <alignment vertical="top" wrapText="1"/>
    </xf>
    <xf numFmtId="0" fontId="68" fillId="16" borderId="0" xfId="47" quotePrefix="1" applyFont="1" applyFill="1" applyBorder="1" applyAlignment="1">
      <alignment vertical="top" wrapText="1"/>
    </xf>
    <xf numFmtId="0" fontId="68" fillId="0" borderId="0" xfId="0" applyFont="1" applyFill="1" applyAlignment="1" applyProtection="1">
      <alignment vertical="top" wrapText="1"/>
    </xf>
    <xf numFmtId="0" fontId="68" fillId="27" borderId="13" xfId="67" quotePrefix="1" applyFont="1" applyFill="1" applyBorder="1" applyAlignment="1" applyProtection="1">
      <alignment horizontal="left" vertical="center" wrapText="1"/>
    </xf>
    <xf numFmtId="0" fontId="68" fillId="19" borderId="13" xfId="0" applyNumberFormat="1" applyFont="1" applyFill="1" applyBorder="1" applyAlignment="1" applyProtection="1">
      <alignment vertical="center" wrapText="1"/>
    </xf>
    <xf numFmtId="0" fontId="100" fillId="25" borderId="0" xfId="83" applyNumberFormat="1" applyFont="1" applyFill="1" applyBorder="1" applyProtection="1"/>
    <xf numFmtId="0" fontId="68" fillId="86" borderId="99" xfId="83" applyNumberFormat="1" applyFont="1" applyFill="1" applyBorder="1" applyAlignment="1" applyProtection="1">
      <alignment horizontal="left" vertical="center" wrapText="1"/>
    </xf>
    <xf numFmtId="0" fontId="7" fillId="34" borderId="99" xfId="83" applyNumberFormat="1" applyFont="1" applyFill="1" applyBorder="1" applyAlignment="1" applyProtection="1">
      <alignment horizontal="center" vertical="center" wrapText="1"/>
      <protection locked="0"/>
    </xf>
    <xf numFmtId="0" fontId="7" fillId="25" borderId="99" xfId="83" applyNumberFormat="1" applyFont="1" applyFill="1" applyBorder="1" applyAlignment="1" applyProtection="1">
      <alignment horizontal="left" vertical="center"/>
    </xf>
    <xf numFmtId="0" fontId="7" fillId="16" borderId="0" xfId="0" applyFont="1" applyFill="1" applyBorder="1" applyAlignment="1" applyProtection="1">
      <alignment horizontal="left" vertical="top" wrapText="1"/>
    </xf>
    <xf numFmtId="0" fontId="32" fillId="22" borderId="113" xfId="0" applyFont="1" applyFill="1" applyBorder="1" applyAlignment="1" applyProtection="1">
      <alignment vertical="top" wrapText="1"/>
    </xf>
    <xf numFmtId="0" fontId="7" fillId="22" borderId="113" xfId="0" applyFont="1" applyFill="1" applyBorder="1" applyAlignment="1" applyProtection="1">
      <alignment vertical="top" wrapText="1"/>
    </xf>
    <xf numFmtId="0" fontId="7" fillId="0" borderId="0" xfId="0" applyFont="1" applyFill="1" applyBorder="1" applyAlignment="1" applyProtection="1">
      <alignment horizontal="left" vertical="top" wrapText="1"/>
    </xf>
    <xf numFmtId="0" fontId="7" fillId="16" borderId="0" xfId="0" applyFont="1" applyFill="1" applyAlignment="1" applyProtection="1"/>
    <xf numFmtId="0" fontId="7" fillId="0" borderId="99" xfId="83" applyNumberFormat="1" applyFont="1" applyFill="1" applyBorder="1" applyAlignment="1" applyProtection="1">
      <alignment horizontal="left" vertical="center" wrapText="1"/>
    </xf>
    <xf numFmtId="0" fontId="7" fillId="0" borderId="99" xfId="83" applyNumberFormat="1" applyFont="1" applyFill="1" applyBorder="1" applyAlignment="1" applyProtection="1">
      <alignment horizontal="left" vertical="center"/>
    </xf>
    <xf numFmtId="0" fontId="87" fillId="33" borderId="99" xfId="83" applyNumberFormat="1" applyFont="1" applyFill="1" applyBorder="1" applyAlignment="1" applyProtection="1">
      <alignment horizontal="left" vertical="center" wrapText="1"/>
    </xf>
    <xf numFmtId="0" fontId="92" fillId="33" borderId="99" xfId="83" applyFont="1" applyFill="1" applyBorder="1" applyAlignment="1" applyProtection="1">
      <alignment vertical="center" wrapText="1"/>
    </xf>
    <xf numFmtId="0" fontId="68" fillId="86" borderId="99" xfId="83" applyFont="1" applyFill="1" applyBorder="1" applyAlignment="1" applyProtection="1">
      <alignment horizontal="left" vertical="center" wrapText="1"/>
    </xf>
    <xf numFmtId="0" fontId="7" fillId="0" borderId="99" xfId="83" applyNumberFormat="1" applyFont="1" applyFill="1" applyBorder="1" applyAlignment="1" applyProtection="1">
      <alignment vertical="center"/>
    </xf>
    <xf numFmtId="0" fontId="7" fillId="25" borderId="99" xfId="83" applyNumberFormat="1" applyFont="1" applyFill="1" applyBorder="1" applyAlignment="1" applyProtection="1">
      <alignment horizontal="left" vertical="center" wrapText="1"/>
    </xf>
    <xf numFmtId="0" fontId="228" fillId="86" borderId="99" xfId="83" applyNumberFormat="1" applyFont="1" applyFill="1" applyBorder="1" applyAlignment="1" applyProtection="1">
      <alignment horizontal="left" vertical="center" wrapText="1"/>
    </xf>
    <xf numFmtId="49" fontId="68" fillId="86" borderId="99" xfId="83" applyNumberFormat="1" applyFont="1" applyFill="1" applyBorder="1" applyAlignment="1" applyProtection="1">
      <alignment horizontal="left" vertical="center" wrapText="1"/>
    </xf>
    <xf numFmtId="0" fontId="7" fillId="25" borderId="99" xfId="83" applyNumberFormat="1" applyFont="1" applyFill="1" applyBorder="1" applyAlignment="1" applyProtection="1">
      <alignment vertical="center"/>
    </xf>
    <xf numFmtId="0" fontId="7" fillId="25" borderId="99" xfId="83" applyNumberFormat="1" applyFont="1" applyFill="1" applyBorder="1" applyAlignment="1" applyProtection="1">
      <alignment vertical="center" wrapText="1"/>
    </xf>
    <xf numFmtId="0" fontId="66" fillId="86" borderId="99" xfId="83" applyNumberFormat="1" applyFont="1" applyFill="1" applyBorder="1" applyAlignment="1" applyProtection="1">
      <alignment horizontal="left" vertical="top" wrapText="1"/>
    </xf>
    <xf numFmtId="0" fontId="66" fillId="86" borderId="99" xfId="83" applyNumberFormat="1" applyFont="1" applyFill="1" applyBorder="1" applyAlignment="1" applyProtection="1">
      <alignment horizontal="left" vertical="center" wrapText="1"/>
    </xf>
    <xf numFmtId="0" fontId="66" fillId="86" borderId="99" xfId="83" applyNumberFormat="1" applyFont="1" applyFill="1" applyBorder="1" applyAlignment="1" applyProtection="1">
      <alignment horizontal="left" wrapText="1"/>
    </xf>
    <xf numFmtId="0" fontId="7" fillId="34" borderId="99" xfId="83" applyNumberFormat="1" applyFont="1" applyFill="1" applyBorder="1" applyAlignment="1" applyProtection="1">
      <alignment horizontal="center" wrapText="1"/>
      <protection locked="0"/>
    </xf>
    <xf numFmtId="0" fontId="7" fillId="0" borderId="99" xfId="83" applyNumberFormat="1" applyFont="1" applyFill="1" applyBorder="1" applyAlignment="1" applyProtection="1"/>
    <xf numFmtId="0" fontId="68" fillId="86" borderId="99" xfId="83" applyNumberFormat="1" applyFont="1" applyFill="1" applyBorder="1" applyAlignment="1" applyProtection="1">
      <alignment horizontal="left" vertical="top" wrapText="1"/>
    </xf>
    <xf numFmtId="0" fontId="68" fillId="86" borderId="99" xfId="83" applyNumberFormat="1" applyFont="1" applyFill="1" applyBorder="1" applyAlignment="1" applyProtection="1">
      <alignment horizontal="left" wrapText="1"/>
    </xf>
    <xf numFmtId="0" fontId="100" fillId="34" borderId="99" xfId="83" applyNumberFormat="1" applyFont="1" applyFill="1" applyBorder="1" applyAlignment="1" applyProtection="1">
      <alignment horizontal="center" vertical="center" wrapText="1"/>
      <protection locked="0"/>
    </xf>
    <xf numFmtId="0" fontId="7" fillId="35" borderId="99" xfId="83" applyNumberFormat="1" applyFont="1" applyFill="1" applyBorder="1" applyAlignment="1" applyProtection="1">
      <alignment vertical="center" wrapText="1"/>
    </xf>
    <xf numFmtId="0" fontId="7" fillId="35" borderId="99" xfId="83" applyNumberFormat="1" applyFont="1" applyFill="1" applyBorder="1" applyAlignment="1" applyProtection="1">
      <alignment vertical="center"/>
    </xf>
    <xf numFmtId="0" fontId="7" fillId="0" borderId="99" xfId="83" applyNumberFormat="1" applyFont="1" applyFill="1" applyBorder="1" applyAlignment="1" applyProtection="1">
      <alignment vertical="center" wrapText="1"/>
    </xf>
    <xf numFmtId="0" fontId="7" fillId="35" borderId="99" xfId="83" applyNumberFormat="1" applyFont="1" applyFill="1" applyBorder="1" applyProtection="1"/>
    <xf numFmtId="0" fontId="7" fillId="16" borderId="0" xfId="50" applyFont="1" applyFill="1" applyBorder="1" applyAlignment="1" applyProtection="1">
      <alignment wrapText="1"/>
    </xf>
    <xf numFmtId="0" fontId="7" fillId="16" borderId="0" xfId="50" applyFont="1" applyFill="1" applyBorder="1" applyAlignment="1" applyProtection="1"/>
    <xf numFmtId="0" fontId="7" fillId="16" borderId="0" xfId="50" applyFont="1" applyFill="1" applyBorder="1" applyAlignment="1" applyProtection="1">
      <alignment vertical="center"/>
    </xf>
    <xf numFmtId="0" fontId="7" fillId="16" borderId="0" xfId="50" applyNumberFormat="1" applyFont="1" applyFill="1" applyBorder="1" applyAlignment="1" applyProtection="1">
      <alignment vertical="center"/>
    </xf>
    <xf numFmtId="0" fontId="32" fillId="22" borderId="108" xfId="0" applyFont="1" applyFill="1" applyBorder="1" applyAlignment="1">
      <alignment horizontal="left" wrapText="1"/>
    </xf>
    <xf numFmtId="0" fontId="68" fillId="16" borderId="105" xfId="0" applyFont="1" applyFill="1" applyBorder="1" applyAlignment="1" applyProtection="1">
      <alignment horizontal="center" vertical="center" wrapText="1"/>
      <protection locked="0"/>
    </xf>
    <xf numFmtId="0" fontId="68" fillId="16" borderId="108" xfId="0" applyFont="1" applyFill="1" applyBorder="1" applyAlignment="1">
      <alignment vertical="center" wrapText="1"/>
    </xf>
    <xf numFmtId="6" fontId="68" fillId="16" borderId="105" xfId="0" applyNumberFormat="1" applyFont="1" applyFill="1" applyBorder="1" applyAlignment="1" applyProtection="1">
      <alignment horizontal="center" vertical="center" wrapText="1"/>
      <protection locked="0"/>
    </xf>
    <xf numFmtId="0" fontId="7" fillId="0" borderId="0" xfId="53" applyFont="1" applyFill="1" applyBorder="1" applyAlignment="1" applyProtection="1">
      <alignment horizontal="center" vertical="top" wrapText="1"/>
    </xf>
    <xf numFmtId="6" fontId="68" fillId="16" borderId="99" xfId="0" applyNumberFormat="1" applyFont="1" applyFill="1" applyBorder="1" applyAlignment="1" applyProtection="1">
      <alignment horizontal="center" vertical="center" wrapText="1"/>
      <protection locked="0"/>
    </xf>
    <xf numFmtId="0" fontId="7" fillId="16" borderId="0" xfId="53" applyFont="1" applyFill="1" applyProtection="1"/>
    <xf numFmtId="0" fontId="7" fillId="0" borderId="0" xfId="50" applyFont="1" applyAlignment="1" applyProtection="1">
      <alignment horizontal="center" vertical="center"/>
    </xf>
    <xf numFmtId="0" fontId="7" fillId="0" borderId="0" xfId="50" applyFont="1" applyFill="1" applyProtection="1"/>
    <xf numFmtId="0" fontId="7" fillId="0" borderId="0" xfId="50" applyFont="1" applyProtection="1"/>
    <xf numFmtId="0" fontId="7" fillId="0" borderId="0" xfId="50" applyFont="1" applyFill="1" applyBorder="1" applyProtection="1"/>
    <xf numFmtId="10" fontId="7" fillId="16" borderId="0" xfId="50" applyNumberFormat="1" applyFont="1" applyFill="1" applyProtection="1"/>
    <xf numFmtId="166" fontId="7" fillId="16" borderId="0" xfId="50" applyNumberFormat="1" applyFont="1" applyFill="1" applyProtection="1"/>
    <xf numFmtId="0" fontId="7" fillId="0" borderId="0" xfId="50" applyFont="1" applyAlignment="1" applyProtection="1">
      <alignment vertical="top"/>
    </xf>
    <xf numFmtId="0" fontId="17" fillId="0" borderId="0" xfId="50" applyFont="1" applyFill="1" applyBorder="1" applyAlignment="1" applyProtection="1">
      <alignment horizontal="left" vertical="center"/>
    </xf>
    <xf numFmtId="0" fontId="7" fillId="21" borderId="0" xfId="50" applyFont="1" applyFill="1" applyAlignment="1" applyProtection="1">
      <alignment vertical="top"/>
    </xf>
    <xf numFmtId="0" fontId="9" fillId="16" borderId="0" xfId="50" applyFont="1" applyFill="1" applyProtection="1"/>
    <xf numFmtId="0" fontId="9" fillId="21" borderId="0" xfId="50" applyFont="1" applyFill="1" applyProtection="1"/>
    <xf numFmtId="0" fontId="7" fillId="16" borderId="0" xfId="50" applyFont="1" applyFill="1" applyAlignment="1" applyProtection="1">
      <alignment horizontal="center" vertical="center"/>
    </xf>
    <xf numFmtId="0" fontId="11" fillId="16" borderId="0" xfId="0" applyFont="1" applyFill="1" applyBorder="1" applyAlignment="1" applyProtection="1">
      <alignment horizontal="left" vertical="center" wrapText="1"/>
    </xf>
    <xf numFmtId="0" fontId="11" fillId="16" borderId="0" xfId="0" applyFont="1" applyFill="1" applyBorder="1" applyAlignment="1" applyProtection="1">
      <alignment horizontal="center" vertical="center" wrapText="1"/>
    </xf>
    <xf numFmtId="0" fontId="11" fillId="23" borderId="14" xfId="0" applyFont="1" applyFill="1" applyBorder="1" applyAlignment="1" applyProtection="1">
      <alignment vertical="center"/>
    </xf>
    <xf numFmtId="0" fontId="14" fillId="23" borderId="15" xfId="0" applyFont="1" applyFill="1" applyBorder="1" applyAlignment="1" applyProtection="1">
      <alignment horizontal="center" vertical="center" wrapText="1"/>
    </xf>
    <xf numFmtId="0" fontId="11" fillId="23" borderId="15" xfId="0" applyFont="1" applyFill="1" applyBorder="1" applyAlignment="1" applyProtection="1">
      <alignment horizontal="center" vertical="center" wrapText="1"/>
    </xf>
    <xf numFmtId="0" fontId="11" fillId="23" borderId="15" xfId="0" applyFont="1" applyFill="1" applyBorder="1" applyAlignment="1" applyProtection="1">
      <alignment vertical="center" wrapText="1"/>
    </xf>
    <xf numFmtId="0" fontId="11" fillId="19" borderId="13" xfId="0" applyFont="1" applyFill="1" applyBorder="1" applyAlignment="1" applyProtection="1">
      <alignment vertical="center"/>
    </xf>
    <xf numFmtId="0" fontId="7" fillId="21" borderId="0" xfId="50" applyFont="1" applyFill="1" applyProtection="1"/>
    <xf numFmtId="0" fontId="7" fillId="20" borderId="0" xfId="50" applyFont="1" applyFill="1" applyProtection="1"/>
    <xf numFmtId="0" fontId="7" fillId="20" borderId="0" xfId="50" applyFont="1" applyFill="1" applyAlignment="1" applyProtection="1">
      <alignment horizontal="center" vertical="center"/>
    </xf>
    <xf numFmtId="0" fontId="11" fillId="22" borderId="0" xfId="0" applyNumberFormat="1" applyFont="1" applyFill="1" applyAlignment="1" applyProtection="1">
      <alignment vertical="center" wrapText="1"/>
    </xf>
    <xf numFmtId="0" fontId="11" fillId="21" borderId="0" xfId="0" applyNumberFormat="1" applyFont="1" applyFill="1" applyProtection="1"/>
    <xf numFmtId="0" fontId="11" fillId="0" borderId="0" xfId="0" applyNumberFormat="1" applyFont="1" applyFill="1" applyProtection="1"/>
    <xf numFmtId="0" fontId="11" fillId="21" borderId="0" xfId="0" applyNumberFormat="1" applyFont="1" applyFill="1" applyAlignment="1" applyProtection="1">
      <alignment wrapText="1"/>
    </xf>
    <xf numFmtId="0" fontId="7" fillId="16" borderId="0" xfId="50" applyFont="1" applyFill="1" applyBorder="1" applyAlignment="1" applyProtection="1">
      <alignment vertical="top"/>
    </xf>
    <xf numFmtId="0" fontId="7" fillId="0" borderId="0" xfId="50" applyFont="1" applyBorder="1" applyProtection="1"/>
    <xf numFmtId="0" fontId="11" fillId="0" borderId="0" xfId="0" applyFont="1" applyFill="1" applyAlignment="1" applyProtection="1">
      <alignment vertical="center" wrapText="1"/>
    </xf>
    <xf numFmtId="0" fontId="11" fillId="0" borderId="0" xfId="0" applyFont="1" applyFill="1" applyAlignment="1" applyProtection="1">
      <alignment vertical="center"/>
    </xf>
    <xf numFmtId="0" fontId="14" fillId="0" borderId="0" xfId="0" applyFont="1" applyFill="1" applyAlignment="1" applyProtection="1">
      <alignment horizontal="center" vertical="center"/>
    </xf>
    <xf numFmtId="0" fontId="11" fillId="0" borderId="0" xfId="0" applyFont="1" applyFill="1" applyAlignment="1" applyProtection="1">
      <alignment horizontal="center" vertical="center"/>
    </xf>
    <xf numFmtId="0" fontId="14" fillId="0" borderId="0" xfId="0" applyFont="1" applyFill="1" applyAlignment="1" applyProtection="1">
      <alignment horizontal="center" vertical="center" wrapText="1"/>
    </xf>
    <xf numFmtId="0" fontId="11" fillId="22" borderId="0" xfId="0" applyFont="1" applyFill="1" applyAlignment="1" applyProtection="1">
      <alignment vertical="center"/>
    </xf>
    <xf numFmtId="0" fontId="7" fillId="0" borderId="0" xfId="50" applyFont="1" applyFill="1" applyAlignment="1" applyProtection="1">
      <alignment horizontal="center" vertical="center"/>
    </xf>
    <xf numFmtId="0" fontId="11" fillId="0" borderId="0" xfId="0" applyFont="1" applyFill="1" applyBorder="1" applyAlignment="1" applyProtection="1">
      <alignment horizontal="center" vertical="center" wrapText="1"/>
    </xf>
    <xf numFmtId="0" fontId="11" fillId="0" borderId="0" xfId="0" applyFont="1" applyFill="1" applyProtection="1"/>
    <xf numFmtId="0" fontId="9" fillId="0" borderId="0" xfId="50" applyFont="1" applyFill="1" applyProtection="1"/>
    <xf numFmtId="0" fontId="7" fillId="18" borderId="0" xfId="50" applyFont="1" applyFill="1" applyProtection="1"/>
    <xf numFmtId="0" fontId="7" fillId="18" borderId="0" xfId="50" applyFont="1" applyFill="1" applyAlignment="1" applyProtection="1">
      <alignment horizontal="center" vertical="center"/>
    </xf>
    <xf numFmtId="0" fontId="7" fillId="0" borderId="0" xfId="50" applyFont="1" applyFill="1" applyAlignment="1" applyProtection="1">
      <alignment vertical="center"/>
    </xf>
    <xf numFmtId="0" fontId="7" fillId="0" borderId="0" xfId="50" applyFont="1" applyFill="1" applyBorder="1" applyAlignment="1" applyProtection="1">
      <alignment horizontal="center" vertical="center"/>
    </xf>
    <xf numFmtId="0" fontId="7" fillId="0" borderId="0" xfId="0" applyNumberFormat="1" applyFont="1" applyAlignment="1" applyProtection="1">
      <alignment horizontal="center" vertical="center"/>
    </xf>
    <xf numFmtId="0" fontId="7" fillId="0" borderId="0" xfId="50" applyFont="1" applyAlignment="1" applyProtection="1">
      <alignment horizontal="right" vertical="top"/>
    </xf>
    <xf numFmtId="0" fontId="7" fillId="0" borderId="0" xfId="50" applyFont="1" applyAlignment="1" applyProtection="1">
      <alignment vertical="top" wrapText="1"/>
    </xf>
    <xf numFmtId="0" fontId="236" fillId="34" borderId="99" xfId="83" applyNumberFormat="1" applyFont="1" applyFill="1" applyBorder="1" applyAlignment="1" applyProtection="1">
      <alignment horizontal="center" vertical="center" wrapText="1"/>
      <protection locked="0"/>
    </xf>
    <xf numFmtId="0" fontId="101" fillId="25" borderId="0" xfId="83" applyNumberFormat="1" applyFont="1" applyFill="1" applyBorder="1" applyProtection="1"/>
    <xf numFmtId="0" fontId="237" fillId="34" borderId="99" xfId="83" applyNumberFormat="1" applyFont="1" applyFill="1" applyBorder="1" applyAlignment="1" applyProtection="1">
      <alignment horizontal="center" vertical="center" wrapText="1"/>
      <protection locked="0"/>
    </xf>
    <xf numFmtId="0" fontId="100" fillId="25" borderId="99" xfId="83" applyNumberFormat="1" applyFont="1" applyFill="1" applyBorder="1" applyAlignment="1" applyProtection="1">
      <alignment vertical="center"/>
    </xf>
    <xf numFmtId="0" fontId="87" fillId="33" borderId="115" xfId="83" applyNumberFormat="1" applyFont="1" applyFill="1" applyBorder="1" applyAlignment="1" applyProtection="1">
      <alignment vertical="center" wrapText="1"/>
    </xf>
    <xf numFmtId="169" fontId="93" fillId="0" borderId="0" xfId="83" quotePrefix="1" applyNumberFormat="1" applyFont="1" applyFill="1" applyBorder="1" applyAlignment="1" applyProtection="1">
      <alignment horizontal="left" vertical="center" wrapText="1"/>
    </xf>
    <xf numFmtId="0" fontId="88" fillId="0" borderId="99" xfId="83" applyNumberFormat="1" applyFont="1" applyFill="1" applyBorder="1" applyAlignment="1" applyProtection="1">
      <alignment horizontal="center" vertical="center"/>
    </xf>
    <xf numFmtId="0" fontId="0" fillId="0" borderId="99" xfId="0" applyBorder="1"/>
    <xf numFmtId="0" fontId="101" fillId="0" borderId="0" xfId="50" applyFont="1" applyFill="1" applyBorder="1" applyAlignment="1" applyProtection="1">
      <alignment horizontal="left" wrapText="1"/>
    </xf>
    <xf numFmtId="0" fontId="101" fillId="0" borderId="0" xfId="0" applyFont="1"/>
    <xf numFmtId="0" fontId="241" fillId="0" borderId="0" xfId="50" applyFont="1" applyFill="1" applyAlignment="1" applyProtection="1">
      <alignment wrapText="1"/>
    </xf>
    <xf numFmtId="0" fontId="11" fillId="0" borderId="21" xfId="50" applyNumberFormat="1" applyFont="1" applyFill="1" applyBorder="1" applyAlignment="1" applyProtection="1">
      <alignment horizontal="center" vertical="center" wrapText="1"/>
      <protection locked="0"/>
    </xf>
    <xf numFmtId="0" fontId="11" fillId="29" borderId="21" xfId="70" applyFont="1" applyFill="1" applyBorder="1" applyAlignment="1" applyProtection="1">
      <alignment vertical="center"/>
      <protection hidden="1"/>
    </xf>
    <xf numFmtId="0" fontId="66" fillId="19" borderId="13" xfId="0" applyNumberFormat="1" applyFont="1" applyFill="1" applyBorder="1" applyAlignment="1" applyProtection="1">
      <alignment vertical="center" wrapText="1"/>
    </xf>
    <xf numFmtId="0" fontId="68" fillId="19" borderId="13" xfId="0" applyNumberFormat="1" applyFont="1" applyFill="1" applyBorder="1" applyAlignment="1" applyProtection="1">
      <alignment horizontal="left" vertical="center" wrapText="1"/>
    </xf>
    <xf numFmtId="0" fontId="236" fillId="88" borderId="99" xfId="83" applyNumberFormat="1" applyFont="1" applyFill="1" applyBorder="1" applyAlignment="1" applyProtection="1">
      <alignment horizontal="center" vertical="center" wrapText="1"/>
      <protection locked="0"/>
    </xf>
    <xf numFmtId="0" fontId="7" fillId="89" borderId="99" xfId="83" applyNumberFormat="1" applyFont="1" applyFill="1" applyBorder="1" applyAlignment="1" applyProtection="1">
      <alignment horizontal="left" vertical="center"/>
    </xf>
    <xf numFmtId="0" fontId="237" fillId="88" borderId="99" xfId="83" applyNumberFormat="1" applyFont="1" applyFill="1" applyBorder="1" applyAlignment="1" applyProtection="1">
      <alignment horizontal="center" vertical="center" wrapText="1"/>
      <protection locked="0"/>
    </xf>
    <xf numFmtId="0" fontId="100" fillId="89" borderId="99" xfId="83" applyNumberFormat="1" applyFont="1" applyFill="1" applyBorder="1" applyAlignment="1" applyProtection="1">
      <alignment horizontal="left" vertical="center"/>
    </xf>
    <xf numFmtId="169" fontId="66" fillId="25" borderId="0" xfId="83" applyNumberFormat="1" applyFont="1" applyFill="1" applyBorder="1" applyAlignment="1" applyProtection="1">
      <alignment horizontal="right" vertical="center"/>
    </xf>
    <xf numFmtId="0" fontId="68" fillId="86" borderId="99" xfId="83" applyNumberFormat="1" applyFont="1" applyFill="1" applyBorder="1" applyAlignment="1" applyProtection="1">
      <alignment horizontal="left" vertical="center" wrapText="1" indent="2"/>
    </xf>
    <xf numFmtId="0" fontId="7" fillId="90" borderId="99" xfId="83" applyNumberFormat="1" applyFont="1" applyFill="1" applyBorder="1" applyProtection="1"/>
    <xf numFmtId="0" fontId="101" fillId="0" borderId="0" xfId="50" applyFont="1" applyFill="1" applyProtection="1"/>
    <xf numFmtId="0" fontId="66" fillId="91" borderId="17" xfId="2817" applyNumberFormat="1" applyFont="1" applyFill="1" applyBorder="1" applyAlignment="1" applyProtection="1">
      <alignment horizontal="center" vertical="center" wrapText="1"/>
    </xf>
    <xf numFmtId="0" fontId="31" fillId="22" borderId="24" xfId="2817" applyNumberFormat="1" applyFont="1" applyFill="1" applyBorder="1" applyAlignment="1" applyProtection="1">
      <alignment horizontal="center" vertical="center"/>
    </xf>
    <xf numFmtId="0" fontId="68" fillId="19" borderId="13" xfId="2817" applyNumberFormat="1" applyFont="1" applyFill="1" applyBorder="1" applyAlignment="1" applyProtection="1">
      <alignment vertical="center" wrapText="1"/>
    </xf>
    <xf numFmtId="0" fontId="31" fillId="22" borderId="24" xfId="2827" applyNumberFormat="1" applyFont="1" applyFill="1" applyBorder="1" applyAlignment="1" applyProtection="1">
      <alignment horizontal="center" vertical="center"/>
    </xf>
    <xf numFmtId="0" fontId="7" fillId="29" borderId="21" xfId="67" applyFont="1" applyFill="1" applyBorder="1" applyAlignment="1" applyProtection="1">
      <alignment vertical="center"/>
      <protection hidden="1"/>
    </xf>
    <xf numFmtId="49" fontId="66" fillId="16" borderId="0" xfId="2817" applyNumberFormat="1" applyFont="1" applyFill="1" applyAlignment="1" applyProtection="1">
      <alignment vertical="top"/>
    </xf>
    <xf numFmtId="0" fontId="7" fillId="29" borderId="22" xfId="70" applyFont="1" applyFill="1" applyBorder="1" applyAlignment="1" applyProtection="1">
      <alignment vertical="center"/>
    </xf>
    <xf numFmtId="0" fontId="68" fillId="16" borderId="0" xfId="2817" applyNumberFormat="1" applyFont="1" applyFill="1" applyProtection="1"/>
    <xf numFmtId="0" fontId="11" fillId="23" borderId="22" xfId="0" applyNumberFormat="1" applyFont="1" applyFill="1" applyBorder="1" applyAlignment="1" applyProtection="1">
      <alignment vertical="center"/>
    </xf>
    <xf numFmtId="0" fontId="231" fillId="22" borderId="24" xfId="0" applyFont="1" applyFill="1" applyBorder="1" applyAlignment="1" applyProtection="1">
      <alignment horizontal="center" vertical="center" wrapText="1"/>
    </xf>
    <xf numFmtId="0" fontId="66" fillId="16" borderId="0" xfId="2817" applyNumberFormat="1" applyFont="1" applyFill="1" applyAlignment="1" applyProtection="1">
      <alignment horizontal="right"/>
    </xf>
    <xf numFmtId="0" fontId="66" fillId="16" borderId="0" xfId="2827" applyNumberFormat="1" applyFont="1" applyFill="1" applyAlignment="1" applyProtection="1">
      <alignment horizontal="right" vertical="top"/>
    </xf>
    <xf numFmtId="49" fontId="231" fillId="22" borderId="24" xfId="70" applyNumberFormat="1" applyFont="1" applyFill="1" applyBorder="1" applyAlignment="1" applyProtection="1">
      <alignment horizontal="center" vertical="center" wrapText="1"/>
    </xf>
    <xf numFmtId="0" fontId="66" fillId="19" borderId="13" xfId="2843" applyNumberFormat="1" applyFont="1" applyFill="1" applyBorder="1" applyAlignment="1" applyProtection="1">
      <alignment horizontal="center" vertical="center"/>
    </xf>
    <xf numFmtId="0" fontId="68" fillId="19" borderId="13" xfId="2843" applyNumberFormat="1" applyFont="1" applyFill="1" applyBorder="1" applyAlignment="1" applyProtection="1">
      <alignment vertical="center" wrapText="1"/>
    </xf>
    <xf numFmtId="0" fontId="11" fillId="16" borderId="21" xfId="50" applyNumberFormat="1" applyFont="1" applyFill="1" applyBorder="1" applyAlignment="1" applyProtection="1">
      <alignment horizontal="center" vertical="center" wrapText="1"/>
      <protection locked="0"/>
    </xf>
    <xf numFmtId="0" fontId="11" fillId="0" borderId="24" xfId="50" applyNumberFormat="1" applyFont="1" applyFill="1" applyBorder="1" applyAlignment="1" applyProtection="1">
      <alignment horizontal="center" vertical="center" wrapText="1"/>
      <protection locked="0"/>
    </xf>
    <xf numFmtId="0" fontId="66" fillId="23" borderId="17" xfId="2827" applyNumberFormat="1" applyFont="1" applyFill="1" applyBorder="1" applyAlignment="1" applyProtection="1">
      <alignment horizontal="center" vertical="center" wrapText="1"/>
    </xf>
    <xf numFmtId="0" fontId="66" fillId="19" borderId="13" xfId="2843" applyNumberFormat="1" applyFont="1" applyFill="1" applyBorder="1" applyAlignment="1" applyProtection="1">
      <alignment vertical="center" wrapText="1"/>
    </xf>
    <xf numFmtId="49" fontId="66" fillId="16" borderId="0" xfId="2843" applyNumberFormat="1" applyFont="1" applyFill="1" applyAlignment="1" applyProtection="1">
      <alignment vertical="top"/>
    </xf>
    <xf numFmtId="0" fontId="231" fillId="0" borderId="21" xfId="0" applyNumberFormat="1" applyFont="1" applyFill="1" applyBorder="1" applyAlignment="1" applyProtection="1">
      <alignment horizontal="center" vertical="center" wrapText="1"/>
      <protection locked="0"/>
    </xf>
    <xf numFmtId="0" fontId="68" fillId="19" borderId="13" xfId="2827" applyFont="1" applyFill="1" applyBorder="1" applyAlignment="1" applyProtection="1">
      <alignment horizontal="left" vertical="center" wrapText="1"/>
    </xf>
    <xf numFmtId="0" fontId="68" fillId="16" borderId="0" xfId="2843" applyNumberFormat="1" applyFont="1" applyFill="1" applyProtection="1"/>
    <xf numFmtId="0" fontId="14" fillId="29" borderId="21" xfId="0" applyFont="1" applyFill="1" applyBorder="1" applyAlignment="1" applyProtection="1">
      <alignment horizontal="center" vertical="center" wrapText="1"/>
    </xf>
    <xf numFmtId="0" fontId="11" fillId="23" borderId="21" xfId="50" applyFont="1" applyFill="1" applyBorder="1" applyAlignment="1" applyProtection="1">
      <alignment horizontal="center" vertical="center" wrapText="1"/>
    </xf>
    <xf numFmtId="0" fontId="11" fillId="29" borderId="21" xfId="67" applyFont="1" applyFill="1" applyBorder="1" applyAlignment="1" applyProtection="1">
      <alignment vertical="center"/>
    </xf>
    <xf numFmtId="0" fontId="11" fillId="23" borderId="23" xfId="50" applyFont="1" applyFill="1" applyBorder="1" applyAlignment="1" applyProtection="1">
      <alignment horizontal="center" vertical="center"/>
    </xf>
    <xf numFmtId="0" fontId="68" fillId="19" borderId="13" xfId="2817" applyNumberFormat="1" applyFont="1" applyFill="1" applyBorder="1" applyAlignment="1" applyProtection="1">
      <alignment horizontal="left" vertical="center" wrapText="1"/>
    </xf>
    <xf numFmtId="169" fontId="86" fillId="0" borderId="67" xfId="83" quotePrefix="1" applyNumberFormat="1" applyFont="1" applyFill="1" applyBorder="1" applyAlignment="1" applyProtection="1">
      <alignment horizontal="left" vertical="center" wrapText="1"/>
    </xf>
    <xf numFmtId="0" fontId="31" fillId="22" borderId="24" xfId="2843" applyNumberFormat="1" applyFont="1" applyFill="1" applyBorder="1" applyAlignment="1" applyProtection="1">
      <alignment horizontal="center" vertical="center" wrapText="1"/>
    </xf>
    <xf numFmtId="0" fontId="66" fillId="16" borderId="0" xfId="2843" applyNumberFormat="1" applyFont="1" applyFill="1" applyAlignment="1" applyProtection="1">
      <alignment horizontal="right" vertical="top"/>
    </xf>
    <xf numFmtId="0" fontId="66" fillId="19" borderId="13" xfId="2817" applyNumberFormat="1" applyFont="1" applyFill="1" applyBorder="1" applyAlignment="1" applyProtection="1">
      <alignment horizontal="center" vertical="center"/>
    </xf>
    <xf numFmtId="49" fontId="66" fillId="16" borderId="0" xfId="2817" applyNumberFormat="1" applyFont="1" applyFill="1" applyAlignment="1" applyProtection="1">
      <alignment horizontal="right" vertical="center"/>
    </xf>
    <xf numFmtId="0" fontId="11" fillId="23" borderId="23" xfId="50" applyFont="1" applyFill="1" applyBorder="1" applyAlignment="1" applyProtection="1">
      <alignment horizontal="center" vertical="center" wrapText="1"/>
      <protection locked="0"/>
    </xf>
    <xf numFmtId="0" fontId="66" fillId="23" borderId="15" xfId="2843" applyNumberFormat="1" applyFont="1" applyFill="1" applyBorder="1" applyAlignment="1" applyProtection="1">
      <alignment horizontal="center" vertical="center" wrapText="1"/>
    </xf>
    <xf numFmtId="0" fontId="66" fillId="16" borderId="0" xfId="2843" applyNumberFormat="1" applyFont="1" applyFill="1" applyAlignment="1" applyProtection="1">
      <alignment horizontal="right" vertical="center"/>
    </xf>
    <xf numFmtId="0" fontId="66" fillId="23" borderId="17" xfId="2817" applyNumberFormat="1" applyFont="1" applyFill="1" applyBorder="1" applyAlignment="1" applyProtection="1">
      <alignment horizontal="center" vertical="center" wrapText="1"/>
    </xf>
    <xf numFmtId="0" fontId="66" fillId="16" borderId="0" xfId="2817" applyNumberFormat="1" applyFont="1" applyFill="1" applyAlignment="1" applyProtection="1">
      <alignment horizontal="right" vertical="center"/>
    </xf>
    <xf numFmtId="49" fontId="86" fillId="0" borderId="117" xfId="83" quotePrefix="1" applyNumberFormat="1" applyFont="1" applyFill="1" applyBorder="1" applyAlignment="1" applyProtection="1">
      <alignment horizontal="left" vertical="center" wrapText="1"/>
    </xf>
    <xf numFmtId="0" fontId="11" fillId="0" borderId="13" xfId="2817" applyNumberFormat="1" applyFont="1" applyFill="1" applyBorder="1" applyAlignment="1" applyProtection="1">
      <alignment horizontal="center" vertical="center" wrapText="1"/>
      <protection locked="0"/>
    </xf>
    <xf numFmtId="0" fontId="11" fillId="16" borderId="13" xfId="2817" applyNumberFormat="1" applyFont="1" applyFill="1" applyBorder="1" applyAlignment="1" applyProtection="1">
      <alignment horizontal="center" vertical="center" wrapText="1"/>
      <protection locked="0"/>
    </xf>
    <xf numFmtId="0" fontId="31" fillId="22" borderId="0" xfId="2817" applyNumberFormat="1" applyFont="1" applyFill="1" applyAlignment="1" applyProtection="1">
      <alignment horizontal="center" vertical="center"/>
    </xf>
    <xf numFmtId="0" fontId="31" fillId="22" borderId="0" xfId="2817" applyNumberFormat="1" applyFont="1" applyFill="1" applyAlignment="1" applyProtection="1">
      <alignment vertical="center" wrapText="1"/>
    </xf>
    <xf numFmtId="0" fontId="11" fillId="0" borderId="13" xfId="2817" applyNumberFormat="1" applyFont="1" applyBorder="1" applyAlignment="1" applyProtection="1">
      <alignment horizontal="center" vertical="center" wrapText="1"/>
      <protection locked="0"/>
    </xf>
    <xf numFmtId="0" fontId="11" fillId="23" borderId="17" xfId="2817" applyNumberFormat="1" applyFont="1" applyFill="1" applyBorder="1" applyAlignment="1" applyProtection="1">
      <alignment vertical="center"/>
    </xf>
    <xf numFmtId="0" fontId="11" fillId="23" borderId="17" xfId="2817" applyNumberFormat="1" applyFont="1" applyFill="1" applyBorder="1" applyAlignment="1" applyProtection="1">
      <alignment horizontal="center" vertical="center" wrapText="1"/>
      <protection locked="0"/>
    </xf>
    <xf numFmtId="0" fontId="11" fillId="23" borderId="22" xfId="2817" applyNumberFormat="1" applyFont="1" applyFill="1" applyBorder="1" applyAlignment="1" applyProtection="1">
      <alignment horizontal="center" vertical="center" wrapText="1"/>
      <protection locked="0"/>
    </xf>
    <xf numFmtId="49" fontId="73" fillId="16" borderId="0" xfId="2817" applyNumberFormat="1" applyFont="1" applyFill="1" applyAlignment="1" applyProtection="1">
      <alignment vertical="top"/>
    </xf>
    <xf numFmtId="0" fontId="7" fillId="16" borderId="0" xfId="2817" applyNumberFormat="1" applyFont="1" applyFill="1" applyProtection="1"/>
    <xf numFmtId="0" fontId="11" fillId="91" borderId="17" xfId="2817" applyNumberFormat="1" applyFont="1" applyFill="1" applyBorder="1" applyAlignment="1" applyProtection="1">
      <alignment horizontal="center" vertical="center" wrapText="1"/>
    </xf>
    <xf numFmtId="0" fontId="11" fillId="91" borderId="17" xfId="2817" applyNumberFormat="1" applyFont="1" applyFill="1" applyBorder="1" applyAlignment="1" applyProtection="1">
      <alignment vertical="center"/>
    </xf>
    <xf numFmtId="0" fontId="11" fillId="91" borderId="22" xfId="2817" applyNumberFormat="1" applyFont="1" applyFill="1" applyBorder="1" applyAlignment="1" applyProtection="1">
      <alignment horizontal="center" vertical="center" wrapText="1"/>
    </xf>
    <xf numFmtId="0" fontId="31" fillId="0" borderId="13" xfId="2817" applyNumberFormat="1" applyFont="1" applyFill="1" applyBorder="1" applyAlignment="1" applyProtection="1">
      <alignment horizontal="center" vertical="center"/>
    </xf>
    <xf numFmtId="0" fontId="11" fillId="29" borderId="21" xfId="70" applyFont="1" applyFill="1" applyBorder="1" applyAlignment="1" applyProtection="1">
      <alignment vertical="center"/>
    </xf>
    <xf numFmtId="49" fontId="66" fillId="0" borderId="0" xfId="2817" applyNumberFormat="1" applyFont="1" applyFill="1" applyAlignment="1" applyProtection="1">
      <alignment vertical="top"/>
    </xf>
    <xf numFmtId="49" fontId="66" fillId="16" borderId="0" xfId="2817" applyNumberFormat="1" applyFont="1" applyFill="1" applyAlignment="1" applyProtection="1">
      <alignment horizontal="right" vertical="top"/>
    </xf>
    <xf numFmtId="49" fontId="66" fillId="16" borderId="0" xfId="2827" applyNumberFormat="1" applyFont="1" applyFill="1" applyAlignment="1" applyProtection="1">
      <alignment vertical="top"/>
    </xf>
    <xf numFmtId="0" fontId="66" fillId="16" borderId="0" xfId="2827" applyNumberFormat="1" applyFont="1" applyFill="1" applyAlignment="1" applyProtection="1">
      <alignment horizontal="right" vertical="center"/>
    </xf>
    <xf numFmtId="0" fontId="66" fillId="19" borderId="13" xfId="2827" applyNumberFormat="1" applyFont="1" applyFill="1" applyBorder="1" applyAlignment="1" applyProtection="1">
      <alignment horizontal="center" vertical="center" wrapText="1"/>
    </xf>
    <xf numFmtId="0" fontId="11" fillId="0" borderId="13" xfId="2843" applyNumberFormat="1" applyFont="1" applyFill="1" applyBorder="1" applyAlignment="1" applyProtection="1">
      <alignment horizontal="center" vertical="center" wrapText="1"/>
      <protection locked="0"/>
    </xf>
    <xf numFmtId="0" fontId="11" fillId="16" borderId="13" xfId="2843" applyNumberFormat="1" applyFont="1" applyFill="1" applyBorder="1" applyAlignment="1" applyProtection="1">
      <alignment horizontal="center" vertical="center" wrapText="1"/>
      <protection locked="0"/>
    </xf>
    <xf numFmtId="0" fontId="31" fillId="22" borderId="0" xfId="2843" applyNumberFormat="1" applyFont="1" applyFill="1" applyAlignment="1" applyProtection="1">
      <alignment horizontal="center" vertical="center" wrapText="1"/>
    </xf>
    <xf numFmtId="0" fontId="11" fillId="0" borderId="13" xfId="2843" applyNumberFormat="1" applyFont="1" applyBorder="1" applyAlignment="1" applyProtection="1">
      <alignment horizontal="center" vertical="center" wrapText="1"/>
      <protection locked="0"/>
    </xf>
    <xf numFmtId="0" fontId="11" fillId="23" borderId="15" xfId="2843" applyNumberFormat="1" applyFont="1" applyFill="1" applyBorder="1" applyAlignment="1" applyProtection="1">
      <alignment horizontal="center" vertical="center" wrapText="1"/>
      <protection locked="0"/>
    </xf>
    <xf numFmtId="0" fontId="11" fillId="23" borderId="21" xfId="2843" applyNumberFormat="1" applyFont="1" applyFill="1" applyBorder="1" applyAlignment="1" applyProtection="1">
      <alignment horizontal="center" vertical="center" wrapText="1"/>
      <protection locked="0"/>
    </xf>
    <xf numFmtId="0" fontId="31" fillId="22" borderId="0" xfId="2843" applyNumberFormat="1" applyFont="1" applyFill="1" applyBorder="1" applyAlignment="1" applyProtection="1">
      <alignment vertical="center" wrapText="1"/>
    </xf>
    <xf numFmtId="0" fontId="11" fillId="23" borderId="15" xfId="2843" applyNumberFormat="1" applyFont="1" applyFill="1" applyBorder="1" applyAlignment="1" applyProtection="1">
      <alignment horizontal="center" vertical="center" wrapText="1"/>
    </xf>
    <xf numFmtId="0" fontId="11" fillId="23" borderId="15" xfId="2843" applyNumberFormat="1" applyFont="1" applyFill="1" applyBorder="1" applyAlignment="1" applyProtection="1">
      <alignment vertical="center"/>
    </xf>
    <xf numFmtId="0" fontId="11" fillId="23" borderId="21" xfId="2843" applyNumberFormat="1" applyFont="1" applyFill="1" applyBorder="1" applyAlignment="1" applyProtection="1">
      <alignment horizontal="center" vertical="center" wrapText="1"/>
    </xf>
    <xf numFmtId="0" fontId="10" fillId="23" borderId="15" xfId="2843" applyNumberFormat="1" applyFont="1" applyFill="1" applyBorder="1" applyAlignment="1" applyProtection="1">
      <alignment horizontal="center" vertical="center" wrapText="1"/>
    </xf>
    <xf numFmtId="0" fontId="66" fillId="19" borderId="13" xfId="2843" applyNumberFormat="1" applyFont="1" applyFill="1" applyBorder="1" applyAlignment="1" applyProtection="1">
      <alignment horizontal="center" vertical="center" wrapText="1"/>
    </xf>
    <xf numFmtId="0" fontId="231" fillId="22" borderId="24" xfId="0" applyNumberFormat="1" applyFont="1" applyFill="1" applyBorder="1" applyAlignment="1" applyProtection="1">
      <alignment horizontal="center" vertical="center" wrapText="1"/>
    </xf>
    <xf numFmtId="0" fontId="11" fillId="29" borderId="22" xfId="70" applyFont="1" applyFill="1" applyBorder="1" applyAlignment="1" applyProtection="1">
      <alignment vertical="center"/>
    </xf>
    <xf numFmtId="0" fontId="11" fillId="16" borderId="13" xfId="2827" applyNumberFormat="1" applyFont="1" applyFill="1" applyBorder="1" applyAlignment="1" applyProtection="1">
      <alignment horizontal="center" vertical="center" wrapText="1"/>
      <protection locked="0"/>
    </xf>
    <xf numFmtId="0" fontId="31" fillId="22" borderId="0" xfId="2827" applyNumberFormat="1" applyFont="1" applyFill="1" applyAlignment="1" applyProtection="1">
      <alignment horizontal="center" vertical="center" wrapText="1"/>
    </xf>
    <xf numFmtId="0" fontId="31" fillId="22" borderId="0" xfId="2827" applyNumberFormat="1" applyFont="1" applyFill="1" applyAlignment="1" applyProtection="1">
      <alignment vertical="center" wrapText="1"/>
    </xf>
    <xf numFmtId="0" fontId="11" fillId="23" borderId="17" xfId="2827" applyNumberFormat="1" applyFont="1" applyFill="1" applyBorder="1" applyAlignment="1" applyProtection="1">
      <alignment horizontal="center" vertical="center" wrapText="1"/>
    </xf>
    <xf numFmtId="0" fontId="11" fillId="23" borderId="17" xfId="2827" applyNumberFormat="1" applyFont="1" applyFill="1" applyBorder="1" applyAlignment="1" applyProtection="1">
      <alignment vertical="center"/>
    </xf>
    <xf numFmtId="0" fontId="11" fillId="23" borderId="22" xfId="2827" applyNumberFormat="1" applyFont="1" applyFill="1" applyBorder="1" applyAlignment="1" applyProtection="1">
      <alignment horizontal="center" vertical="center" wrapText="1"/>
    </xf>
    <xf numFmtId="0" fontId="11" fillId="29" borderId="21" xfId="67" applyFont="1" applyFill="1" applyBorder="1" applyAlignment="1" applyProtection="1">
      <alignment vertical="center"/>
      <protection hidden="1"/>
    </xf>
    <xf numFmtId="0" fontId="87" fillId="33" borderId="64" xfId="2841" applyNumberFormat="1" applyFont="1" applyFill="1" applyBorder="1" applyAlignment="1" applyProtection="1">
      <alignment horizontal="left" vertical="center" wrapText="1"/>
    </xf>
    <xf numFmtId="0" fontId="68" fillId="25" borderId="0" xfId="83" applyNumberFormat="1" applyFont="1" applyFill="1" applyBorder="1" applyAlignment="1" applyProtection="1">
      <alignment vertical="top"/>
    </xf>
    <xf numFmtId="0" fontId="15" fillId="16" borderId="0" xfId="70" applyFont="1" applyFill="1" applyProtection="1"/>
    <xf numFmtId="0" fontId="15" fillId="16" borderId="0" xfId="50" applyFont="1" applyFill="1" applyAlignment="1" applyProtection="1">
      <alignment vertical="top"/>
    </xf>
    <xf numFmtId="0" fontId="15" fillId="0" borderId="0" xfId="70" applyFont="1" applyFill="1" applyProtection="1"/>
    <xf numFmtId="169" fontId="66" fillId="0" borderId="0" xfId="83" applyNumberFormat="1" applyFont="1" applyFill="1" applyBorder="1" applyAlignment="1" applyProtection="1">
      <alignment horizontal="left" vertical="center" wrapText="1"/>
    </xf>
    <xf numFmtId="0" fontId="100" fillId="0" borderId="0" xfId="83" applyNumberFormat="1" applyFont="1" applyFill="1" applyBorder="1" applyAlignment="1" applyProtection="1">
      <alignment vertical="top" wrapText="1"/>
    </xf>
    <xf numFmtId="49" fontId="31" fillId="0" borderId="0" xfId="70" applyNumberFormat="1" applyFont="1" applyFill="1" applyBorder="1" applyAlignment="1" applyProtection="1">
      <alignment horizontal="left" vertical="center" wrapText="1"/>
    </xf>
    <xf numFmtId="0" fontId="66" fillId="0" borderId="0" xfId="0" applyFont="1" applyFill="1" applyBorder="1" applyAlignment="1" applyProtection="1">
      <alignment horizontal="center" vertical="center" wrapText="1"/>
    </xf>
    <xf numFmtId="0" fontId="11" fillId="29" borderId="13" xfId="67" applyFont="1" applyFill="1" applyBorder="1" applyAlignment="1" applyProtection="1">
      <alignment vertical="center"/>
      <protection hidden="1"/>
    </xf>
    <xf numFmtId="0" fontId="231" fillId="22" borderId="122" xfId="0" applyNumberFormat="1" applyFont="1" applyFill="1" applyBorder="1" applyAlignment="1" applyProtection="1">
      <alignment horizontal="center" vertical="center" wrapText="1"/>
    </xf>
    <xf numFmtId="0" fontId="11" fillId="29" borderId="13" xfId="67" applyFont="1" applyFill="1" applyBorder="1" applyAlignment="1" applyProtection="1">
      <alignment vertical="center"/>
    </xf>
    <xf numFmtId="0" fontId="14" fillId="29" borderId="13" xfId="0" applyFont="1" applyFill="1" applyBorder="1" applyAlignment="1" applyProtection="1">
      <alignment horizontal="center" vertical="center" wrapText="1"/>
    </xf>
    <xf numFmtId="0" fontId="11" fillId="23" borderId="34" xfId="50" applyFont="1" applyFill="1" applyBorder="1" applyAlignment="1" applyProtection="1">
      <alignment horizontal="center" vertical="center"/>
    </xf>
    <xf numFmtId="0" fontId="11" fillId="23" borderId="21" xfId="70" applyFont="1" applyFill="1" applyBorder="1" applyAlignment="1" applyProtection="1">
      <alignment vertical="center"/>
    </xf>
    <xf numFmtId="0" fontId="231" fillId="22" borderId="13" xfId="0" applyNumberFormat="1" applyFont="1" applyFill="1" applyBorder="1" applyAlignment="1" applyProtection="1">
      <alignment horizontal="center" vertical="center" wrapText="1"/>
    </xf>
    <xf numFmtId="0" fontId="11" fillId="29" borderId="120" xfId="70" applyFont="1" applyFill="1" applyBorder="1" applyAlignment="1" applyProtection="1">
      <alignment vertical="center"/>
    </xf>
    <xf numFmtId="0" fontId="11" fillId="29" borderId="13" xfId="70" applyFont="1" applyFill="1" applyBorder="1" applyAlignment="1" applyProtection="1">
      <alignment vertical="center"/>
    </xf>
    <xf numFmtId="0" fontId="11" fillId="29" borderId="13" xfId="70" applyFont="1" applyFill="1" applyBorder="1" applyAlignment="1" applyProtection="1">
      <alignment vertical="center"/>
      <protection hidden="1"/>
    </xf>
    <xf numFmtId="0" fontId="11" fillId="19" borderId="13" xfId="70" applyFont="1" applyFill="1" applyBorder="1" applyAlignment="1" applyProtection="1">
      <alignment vertical="center" wrapText="1"/>
    </xf>
    <xf numFmtId="0" fontId="11" fillId="19" borderId="13" xfId="70" applyFont="1" applyFill="1" applyBorder="1" applyAlignment="1" applyProtection="1">
      <alignment horizontal="left" vertical="center" wrapText="1" indent="1"/>
    </xf>
    <xf numFmtId="0" fontId="68" fillId="19" borderId="13" xfId="70" applyFont="1" applyFill="1" applyBorder="1" applyAlignment="1" applyProtection="1">
      <alignment vertical="center" wrapText="1"/>
    </xf>
    <xf numFmtId="49" fontId="31" fillId="22" borderId="0" xfId="70" applyNumberFormat="1" applyFont="1" applyFill="1" applyBorder="1" applyAlignment="1" applyProtection="1">
      <alignment horizontal="left" vertical="center" wrapText="1"/>
    </xf>
    <xf numFmtId="0" fontId="11" fillId="16" borderId="13" xfId="70" applyNumberFormat="1" applyFont="1" applyFill="1" applyBorder="1" applyAlignment="1" applyProtection="1">
      <alignment horizontal="center" vertical="center" wrapText="1"/>
      <protection locked="0"/>
    </xf>
    <xf numFmtId="0" fontId="11" fillId="0" borderId="13" xfId="70" applyNumberFormat="1" applyFont="1" applyFill="1" applyBorder="1" applyAlignment="1" applyProtection="1">
      <alignment horizontal="center" vertical="center" wrapText="1"/>
      <protection locked="0"/>
    </xf>
    <xf numFmtId="0" fontId="11" fillId="0" borderId="13" xfId="4378" applyNumberFormat="1" applyFont="1" applyFill="1" applyBorder="1" applyAlignment="1" applyProtection="1">
      <alignment horizontal="center" vertical="center" wrapText="1"/>
      <protection locked="0"/>
    </xf>
    <xf numFmtId="0" fontId="11" fillId="23" borderId="15" xfId="70" applyFont="1" applyFill="1" applyBorder="1" applyAlignment="1" applyProtection="1">
      <alignment vertical="center"/>
    </xf>
    <xf numFmtId="0" fontId="14" fillId="19" borderId="13" xfId="4378" applyFont="1" applyFill="1" applyBorder="1" applyAlignment="1" applyProtection="1">
      <alignment horizontal="center" vertical="center" wrapText="1"/>
    </xf>
    <xf numFmtId="0" fontId="14" fillId="19" borderId="13" xfId="4378" applyNumberFormat="1" applyFont="1" applyFill="1" applyBorder="1" applyAlignment="1" applyProtection="1">
      <alignment horizontal="center" vertical="center" wrapText="1"/>
    </xf>
    <xf numFmtId="0" fontId="232" fillId="0" borderId="109" xfId="81" applyFont="1" applyBorder="1" applyAlignment="1"/>
    <xf numFmtId="0" fontId="233" fillId="0" borderId="54" xfId="81" applyFont="1" applyBorder="1" applyAlignment="1">
      <alignment horizontal="center"/>
    </xf>
    <xf numFmtId="0" fontId="233" fillId="0" borderId="57" xfId="81" applyFont="1" applyBorder="1" applyAlignment="1">
      <alignment horizontal="center"/>
    </xf>
    <xf numFmtId="0" fontId="232" fillId="0" borderId="54" xfId="81" applyFont="1" applyBorder="1" applyAlignment="1"/>
    <xf numFmtId="0" fontId="233" fillId="0" borderId="59" xfId="81" applyFont="1" applyBorder="1" applyAlignment="1">
      <alignment horizontal="center"/>
    </xf>
    <xf numFmtId="0" fontId="232" fillId="0" borderId="54" xfId="69" applyFont="1" applyBorder="1" applyAlignment="1">
      <alignment horizontal="left" vertical="center"/>
    </xf>
    <xf numFmtId="0" fontId="232" fillId="0" borderId="57" xfId="69" applyFont="1" applyBorder="1" applyAlignment="1">
      <alignment horizontal="left" vertical="center"/>
    </xf>
    <xf numFmtId="0" fontId="7" fillId="0" borderId="0" xfId="0" applyFont="1" applyBorder="1"/>
    <xf numFmtId="0" fontId="7" fillId="29" borderId="13" xfId="67" applyFont="1" applyFill="1" applyBorder="1" applyAlignment="1" applyProtection="1">
      <alignment vertical="center"/>
      <protection hidden="1"/>
    </xf>
    <xf numFmtId="0" fontId="7" fillId="16" borderId="0" xfId="50" applyFont="1" applyFill="1" applyAlignment="1" applyProtection="1">
      <alignment wrapText="1"/>
    </xf>
    <xf numFmtId="0" fontId="83" fillId="0" borderId="0" xfId="0" applyFont="1" applyAlignment="1">
      <alignment vertical="center" wrapText="1"/>
    </xf>
    <xf numFmtId="0" fontId="0" fillId="0" borderId="0" xfId="0" applyFill="1"/>
    <xf numFmtId="0" fontId="7" fillId="0" borderId="0" xfId="50" applyFont="1" applyFill="1" applyAlignment="1" applyProtection="1"/>
    <xf numFmtId="0" fontId="68" fillId="0" borderId="0" xfId="83" applyNumberFormat="1" applyFont="1" applyFill="1" applyBorder="1" applyAlignment="1" applyProtection="1">
      <alignment vertical="top"/>
    </xf>
    <xf numFmtId="0" fontId="100" fillId="0" borderId="0" xfId="50" applyFont="1" applyFill="1" applyAlignment="1" applyProtection="1">
      <alignment horizontal="left" vertical="center"/>
    </xf>
    <xf numFmtId="0" fontId="32" fillId="22" borderId="103" xfId="0" applyFont="1" applyFill="1" applyBorder="1" applyAlignment="1">
      <alignment horizontal="center" wrapText="1"/>
    </xf>
    <xf numFmtId="0" fontId="14" fillId="92" borderId="0" xfId="49" applyFont="1" applyFill="1" applyBorder="1" applyAlignment="1" applyProtection="1">
      <alignment horizontal="left" vertical="center" wrapText="1"/>
    </xf>
    <xf numFmtId="0" fontId="13" fillId="91" borderId="99" xfId="0" applyFont="1" applyFill="1" applyBorder="1" applyProtection="1"/>
    <xf numFmtId="0" fontId="0" fillId="91" borderId="99" xfId="0" applyFill="1" applyBorder="1"/>
    <xf numFmtId="0" fontId="68" fillId="16" borderId="0" xfId="0" applyFont="1" applyFill="1" applyBorder="1" applyAlignment="1">
      <alignment vertical="center" wrapText="1"/>
    </xf>
    <xf numFmtId="0" fontId="7" fillId="0" borderId="99" xfId="53" applyFont="1" applyBorder="1" applyProtection="1"/>
    <xf numFmtId="6" fontId="68" fillId="16" borderId="0" xfId="0" applyNumberFormat="1" applyFont="1" applyFill="1" applyBorder="1" applyAlignment="1">
      <alignment horizontal="center" vertical="center" wrapText="1"/>
    </xf>
    <xf numFmtId="6" fontId="68" fillId="16" borderId="0" xfId="0" applyNumberFormat="1" applyFont="1" applyFill="1" applyBorder="1" applyAlignment="1" applyProtection="1">
      <alignment horizontal="center" vertical="center" wrapText="1"/>
      <protection locked="0"/>
    </xf>
    <xf numFmtId="0" fontId="68" fillId="19" borderId="13" xfId="50" applyFont="1" applyFill="1" applyBorder="1" applyAlignment="1" applyProtection="1">
      <alignment vertical="center" wrapText="1"/>
    </xf>
    <xf numFmtId="0" fontId="100" fillId="16" borderId="0" xfId="50" applyFont="1" applyFill="1" applyProtection="1"/>
    <xf numFmtId="0" fontId="101" fillId="0" borderId="0" xfId="70" applyFont="1" applyFill="1" applyAlignment="1" applyProtection="1">
      <alignment wrapText="1"/>
    </xf>
    <xf numFmtId="0" fontId="7" fillId="0" borderId="20" xfId="50" applyFont="1" applyFill="1" applyBorder="1" applyAlignment="1" applyProtection="1"/>
    <xf numFmtId="0" fontId="7" fillId="0" borderId="20" xfId="50" applyFont="1" applyFill="1" applyBorder="1" applyAlignment="1" applyProtection="1">
      <alignment vertical="center" wrapText="1"/>
    </xf>
    <xf numFmtId="0" fontId="7" fillId="0" borderId="20" xfId="50" applyFont="1" applyFill="1" applyBorder="1" applyAlignment="1" applyProtection="1">
      <alignment vertical="center"/>
    </xf>
    <xf numFmtId="0" fontId="15" fillId="0" borderId="0" xfId="50" applyFont="1" applyFill="1" applyAlignment="1" applyProtection="1">
      <alignment vertical="center"/>
    </xf>
    <xf numFmtId="0" fontId="7" fillId="0" borderId="0" xfId="50" applyFont="1" applyFill="1" applyAlignment="1" applyProtection="1">
      <alignment wrapText="1"/>
    </xf>
    <xf numFmtId="0" fontId="15" fillId="0" borderId="0" xfId="50" applyFont="1" applyFill="1" applyAlignment="1" applyProtection="1">
      <alignment vertical="top"/>
    </xf>
    <xf numFmtId="0" fontId="7" fillId="0" borderId="0" xfId="50" applyFont="1" applyFill="1" applyAlignment="1" applyProtection="1">
      <alignment horizontal="left" wrapText="1"/>
    </xf>
    <xf numFmtId="0" fontId="15" fillId="0" borderId="0" xfId="50" applyFont="1" applyFill="1" applyAlignment="1" applyProtection="1">
      <alignment wrapText="1"/>
    </xf>
    <xf numFmtId="0" fontId="101" fillId="0" borderId="0" xfId="50" applyFont="1" applyFill="1" applyAlignment="1" applyProtection="1">
      <alignment vertical="center" wrapText="1"/>
    </xf>
    <xf numFmtId="0" fontId="101" fillId="0" borderId="0" xfId="50" applyFont="1" applyFill="1" applyAlignment="1" applyProtection="1">
      <alignment horizontal="left" vertical="center" wrapText="1" indent="2"/>
    </xf>
    <xf numFmtId="0" fontId="68" fillId="0" borderId="0" xfId="83" applyNumberFormat="1" applyFont="1" applyFill="1" applyBorder="1" applyProtection="1"/>
    <xf numFmtId="0" fontId="7" fillId="0" borderId="0" xfId="83" applyNumberFormat="1" applyFont="1" applyFill="1" applyBorder="1" applyAlignment="1" applyProtection="1">
      <alignment vertical="top"/>
    </xf>
    <xf numFmtId="0" fontId="100" fillId="0" borderId="0" xfId="83" applyNumberFormat="1" applyFont="1" applyFill="1" applyBorder="1" applyProtection="1"/>
    <xf numFmtId="0" fontId="85" fillId="0" borderId="0" xfId="83" applyNumberFormat="1" applyFont="1" applyFill="1" applyBorder="1" applyProtection="1"/>
    <xf numFmtId="0" fontId="30" fillId="25" borderId="0" xfId="49" applyFont="1" applyFill="1" applyBorder="1" applyAlignment="1" applyProtection="1">
      <alignment horizontal="left" vertical="center"/>
    </xf>
    <xf numFmtId="0" fontId="81" fillId="0" borderId="99" xfId="0" applyFont="1" applyBorder="1" applyAlignment="1">
      <alignment horizontal="center" vertical="center"/>
    </xf>
    <xf numFmtId="0" fontId="10" fillId="94" borderId="99" xfId="0" applyFont="1" applyFill="1" applyBorder="1" applyAlignment="1">
      <alignment horizontal="center" vertical="center"/>
    </xf>
    <xf numFmtId="0" fontId="68" fillId="16" borderId="0" xfId="47" quotePrefix="1" applyFont="1" applyFill="1" applyBorder="1" applyAlignment="1">
      <alignment horizontal="left" vertical="top" wrapText="1"/>
    </xf>
    <xf numFmtId="0" fontId="66" fillId="0" borderId="58" xfId="69" applyFont="1" applyBorder="1" applyAlignment="1">
      <alignment horizontal="center"/>
    </xf>
    <xf numFmtId="49" fontId="231" fillId="22" borderId="0" xfId="50" applyNumberFormat="1" applyFont="1" applyFill="1" applyBorder="1" applyAlignment="1" applyProtection="1">
      <alignment horizontal="left" vertical="center" wrapText="1"/>
    </xf>
    <xf numFmtId="49" fontId="31" fillId="22" borderId="0" xfId="50" applyNumberFormat="1" applyFont="1" applyFill="1" applyBorder="1" applyAlignment="1" applyProtection="1">
      <alignment horizontal="left" vertical="center" wrapText="1"/>
    </xf>
    <xf numFmtId="0" fontId="7" fillId="16" borderId="0" xfId="50" applyFont="1" applyFill="1" applyAlignment="1" applyProtection="1">
      <alignment horizontal="center" wrapText="1"/>
    </xf>
    <xf numFmtId="0" fontId="231" fillId="22" borderId="0" xfId="0" quotePrefix="1" applyFont="1" applyFill="1" applyBorder="1" applyAlignment="1" applyProtection="1">
      <alignment horizontal="left" vertical="center" wrapText="1"/>
    </xf>
    <xf numFmtId="0" fontId="21" fillId="16" borderId="0" xfId="50" applyFont="1" applyFill="1" applyBorder="1" applyAlignment="1" applyProtection="1">
      <alignment horizontal="left" vertical="center" wrapText="1"/>
    </xf>
    <xf numFmtId="0" fontId="14" fillId="0" borderId="0" xfId="49" applyFont="1" applyFill="1" applyBorder="1" applyAlignment="1" applyProtection="1">
      <alignment horizontal="left" vertical="center" wrapText="1"/>
    </xf>
    <xf numFmtId="0" fontId="32" fillId="22" borderId="27" xfId="0" applyFont="1" applyFill="1" applyBorder="1" applyAlignment="1">
      <alignment horizontal="center" wrapText="1"/>
    </xf>
    <xf numFmtId="0" fontId="32" fillId="22" borderId="40" xfId="0" applyFont="1" applyFill="1" applyBorder="1" applyAlignment="1">
      <alignment horizontal="center" wrapText="1"/>
    </xf>
    <xf numFmtId="0" fontId="32" fillId="22" borderId="44" xfId="0" applyFont="1" applyFill="1" applyBorder="1" applyAlignment="1">
      <alignment horizontal="center" wrapText="1"/>
    </xf>
    <xf numFmtId="0" fontId="68" fillId="16" borderId="0" xfId="0" applyFont="1" applyFill="1" applyBorder="1" applyAlignment="1">
      <alignment horizontal="left" vertical="center" wrapText="1"/>
    </xf>
    <xf numFmtId="0" fontId="69" fillId="25" borderId="0" xfId="76" applyFont="1" applyFill="1" applyAlignment="1" applyProtection="1">
      <alignment horizontal="left" vertical="top" wrapText="1"/>
    </xf>
    <xf numFmtId="0" fontId="68" fillId="16" borderId="74" xfId="0" applyFont="1" applyFill="1" applyBorder="1" applyAlignment="1" applyProtection="1">
      <alignment horizontal="center" vertical="center" wrapText="1"/>
      <protection locked="0"/>
    </xf>
    <xf numFmtId="0" fontId="228" fillId="16" borderId="128" xfId="0" applyFont="1" applyFill="1" applyBorder="1" applyAlignment="1" applyProtection="1">
      <alignment horizontal="center" vertical="center" wrapText="1"/>
      <protection locked="0"/>
    </xf>
    <xf numFmtId="0" fontId="68" fillId="16" borderId="131" xfId="0" applyFont="1" applyFill="1" applyBorder="1" applyAlignment="1" applyProtection="1">
      <alignment horizontal="center" vertical="center" wrapText="1"/>
      <protection locked="0"/>
    </xf>
    <xf numFmtId="0" fontId="0" fillId="30" borderId="0" xfId="0" applyFill="1"/>
    <xf numFmtId="0" fontId="14" fillId="16" borderId="132" xfId="0" applyFont="1" applyFill="1" applyBorder="1" applyAlignment="1" applyProtection="1">
      <alignment vertical="top" wrapText="1"/>
    </xf>
    <xf numFmtId="0" fontId="14" fillId="16" borderId="133" xfId="0" applyFont="1" applyFill="1" applyBorder="1" applyAlignment="1" applyProtection="1">
      <alignment horizontal="center" vertical="top" wrapText="1"/>
    </xf>
    <xf numFmtId="0" fontId="14" fillId="16" borderId="130" xfId="0" applyFont="1" applyFill="1" applyBorder="1" applyAlignment="1" applyProtection="1">
      <alignment vertical="top" wrapText="1"/>
    </xf>
    <xf numFmtId="0" fontId="14" fillId="16" borderId="132" xfId="0" applyFont="1" applyFill="1" applyBorder="1" applyAlignment="1" applyProtection="1">
      <alignment horizontal="left" vertical="top" wrapText="1"/>
    </xf>
    <xf numFmtId="0" fontId="14" fillId="16" borderId="133" xfId="0" applyFont="1" applyFill="1" applyBorder="1" applyAlignment="1" applyProtection="1">
      <alignment horizontal="left" vertical="top" wrapText="1"/>
    </xf>
    <xf numFmtId="0" fontId="14" fillId="16" borderId="133" xfId="0" applyFont="1" applyFill="1" applyBorder="1" applyAlignment="1" applyProtection="1">
      <alignment vertical="top" wrapText="1"/>
    </xf>
    <xf numFmtId="0" fontId="14" fillId="0" borderId="133" xfId="0" applyFont="1" applyFill="1" applyBorder="1" applyAlignment="1">
      <alignment horizontal="center" vertical="top" wrapText="1"/>
    </xf>
    <xf numFmtId="0" fontId="14" fillId="0" borderId="132" xfId="0" applyFont="1" applyFill="1" applyBorder="1" applyAlignment="1" applyProtection="1">
      <alignment vertical="top" wrapText="1"/>
    </xf>
    <xf numFmtId="0" fontId="163" fillId="30" borderId="133" xfId="0" applyFont="1" applyFill="1" applyBorder="1" applyAlignment="1">
      <alignment horizontal="center" vertical="top" wrapText="1"/>
    </xf>
    <xf numFmtId="0" fontId="14" fillId="0" borderId="133" xfId="0" applyFont="1" applyFill="1" applyBorder="1" applyAlignment="1">
      <alignment horizontal="left" vertical="top" wrapText="1"/>
    </xf>
    <xf numFmtId="0" fontId="14" fillId="16" borderId="130" xfId="0" applyFont="1" applyFill="1" applyBorder="1" applyAlignment="1" applyProtection="1">
      <alignment vertical="top"/>
    </xf>
    <xf numFmtId="0" fontId="14" fillId="16" borderId="133" xfId="0" applyFont="1" applyFill="1" applyBorder="1" applyAlignment="1" applyProtection="1">
      <alignment vertical="top"/>
    </xf>
    <xf numFmtId="0" fontId="92" fillId="33" borderId="134" xfId="83" applyFont="1" applyFill="1" applyBorder="1" applyAlignment="1">
      <alignment vertical="center" wrapText="1"/>
    </xf>
    <xf numFmtId="0" fontId="87" fillId="33" borderId="137" xfId="83" applyNumberFormat="1" applyFont="1" applyFill="1" applyBorder="1" applyAlignment="1" applyProtection="1">
      <alignment horizontal="left" vertical="center" wrapText="1"/>
    </xf>
    <xf numFmtId="0" fontId="11" fillId="0" borderId="138" xfId="69" applyFont="1" applyBorder="1" applyAlignment="1" applyProtection="1">
      <alignment vertical="top" wrapText="1"/>
      <protection locked="0"/>
    </xf>
    <xf numFmtId="0" fontId="11" fillId="0" borderId="138" xfId="0" applyFont="1" applyBorder="1" applyAlignment="1" applyProtection="1">
      <alignment vertical="top" wrapText="1"/>
      <protection locked="0"/>
    </xf>
    <xf numFmtId="0" fontId="11" fillId="16" borderId="138" xfId="0" applyFont="1" applyFill="1" applyBorder="1" applyAlignment="1" applyProtection="1">
      <alignment vertical="top" wrapText="1"/>
      <protection locked="0"/>
    </xf>
    <xf numFmtId="0" fontId="68" fillId="16" borderId="139" xfId="0" applyFont="1" applyFill="1" applyBorder="1" applyAlignment="1">
      <alignment vertical="center" wrapText="1"/>
    </xf>
    <xf numFmtId="0" fontId="68" fillId="16" borderId="140" xfId="0" applyFont="1" applyFill="1" applyBorder="1" applyAlignment="1">
      <alignment horizontal="center" vertical="center" wrapText="1"/>
    </xf>
    <xf numFmtId="0" fontId="68" fillId="16" borderId="141" xfId="0" applyFont="1" applyFill="1" applyBorder="1" applyAlignment="1" applyProtection="1">
      <alignment horizontal="center" vertical="center" wrapText="1"/>
      <protection locked="0"/>
    </xf>
    <xf numFmtId="0" fontId="68" fillId="16" borderId="136" xfId="0" applyFont="1" applyFill="1" applyBorder="1" applyAlignment="1" applyProtection="1">
      <alignment horizontal="center" vertical="center" wrapText="1"/>
      <protection locked="0"/>
    </xf>
    <xf numFmtId="0" fontId="68" fillId="16" borderId="142" xfId="0" applyFont="1" applyFill="1" applyBorder="1" applyAlignment="1" applyProtection="1">
      <alignment horizontal="center" vertical="center" wrapText="1"/>
      <protection locked="0"/>
    </xf>
    <xf numFmtId="0" fontId="68" fillId="16" borderId="134" xfId="0" applyFont="1" applyFill="1" applyBorder="1" applyAlignment="1" applyProtection="1">
      <alignment horizontal="center" vertical="center" wrapText="1"/>
      <protection locked="0"/>
    </xf>
    <xf numFmtId="6" fontId="68" fillId="16" borderId="136" xfId="0" applyNumberFormat="1" applyFont="1" applyFill="1" applyBorder="1" applyAlignment="1" applyProtection="1">
      <alignment horizontal="center" vertical="center" wrapText="1"/>
      <protection locked="0"/>
    </xf>
    <xf numFmtId="6" fontId="68" fillId="16" borderId="142" xfId="0" applyNumberFormat="1" applyFont="1" applyFill="1" applyBorder="1" applyAlignment="1" applyProtection="1">
      <alignment horizontal="center" vertical="center" wrapText="1"/>
      <protection locked="0"/>
    </xf>
    <xf numFmtId="6" fontId="68" fillId="16" borderId="134" xfId="0" applyNumberFormat="1" applyFont="1" applyFill="1" applyBorder="1" applyAlignment="1" applyProtection="1">
      <alignment horizontal="center" vertical="center" wrapText="1"/>
      <protection locked="0"/>
    </xf>
    <xf numFmtId="6" fontId="68" fillId="0" borderId="136" xfId="0" applyNumberFormat="1" applyFont="1" applyFill="1" applyBorder="1" applyAlignment="1" applyProtection="1">
      <alignment horizontal="center" vertical="center" wrapText="1"/>
      <protection locked="0"/>
    </xf>
    <xf numFmtId="0" fontId="68" fillId="0" borderId="136" xfId="0" applyFont="1" applyFill="1" applyBorder="1" applyAlignment="1" applyProtection="1">
      <alignment horizontal="center" vertical="center" wrapText="1"/>
      <protection locked="0"/>
    </xf>
    <xf numFmtId="0" fontId="68" fillId="16" borderId="137" xfId="0" applyFont="1" applyFill="1" applyBorder="1" applyAlignment="1" applyProtection="1">
      <alignment horizontal="center" vertical="center" wrapText="1"/>
      <protection locked="0"/>
    </xf>
    <xf numFmtId="0" fontId="68" fillId="0" borderId="143" xfId="0" applyFont="1" applyFill="1" applyBorder="1" applyAlignment="1" applyProtection="1">
      <alignment horizontal="center" vertical="center" wrapText="1"/>
      <protection locked="0"/>
    </xf>
    <xf numFmtId="0" fontId="68" fillId="0" borderId="141" xfId="0" applyFont="1" applyFill="1" applyBorder="1" applyAlignment="1" applyProtection="1">
      <alignment horizontal="center" vertical="center" wrapText="1"/>
      <protection locked="0"/>
    </xf>
    <xf numFmtId="6" fontId="68" fillId="0" borderId="144" xfId="0" applyNumberFormat="1" applyFont="1" applyFill="1" applyBorder="1" applyAlignment="1">
      <alignment horizontal="center" vertical="center" wrapText="1"/>
    </xf>
    <xf numFmtId="6" fontId="68" fillId="0" borderId="145" xfId="0" applyNumberFormat="1" applyFont="1" applyFill="1" applyBorder="1" applyAlignment="1">
      <alignment horizontal="center" vertical="center" wrapText="1"/>
    </xf>
    <xf numFmtId="0" fontId="68" fillId="16" borderId="146" xfId="0" applyFont="1" applyFill="1" applyBorder="1" applyAlignment="1">
      <alignment vertical="center" wrapText="1"/>
    </xf>
    <xf numFmtId="6" fontId="68" fillId="16" borderId="144" xfId="0" applyNumberFormat="1" applyFont="1" applyFill="1" applyBorder="1" applyAlignment="1">
      <alignment horizontal="center" vertical="center" wrapText="1"/>
    </xf>
    <xf numFmtId="6" fontId="68" fillId="16" borderId="145" xfId="0" applyNumberFormat="1" applyFont="1" applyFill="1" applyBorder="1" applyAlignment="1">
      <alignment horizontal="center" vertical="center" wrapText="1"/>
    </xf>
    <xf numFmtId="0" fontId="163" fillId="30" borderId="132" xfId="0" applyFont="1" applyFill="1" applyBorder="1" applyAlignment="1" applyProtection="1">
      <alignment horizontal="center" vertical="top" wrapText="1"/>
    </xf>
    <xf numFmtId="0" fontId="163" fillId="30" borderId="133" xfId="0" applyFont="1" applyFill="1" applyBorder="1" applyAlignment="1" applyProtection="1">
      <alignment horizontal="center" vertical="top" wrapText="1"/>
    </xf>
    <xf numFmtId="0" fontId="22" fillId="0" borderId="0" xfId="0" applyFont="1" applyFill="1" applyBorder="1" applyAlignment="1" applyProtection="1">
      <alignment horizontal="left" vertical="top" wrapText="1"/>
    </xf>
    <xf numFmtId="0" fontId="20" fillId="0" borderId="0" xfId="52" applyFont="1" applyAlignment="1" applyProtection="1">
      <alignment horizontal="left" vertical="top" wrapText="1"/>
    </xf>
    <xf numFmtId="0" fontId="14" fillId="16" borderId="132" xfId="0" applyFont="1" applyFill="1" applyBorder="1" applyAlignment="1" applyProtection="1">
      <alignment horizontal="left" vertical="top" wrapText="1"/>
    </xf>
    <xf numFmtId="0" fontId="14" fillId="16" borderId="133" xfId="0" applyFont="1" applyFill="1" applyBorder="1" applyAlignment="1" applyProtection="1">
      <alignment horizontal="left" vertical="top" wrapText="1"/>
    </xf>
    <xf numFmtId="0" fontId="227" fillId="16" borderId="0" xfId="764" applyFont="1" applyFill="1" applyBorder="1" applyAlignment="1">
      <alignment horizontal="left" vertical="top" wrapText="1"/>
    </xf>
    <xf numFmtId="0" fontId="68" fillId="16" borderId="0" xfId="47" quotePrefix="1" applyFont="1" applyFill="1" applyBorder="1" applyAlignment="1">
      <alignment horizontal="left" vertical="top" wrapText="1"/>
    </xf>
    <xf numFmtId="0" fontId="68" fillId="0" borderId="0" xfId="0" applyFont="1" applyFill="1" applyAlignment="1" applyProtection="1">
      <alignment horizontal="left" vertical="top" wrapText="1"/>
    </xf>
    <xf numFmtId="0" fontId="66" fillId="92" borderId="0" xfId="47" quotePrefix="1" applyFont="1" applyFill="1" applyBorder="1" applyAlignment="1">
      <alignment horizontal="left" vertical="top" wrapText="1"/>
    </xf>
    <xf numFmtId="0" fontId="10" fillId="94" borderId="134" xfId="0" applyFont="1" applyFill="1" applyBorder="1" applyAlignment="1">
      <alignment horizontal="left" vertical="center"/>
    </xf>
    <xf numFmtId="0" fontId="10" fillId="94" borderId="135" xfId="0" applyFont="1" applyFill="1" applyBorder="1" applyAlignment="1">
      <alignment horizontal="left" vertical="center"/>
    </xf>
    <xf numFmtId="0" fontId="10" fillId="94" borderId="136" xfId="0" applyFont="1" applyFill="1" applyBorder="1" applyAlignment="1">
      <alignment horizontal="left" vertical="center"/>
    </xf>
    <xf numFmtId="0" fontId="81" fillId="0" borderId="99" xfId="0" applyFont="1" applyBorder="1" applyAlignment="1">
      <alignment horizontal="left" vertical="center"/>
    </xf>
    <xf numFmtId="0" fontId="232" fillId="0" borderId="56" xfId="69" quotePrefix="1" applyFont="1" applyBorder="1" applyAlignment="1">
      <alignment horizontal="left" vertical="center" wrapText="1"/>
    </xf>
    <xf numFmtId="0" fontId="232" fillId="0" borderId="0" xfId="69" quotePrefix="1" applyFont="1" applyBorder="1" applyAlignment="1">
      <alignment horizontal="left" vertical="center" wrapText="1"/>
    </xf>
    <xf numFmtId="0" fontId="8" fillId="31" borderId="74" xfId="69" applyFont="1" applyFill="1" applyBorder="1" applyAlignment="1">
      <alignment horizontal="left"/>
    </xf>
    <xf numFmtId="0" fontId="8" fillId="31" borderId="0" xfId="69" applyFont="1" applyFill="1" applyBorder="1" applyAlignment="1">
      <alignment horizontal="left"/>
    </xf>
    <xf numFmtId="0" fontId="8" fillId="31" borderId="56" xfId="69" quotePrefix="1" applyFont="1" applyFill="1" applyBorder="1" applyAlignment="1">
      <alignment horizontal="left"/>
    </xf>
    <xf numFmtId="0" fontId="8" fillId="31" borderId="0" xfId="69" quotePrefix="1" applyFont="1" applyFill="1" applyBorder="1" applyAlignment="1">
      <alignment horizontal="left"/>
    </xf>
    <xf numFmtId="0" fontId="232" fillId="0" borderId="0" xfId="81" applyFont="1" applyBorder="1" applyAlignment="1">
      <alignment horizontal="left" vertical="center" wrapText="1"/>
    </xf>
    <xf numFmtId="0" fontId="245" fillId="30" borderId="99" xfId="0" applyFont="1" applyFill="1" applyBorder="1" applyAlignment="1">
      <alignment horizontal="center" vertical="center"/>
    </xf>
    <xf numFmtId="0" fontId="8" fillId="32" borderId="0" xfId="69" quotePrefix="1" applyFont="1" applyFill="1" applyBorder="1" applyAlignment="1">
      <alignment horizontal="left"/>
    </xf>
    <xf numFmtId="0" fontId="66" fillId="0" borderId="56" xfId="69" applyFont="1" applyBorder="1" applyAlignment="1">
      <alignment horizontal="left"/>
    </xf>
    <xf numFmtId="0" fontId="66" fillId="0" borderId="0" xfId="69" applyFont="1" applyBorder="1" applyAlignment="1">
      <alignment horizontal="left"/>
    </xf>
    <xf numFmtId="0" fontId="233" fillId="0" borderId="58" xfId="69" applyFont="1" applyBorder="1" applyAlignment="1">
      <alignment horizontal="left"/>
    </xf>
    <xf numFmtId="0" fontId="233" fillId="0" borderId="59" xfId="69" applyFont="1" applyBorder="1" applyAlignment="1">
      <alignment horizontal="left"/>
    </xf>
    <xf numFmtId="0" fontId="233" fillId="0" borderId="109" xfId="69" applyFont="1" applyBorder="1" applyAlignment="1">
      <alignment horizontal="left"/>
    </xf>
    <xf numFmtId="0" fontId="66" fillId="0" borderId="58" xfId="69" applyFont="1" applyBorder="1" applyAlignment="1">
      <alignment horizontal="center"/>
    </xf>
    <xf numFmtId="0" fontId="66" fillId="0" borderId="109" xfId="69" applyFont="1" applyBorder="1" applyAlignment="1">
      <alignment horizontal="center"/>
    </xf>
    <xf numFmtId="0" fontId="81" fillId="0" borderId="32" xfId="0" applyFont="1" applyBorder="1" applyAlignment="1">
      <alignment horizontal="left" vertical="center"/>
    </xf>
    <xf numFmtId="0" fontId="81" fillId="0" borderId="99" xfId="0" applyFont="1" applyBorder="1" applyAlignment="1">
      <alignment horizontal="center"/>
    </xf>
    <xf numFmtId="0" fontId="81" fillId="0" borderId="137" xfId="0" applyFont="1" applyBorder="1" applyAlignment="1">
      <alignment horizontal="left" vertical="center"/>
    </xf>
    <xf numFmtId="0" fontId="68" fillId="0" borderId="0" xfId="83" applyNumberFormat="1" applyFont="1" applyFill="1" applyBorder="1" applyAlignment="1" applyProtection="1">
      <alignment horizontal="left" wrapText="1"/>
    </xf>
    <xf numFmtId="0" fontId="101" fillId="25" borderId="74" xfId="83" applyNumberFormat="1" applyFont="1" applyFill="1" applyBorder="1" applyAlignment="1" applyProtection="1">
      <alignment horizontal="left" vertical="center"/>
    </xf>
    <xf numFmtId="0" fontId="10" fillId="87" borderId="0" xfId="0" applyFont="1" applyFill="1" applyAlignment="1" applyProtection="1">
      <alignment horizontal="left" vertical="center" wrapText="1"/>
      <protection locked="0"/>
    </xf>
    <xf numFmtId="49" fontId="31" fillId="22" borderId="0" xfId="50" applyNumberFormat="1" applyFont="1" applyFill="1" applyBorder="1" applyAlignment="1" applyProtection="1">
      <alignment horizontal="left" vertical="center" wrapText="1"/>
    </xf>
    <xf numFmtId="0" fontId="96" fillId="87" borderId="0" xfId="69" applyFont="1" applyFill="1" applyAlignment="1" applyProtection="1">
      <alignment horizontal="left" vertical="top" wrapText="1"/>
    </xf>
    <xf numFmtId="0" fontId="229" fillId="0" borderId="0" xfId="50" applyFont="1" applyFill="1" applyBorder="1" applyAlignment="1" applyProtection="1">
      <alignment horizontal="left" vertical="center" wrapText="1"/>
    </xf>
    <xf numFmtId="0" fontId="44" fillId="87" borderId="0" xfId="0" applyFont="1" applyFill="1" applyAlignment="1" applyProtection="1">
      <alignment horizontal="left" vertical="center" wrapText="1"/>
      <protection locked="0"/>
    </xf>
    <xf numFmtId="49" fontId="231" fillId="22" borderId="0" xfId="50" applyNumberFormat="1" applyFont="1" applyFill="1" applyBorder="1" applyAlignment="1" applyProtection="1">
      <alignment horizontal="left" vertical="center" wrapText="1"/>
    </xf>
    <xf numFmtId="0" fontId="7" fillId="87" borderId="0" xfId="0" applyFont="1" applyFill="1" applyAlignment="1" applyProtection="1">
      <alignment horizontal="left"/>
    </xf>
    <xf numFmtId="0" fontId="7" fillId="16" borderId="0" xfId="50" applyFont="1" applyFill="1" applyAlignment="1" applyProtection="1">
      <alignment horizontal="center" wrapText="1"/>
    </xf>
    <xf numFmtId="0" fontId="231" fillId="22" borderId="0" xfId="0" quotePrefix="1" applyFont="1" applyFill="1" applyBorder="1" applyAlignment="1" applyProtection="1">
      <alignment horizontal="left" vertical="center" wrapText="1"/>
    </xf>
    <xf numFmtId="0" fontId="21" fillId="16" borderId="0" xfId="50" applyFont="1" applyFill="1" applyBorder="1" applyAlignment="1" applyProtection="1">
      <alignment horizontal="left" vertical="center" wrapText="1"/>
    </xf>
    <xf numFmtId="0" fontId="21" fillId="16" borderId="0" xfId="51" applyFont="1" applyFill="1" applyBorder="1" applyAlignment="1" applyProtection="1">
      <alignment horizontal="left" vertical="center" wrapText="1"/>
    </xf>
    <xf numFmtId="0" fontId="7" fillId="87" borderId="0" xfId="0" applyFont="1" applyFill="1" applyAlignment="1" applyProtection="1">
      <alignment horizontal="center" wrapText="1"/>
    </xf>
    <xf numFmtId="0" fontId="14" fillId="0" borderId="0" xfId="49" applyFont="1" applyFill="1" applyBorder="1" applyAlignment="1" applyProtection="1">
      <alignment horizontal="left" vertical="center" wrapText="1"/>
    </xf>
    <xf numFmtId="0" fontId="32" fillId="22" borderId="82" xfId="0" applyFont="1" applyFill="1" applyBorder="1" applyAlignment="1">
      <alignment horizontal="left" wrapText="1"/>
    </xf>
    <xf numFmtId="0" fontId="32" fillId="22" borderId="46" xfId="0" applyFont="1" applyFill="1" applyBorder="1" applyAlignment="1">
      <alignment horizontal="left" wrapText="1"/>
    </xf>
    <xf numFmtId="0" fontId="32" fillId="22" borderId="38" xfId="0" applyFont="1" applyFill="1" applyBorder="1" applyAlignment="1">
      <alignment horizontal="left" wrapText="1"/>
    </xf>
    <xf numFmtId="0" fontId="244" fillId="93" borderId="129" xfId="0" applyFont="1" applyFill="1" applyBorder="1" applyAlignment="1">
      <alignment horizontal="center" vertical="center" wrapText="1"/>
    </xf>
    <xf numFmtId="0" fontId="68" fillId="16" borderId="139" xfId="0" applyFont="1" applyFill="1" applyBorder="1" applyAlignment="1">
      <alignment horizontal="left" vertical="center" wrapText="1"/>
    </xf>
    <xf numFmtId="0" fontId="68" fillId="16" borderId="38" xfId="0" applyFont="1" applyFill="1" applyBorder="1" applyAlignment="1">
      <alignment horizontal="left" vertical="center" wrapText="1"/>
    </xf>
    <xf numFmtId="0" fontId="68" fillId="0" borderId="112" xfId="0" applyFont="1" applyFill="1" applyBorder="1" applyAlignment="1" applyProtection="1">
      <alignment horizontal="center" vertical="center" wrapText="1"/>
      <protection locked="0"/>
    </xf>
    <xf numFmtId="0" fontId="68" fillId="0" borderId="51" xfId="0" applyFont="1" applyFill="1" applyBorder="1" applyAlignment="1" applyProtection="1">
      <alignment horizontal="center" vertical="center" wrapText="1"/>
      <protection locked="0"/>
    </xf>
    <xf numFmtId="0" fontId="11" fillId="0" borderId="45" xfId="49" applyFont="1" applyFill="1" applyBorder="1" applyAlignment="1" applyProtection="1">
      <alignment horizontal="center" vertical="top"/>
    </xf>
    <xf numFmtId="0" fontId="32" fillId="22" borderId="27" xfId="0" applyFont="1" applyFill="1" applyBorder="1" applyAlignment="1">
      <alignment horizontal="center" wrapText="1"/>
    </xf>
    <xf numFmtId="0" fontId="32" fillId="22" borderId="37" xfId="0" applyFont="1" applyFill="1" applyBorder="1" applyAlignment="1">
      <alignment horizontal="center" wrapText="1"/>
    </xf>
    <xf numFmtId="0" fontId="32" fillId="22" borderId="40" xfId="0" applyFont="1" applyFill="1" applyBorder="1" applyAlignment="1">
      <alignment horizontal="center" wrapText="1"/>
    </xf>
    <xf numFmtId="0" fontId="32" fillId="22" borderId="44" xfId="0" applyFont="1" applyFill="1" applyBorder="1" applyAlignment="1">
      <alignment horizontal="center" wrapText="1"/>
    </xf>
    <xf numFmtId="0" fontId="68" fillId="0" borderId="140" xfId="0" applyFont="1" applyFill="1" applyBorder="1" applyAlignment="1" applyProtection="1">
      <alignment horizontal="center" vertical="center" wrapText="1"/>
      <protection locked="0"/>
    </xf>
    <xf numFmtId="0" fontId="68" fillId="0" borderId="47" xfId="0" applyFont="1" applyFill="1" applyBorder="1" applyAlignment="1" applyProtection="1">
      <alignment horizontal="center" vertical="center" wrapText="1"/>
      <protection locked="0"/>
    </xf>
    <xf numFmtId="0" fontId="68" fillId="0" borderId="141" xfId="0" applyFont="1" applyFill="1" applyBorder="1" applyAlignment="1" applyProtection="1">
      <alignment horizontal="center" vertical="center" wrapText="1"/>
      <protection locked="0"/>
    </xf>
    <xf numFmtId="0" fontId="68" fillId="0" borderId="48" xfId="0" applyFont="1" applyFill="1" applyBorder="1" applyAlignment="1" applyProtection="1">
      <alignment horizontal="center" vertical="center" wrapText="1"/>
      <protection locked="0"/>
    </xf>
    <xf numFmtId="0" fontId="228" fillId="0" borderId="43" xfId="0" applyFont="1" applyFill="1" applyBorder="1" applyAlignment="1" applyProtection="1">
      <alignment horizontal="center" vertical="center" wrapText="1"/>
      <protection locked="0"/>
    </xf>
    <xf numFmtId="0" fontId="228" fillId="0" borderId="50" xfId="0" applyFont="1" applyFill="1" applyBorder="1" applyAlignment="1" applyProtection="1">
      <alignment horizontal="center" vertical="center" wrapText="1"/>
      <protection locked="0"/>
    </xf>
    <xf numFmtId="0" fontId="32" fillId="22" borderId="0" xfId="0" applyFont="1" applyFill="1" applyBorder="1" applyAlignment="1">
      <alignment horizontal="center" wrapText="1"/>
    </xf>
    <xf numFmtId="0" fontId="14" fillId="92" borderId="45" xfId="49" applyFont="1" applyFill="1" applyBorder="1" applyAlignment="1" applyProtection="1">
      <alignment horizontal="center" vertical="center" wrapText="1"/>
    </xf>
    <xf numFmtId="0" fontId="68" fillId="16" borderId="0" xfId="0" applyFont="1" applyFill="1" applyBorder="1" applyAlignment="1">
      <alignment horizontal="left" vertical="center" wrapText="1"/>
    </xf>
    <xf numFmtId="0" fontId="244" fillId="93" borderId="37" xfId="0" applyFont="1" applyFill="1" applyBorder="1" applyAlignment="1">
      <alignment horizontal="center" vertical="center" wrapText="1"/>
    </xf>
    <xf numFmtId="0" fontId="14" fillId="87" borderId="45" xfId="49" applyFont="1" applyFill="1" applyBorder="1" applyAlignment="1" applyProtection="1">
      <alignment horizontal="center" vertical="center" wrapText="1"/>
    </xf>
    <xf numFmtId="0" fontId="21" fillId="0" borderId="0" xfId="49" applyFont="1" applyFill="1" applyBorder="1" applyAlignment="1" applyProtection="1">
      <alignment horizontal="left" vertical="center" wrapText="1"/>
    </xf>
    <xf numFmtId="0" fontId="78" fillId="0" borderId="147" xfId="0" applyFont="1" applyFill="1" applyBorder="1" applyAlignment="1">
      <alignment horizontal="left" vertical="top" wrapText="1"/>
    </xf>
    <xf numFmtId="0" fontId="78" fillId="0" borderId="145" xfId="0" applyFont="1" applyFill="1" applyBorder="1" applyAlignment="1">
      <alignment horizontal="left" vertical="top" wrapText="1"/>
    </xf>
    <xf numFmtId="0" fontId="78" fillId="0" borderId="144" xfId="0" applyFont="1" applyFill="1" applyBorder="1" applyAlignment="1">
      <alignment horizontal="left" vertical="top" wrapText="1"/>
    </xf>
    <xf numFmtId="0" fontId="69" fillId="25" borderId="0" xfId="76" applyFont="1" applyFill="1" applyAlignment="1" applyProtection="1">
      <alignment horizontal="left" vertical="top" wrapText="1"/>
    </xf>
  </cellXfs>
  <cellStyles count="4379">
    <cellStyle name=" 1" xfId="201" xr:uid="{00000000-0005-0000-0000-000000000000}"/>
    <cellStyle name=" 1 2" xfId="655" xr:uid="{00000000-0005-0000-0000-000001000000}"/>
    <cellStyle name=" 1 2 2" xfId="656" xr:uid="{00000000-0005-0000-0000-000002000000}"/>
    <cellStyle name=" 1 3" xfId="657" xr:uid="{00000000-0005-0000-0000-000003000000}"/>
    <cellStyle name="$" xfId="1371" xr:uid="{00000000-0005-0000-0000-000001000000}"/>
    <cellStyle name="$m" xfId="1367" xr:uid="{00000000-0005-0000-0000-000002000000}"/>
    <cellStyle name="$q" xfId="1366" xr:uid="{00000000-0005-0000-0000-000003000000}"/>
    <cellStyle name="$q*" xfId="1365" xr:uid="{00000000-0005-0000-0000-000004000000}"/>
    <cellStyle name="$q_LP Chart" xfId="1364" xr:uid="{00000000-0005-0000-0000-000005000000}"/>
    <cellStyle name="$qA" xfId="1363" xr:uid="{00000000-0005-0000-0000-000006000000}"/>
    <cellStyle name="$qRange" xfId="1362" xr:uid="{00000000-0005-0000-0000-000007000000}"/>
    <cellStyle name="=C:\WINNT\SYSTEM32\COMMAND.COM_39047" xfId="202" xr:uid="{00000000-0005-0000-0000-000004000000}"/>
    <cellStyle name="10-pt Em Dash DS" xfId="84" xr:uid="{00000000-0005-0000-0000-000005000000}"/>
    <cellStyle name="10-pt Em Dash DS 2" xfId="203" xr:uid="{00000000-0005-0000-0000-000006000000}"/>
    <cellStyle name="10-pt Em Dash DS 2 2" xfId="204" xr:uid="{00000000-0005-0000-0000-000007000000}"/>
    <cellStyle name="10-pt Em Dash DS 3" xfId="205" xr:uid="{00000000-0005-0000-0000-000008000000}"/>
    <cellStyle name="10-pt Em Dash DS 3 2" xfId="829" xr:uid="{00000000-0005-0000-0000-000009000000}"/>
    <cellStyle name="10-pt Em Dash DS 3 3" xfId="894" xr:uid="{00000000-0005-0000-0000-00000A000000}"/>
    <cellStyle name="10-pt Em Dash DS 4" xfId="879" xr:uid="{00000000-0005-0000-0000-00000B000000}"/>
    <cellStyle name="10-pt Em Dash DS 4 2" xfId="982" xr:uid="{00000000-0005-0000-0000-00000B000000}"/>
    <cellStyle name="10-pt Em Dash DS 5" xfId="893" xr:uid="{00000000-0005-0000-0000-00000C000000}"/>
    <cellStyle name="10-pt En Dash DS" xfId="85" xr:uid="{00000000-0005-0000-0000-00000D000000}"/>
    <cellStyle name="10-pt En Dash DS 2" xfId="206" xr:uid="{00000000-0005-0000-0000-00000E000000}"/>
    <cellStyle name="10-pt En Dash DS 2 2" xfId="207" xr:uid="{00000000-0005-0000-0000-00000F000000}"/>
    <cellStyle name="10-pt En Dash DS 3" xfId="208" xr:uid="{00000000-0005-0000-0000-000010000000}"/>
    <cellStyle name="10-pt En Dash DS_Aon Hewitt Rx Pricing Model v1.0" xfId="209" xr:uid="{00000000-0005-0000-0000-000011000000}"/>
    <cellStyle name="10-pt Table Text" xfId="86" xr:uid="{00000000-0005-0000-0000-000012000000}"/>
    <cellStyle name="10-pt Table Text 2" xfId="210" xr:uid="{00000000-0005-0000-0000-000013000000}"/>
    <cellStyle name="10-pt Table Text 2 2" xfId="211" xr:uid="{00000000-0005-0000-0000-000014000000}"/>
    <cellStyle name="10-pt Table Text 3" xfId="212" xr:uid="{00000000-0005-0000-0000-000015000000}"/>
    <cellStyle name="10-pt Table Text_Aon Hewitt Rx Pricing Model v1.0" xfId="213" xr:uid="{00000000-0005-0000-0000-000016000000}"/>
    <cellStyle name="20% - Accent1" xfId="1" builtinId="30" customBuiltin="1"/>
    <cellStyle name="20% - Accent1 2" xfId="87" xr:uid="{00000000-0005-0000-0000-000017000000}"/>
    <cellStyle name="20% - Accent1 2 2" xfId="214" xr:uid="{00000000-0005-0000-0000-000018000000}"/>
    <cellStyle name="20% - Accent1 2 2 2" xfId="1607" xr:uid="{00000000-0005-0000-0000-00000B000000}"/>
    <cellStyle name="20% - Accent1 2 2 2 2" xfId="2252" xr:uid="{00000000-0005-0000-0000-00000B000000}"/>
    <cellStyle name="20% - Accent1 2 2 2 2 2" xfId="3880" xr:uid="{00000000-0005-0000-0000-00000B000000}"/>
    <cellStyle name="20% - Accent1 2 2 2 3" xfId="3352" xr:uid="{00000000-0005-0000-0000-00000B000000}"/>
    <cellStyle name="20% - Accent1 2 3" xfId="658" xr:uid="{00000000-0005-0000-0000-000019000000}"/>
    <cellStyle name="20% - Accent1 2 4" xfId="1317" xr:uid="{00000000-0005-0000-0000-00000A000000}"/>
    <cellStyle name="20% - Accent1 3" xfId="215" xr:uid="{00000000-0005-0000-0000-00001A000000}"/>
    <cellStyle name="20% - Accent1 3 2" xfId="1608" xr:uid="{00000000-0005-0000-0000-00000D000000}"/>
    <cellStyle name="20% - Accent1 3 2 2" xfId="2253" xr:uid="{00000000-0005-0000-0000-00000D000000}"/>
    <cellStyle name="20% - Accent1 3 2 2 2" xfId="3881" xr:uid="{00000000-0005-0000-0000-00000D000000}"/>
    <cellStyle name="20% - Accent1 3 2 3" xfId="3353" xr:uid="{00000000-0005-0000-0000-00000D000000}"/>
    <cellStyle name="20% - Accent1 3 3" xfId="1729" xr:uid="{00000000-0005-0000-0000-00000E000000}"/>
    <cellStyle name="20% - Accent1 4" xfId="216" xr:uid="{00000000-0005-0000-0000-00001B000000}"/>
    <cellStyle name="20% - Accent2" xfId="2" builtinId="34" customBuiltin="1"/>
    <cellStyle name="20% - Accent2 2" xfId="88" xr:uid="{00000000-0005-0000-0000-00001C000000}"/>
    <cellStyle name="20% - Accent2 2 2" xfId="217" xr:uid="{00000000-0005-0000-0000-00001D000000}"/>
    <cellStyle name="20% - Accent2 2 2 2" xfId="1609" xr:uid="{00000000-0005-0000-0000-000011000000}"/>
    <cellStyle name="20% - Accent2 2 2 2 2" xfId="2254" xr:uid="{00000000-0005-0000-0000-000011000000}"/>
    <cellStyle name="20% - Accent2 2 2 2 2 2" xfId="3882" xr:uid="{00000000-0005-0000-0000-000011000000}"/>
    <cellStyle name="20% - Accent2 2 2 2 3" xfId="3354" xr:uid="{00000000-0005-0000-0000-000011000000}"/>
    <cellStyle name="20% - Accent2 2 3" xfId="659" xr:uid="{00000000-0005-0000-0000-00001E000000}"/>
    <cellStyle name="20% - Accent2 2 4" xfId="1318" xr:uid="{00000000-0005-0000-0000-000010000000}"/>
    <cellStyle name="20% - Accent2 3" xfId="218" xr:uid="{00000000-0005-0000-0000-00001F000000}"/>
    <cellStyle name="20% - Accent2 3 2" xfId="1610" xr:uid="{00000000-0005-0000-0000-000013000000}"/>
    <cellStyle name="20% - Accent2 3 2 2" xfId="2255" xr:uid="{00000000-0005-0000-0000-000013000000}"/>
    <cellStyle name="20% - Accent2 3 2 2 2" xfId="3883" xr:uid="{00000000-0005-0000-0000-000013000000}"/>
    <cellStyle name="20% - Accent2 3 2 3" xfId="3355" xr:uid="{00000000-0005-0000-0000-000013000000}"/>
    <cellStyle name="20% - Accent2 3 3" xfId="1704" xr:uid="{00000000-0005-0000-0000-000014000000}"/>
    <cellStyle name="20% - Accent2 4" xfId="219" xr:uid="{00000000-0005-0000-0000-000020000000}"/>
    <cellStyle name="20% - Accent3" xfId="3" builtinId="38" customBuiltin="1"/>
    <cellStyle name="20% - Accent3 2" xfId="89" xr:uid="{00000000-0005-0000-0000-000021000000}"/>
    <cellStyle name="20% - Accent3 2 2" xfId="220" xr:uid="{00000000-0005-0000-0000-000022000000}"/>
    <cellStyle name="20% - Accent3 2 2 2" xfId="1611" xr:uid="{00000000-0005-0000-0000-000017000000}"/>
    <cellStyle name="20% - Accent3 2 2 2 2" xfId="2256" xr:uid="{00000000-0005-0000-0000-000017000000}"/>
    <cellStyle name="20% - Accent3 2 2 2 2 2" xfId="3884" xr:uid="{00000000-0005-0000-0000-000017000000}"/>
    <cellStyle name="20% - Accent3 2 2 2 3" xfId="3356" xr:uid="{00000000-0005-0000-0000-000017000000}"/>
    <cellStyle name="20% - Accent3 2 3" xfId="660" xr:uid="{00000000-0005-0000-0000-000023000000}"/>
    <cellStyle name="20% - Accent3 2 4" xfId="1319" xr:uid="{00000000-0005-0000-0000-000016000000}"/>
    <cellStyle name="20% - Accent3 3" xfId="221" xr:uid="{00000000-0005-0000-0000-000024000000}"/>
    <cellStyle name="20% - Accent3 3 2" xfId="1612" xr:uid="{00000000-0005-0000-0000-000019000000}"/>
    <cellStyle name="20% - Accent3 3 2 2" xfId="2257" xr:uid="{00000000-0005-0000-0000-000019000000}"/>
    <cellStyle name="20% - Accent3 3 2 2 2" xfId="3885" xr:uid="{00000000-0005-0000-0000-000019000000}"/>
    <cellStyle name="20% - Accent3 3 2 3" xfId="3357" xr:uid="{00000000-0005-0000-0000-000019000000}"/>
    <cellStyle name="20% - Accent3 3 3" xfId="1703" xr:uid="{00000000-0005-0000-0000-00001A000000}"/>
    <cellStyle name="20% - Accent3 4" xfId="222" xr:uid="{00000000-0005-0000-0000-000025000000}"/>
    <cellStyle name="20% - Accent4" xfId="4" builtinId="42" customBuiltin="1"/>
    <cellStyle name="20% - Accent4 2" xfId="90" xr:uid="{00000000-0005-0000-0000-000026000000}"/>
    <cellStyle name="20% - Accent4 2 2" xfId="223" xr:uid="{00000000-0005-0000-0000-000027000000}"/>
    <cellStyle name="20% - Accent4 2 2 2" xfId="1613" xr:uid="{00000000-0005-0000-0000-00001D000000}"/>
    <cellStyle name="20% - Accent4 2 2 2 2" xfId="2258" xr:uid="{00000000-0005-0000-0000-00001D000000}"/>
    <cellStyle name="20% - Accent4 2 2 2 2 2" xfId="3886" xr:uid="{00000000-0005-0000-0000-00001D000000}"/>
    <cellStyle name="20% - Accent4 2 2 2 3" xfId="3358" xr:uid="{00000000-0005-0000-0000-00001D000000}"/>
    <cellStyle name="20% - Accent4 2 3" xfId="661" xr:uid="{00000000-0005-0000-0000-000028000000}"/>
    <cellStyle name="20% - Accent4 2 4" xfId="1320" xr:uid="{00000000-0005-0000-0000-00001C000000}"/>
    <cellStyle name="20% - Accent4 3" xfId="224" xr:uid="{00000000-0005-0000-0000-000029000000}"/>
    <cellStyle name="20% - Accent4 3 2" xfId="1614" xr:uid="{00000000-0005-0000-0000-00001F000000}"/>
    <cellStyle name="20% - Accent4 3 2 2" xfId="2259" xr:uid="{00000000-0005-0000-0000-00001F000000}"/>
    <cellStyle name="20% - Accent4 3 2 2 2" xfId="3887" xr:uid="{00000000-0005-0000-0000-00001F000000}"/>
    <cellStyle name="20% - Accent4 3 2 3" xfId="3359" xr:uid="{00000000-0005-0000-0000-00001F000000}"/>
    <cellStyle name="20% - Accent4 3 3" xfId="1734" xr:uid="{00000000-0005-0000-0000-000020000000}"/>
    <cellStyle name="20% - Accent4 4" xfId="225" xr:uid="{00000000-0005-0000-0000-00002A000000}"/>
    <cellStyle name="20% - Accent5" xfId="5" builtinId="46" customBuiltin="1"/>
    <cellStyle name="20% - Accent5 2" xfId="91" xr:uid="{00000000-0005-0000-0000-00002B000000}"/>
    <cellStyle name="20% - Accent5 2 2" xfId="226" xr:uid="{00000000-0005-0000-0000-00002C000000}"/>
    <cellStyle name="20% - Accent5 2 2 2" xfId="1615" xr:uid="{00000000-0005-0000-0000-000023000000}"/>
    <cellStyle name="20% - Accent5 2 2 2 2" xfId="2260" xr:uid="{00000000-0005-0000-0000-000023000000}"/>
    <cellStyle name="20% - Accent5 2 2 2 2 2" xfId="3888" xr:uid="{00000000-0005-0000-0000-000023000000}"/>
    <cellStyle name="20% - Accent5 2 2 2 3" xfId="3360" xr:uid="{00000000-0005-0000-0000-000023000000}"/>
    <cellStyle name="20% - Accent5 2 3" xfId="662" xr:uid="{00000000-0005-0000-0000-00002D000000}"/>
    <cellStyle name="20% - Accent5 2 4" xfId="1321" xr:uid="{00000000-0005-0000-0000-000022000000}"/>
    <cellStyle name="20% - Accent5 3" xfId="227" xr:uid="{00000000-0005-0000-0000-00002E000000}"/>
    <cellStyle name="20% - Accent5 3 2" xfId="1616" xr:uid="{00000000-0005-0000-0000-000025000000}"/>
    <cellStyle name="20% - Accent5 3 2 2" xfId="2261" xr:uid="{00000000-0005-0000-0000-000025000000}"/>
    <cellStyle name="20% - Accent5 3 2 2 2" xfId="3889" xr:uid="{00000000-0005-0000-0000-000025000000}"/>
    <cellStyle name="20% - Accent5 3 2 3" xfId="3361" xr:uid="{00000000-0005-0000-0000-000025000000}"/>
    <cellStyle name="20% - Accent5 3 3" xfId="1702" xr:uid="{00000000-0005-0000-0000-000026000000}"/>
    <cellStyle name="20% - Accent5 4" xfId="228" xr:uid="{00000000-0005-0000-0000-00002F000000}"/>
    <cellStyle name="20% - Accent6" xfId="6" builtinId="50" customBuiltin="1"/>
    <cellStyle name="20% - Accent6 2" xfId="92" xr:uid="{00000000-0005-0000-0000-000030000000}"/>
    <cellStyle name="20% - Accent6 2 2" xfId="229" xr:uid="{00000000-0005-0000-0000-000031000000}"/>
    <cellStyle name="20% - Accent6 2 2 2" xfId="1617" xr:uid="{00000000-0005-0000-0000-000029000000}"/>
    <cellStyle name="20% - Accent6 2 2 2 2" xfId="2262" xr:uid="{00000000-0005-0000-0000-000029000000}"/>
    <cellStyle name="20% - Accent6 2 2 2 2 2" xfId="3890" xr:uid="{00000000-0005-0000-0000-000029000000}"/>
    <cellStyle name="20% - Accent6 2 2 2 3" xfId="3362" xr:uid="{00000000-0005-0000-0000-000029000000}"/>
    <cellStyle name="20% - Accent6 2 3" xfId="663" xr:uid="{00000000-0005-0000-0000-000032000000}"/>
    <cellStyle name="20% - Accent6 2 4" xfId="1322" xr:uid="{00000000-0005-0000-0000-000028000000}"/>
    <cellStyle name="20% - Accent6 3" xfId="230" xr:uid="{00000000-0005-0000-0000-000033000000}"/>
    <cellStyle name="20% - Accent6 3 2" xfId="1618" xr:uid="{00000000-0005-0000-0000-00002B000000}"/>
    <cellStyle name="20% - Accent6 3 2 2" xfId="2263" xr:uid="{00000000-0005-0000-0000-00002B000000}"/>
    <cellStyle name="20% - Accent6 3 2 2 2" xfId="3891" xr:uid="{00000000-0005-0000-0000-00002B000000}"/>
    <cellStyle name="20% - Accent6 3 2 3" xfId="3363" xr:uid="{00000000-0005-0000-0000-00002B000000}"/>
    <cellStyle name="20% - Accent6 3 3" xfId="1701" xr:uid="{00000000-0005-0000-0000-00002C000000}"/>
    <cellStyle name="20% - Accent6 4" xfId="231" xr:uid="{00000000-0005-0000-0000-000034000000}"/>
    <cellStyle name="40% - Accent1" xfId="7" builtinId="31" customBuiltin="1"/>
    <cellStyle name="40% - Accent1 2" xfId="93" xr:uid="{00000000-0005-0000-0000-000035000000}"/>
    <cellStyle name="40% - Accent1 2 2" xfId="232" xr:uid="{00000000-0005-0000-0000-000036000000}"/>
    <cellStyle name="40% - Accent1 2 2 2" xfId="1619" xr:uid="{00000000-0005-0000-0000-00002F000000}"/>
    <cellStyle name="40% - Accent1 2 2 2 2" xfId="2264" xr:uid="{00000000-0005-0000-0000-00002F000000}"/>
    <cellStyle name="40% - Accent1 2 2 2 2 2" xfId="3892" xr:uid="{00000000-0005-0000-0000-00002F000000}"/>
    <cellStyle name="40% - Accent1 2 2 2 3" xfId="3364" xr:uid="{00000000-0005-0000-0000-00002F000000}"/>
    <cellStyle name="40% - Accent1 2 3" xfId="664" xr:uid="{00000000-0005-0000-0000-000037000000}"/>
    <cellStyle name="40% - Accent1 2 4" xfId="1323" xr:uid="{00000000-0005-0000-0000-00002E000000}"/>
    <cellStyle name="40% - Accent1 3" xfId="233" xr:uid="{00000000-0005-0000-0000-000038000000}"/>
    <cellStyle name="40% - Accent1 3 2" xfId="1620" xr:uid="{00000000-0005-0000-0000-000031000000}"/>
    <cellStyle name="40% - Accent1 3 2 2" xfId="2265" xr:uid="{00000000-0005-0000-0000-000031000000}"/>
    <cellStyle name="40% - Accent1 3 2 2 2" xfId="3893" xr:uid="{00000000-0005-0000-0000-000031000000}"/>
    <cellStyle name="40% - Accent1 3 2 3" xfId="3365" xr:uid="{00000000-0005-0000-0000-000031000000}"/>
    <cellStyle name="40% - Accent1 3 3" xfId="1700" xr:uid="{00000000-0005-0000-0000-000032000000}"/>
    <cellStyle name="40% - Accent1 4" xfId="234" xr:uid="{00000000-0005-0000-0000-000039000000}"/>
    <cellStyle name="40% - Accent2" xfId="8" builtinId="35" customBuiltin="1"/>
    <cellStyle name="40% - Accent2 2" xfId="94" xr:uid="{00000000-0005-0000-0000-00003A000000}"/>
    <cellStyle name="40% - Accent2 2 2" xfId="235" xr:uid="{00000000-0005-0000-0000-00003B000000}"/>
    <cellStyle name="40% - Accent2 2 2 2" xfId="1621" xr:uid="{00000000-0005-0000-0000-000035000000}"/>
    <cellStyle name="40% - Accent2 2 2 2 2" xfId="2266" xr:uid="{00000000-0005-0000-0000-000035000000}"/>
    <cellStyle name="40% - Accent2 2 2 2 2 2" xfId="3894" xr:uid="{00000000-0005-0000-0000-000035000000}"/>
    <cellStyle name="40% - Accent2 2 2 2 3" xfId="3366" xr:uid="{00000000-0005-0000-0000-000035000000}"/>
    <cellStyle name="40% - Accent2 2 3" xfId="665" xr:uid="{00000000-0005-0000-0000-00003C000000}"/>
    <cellStyle name="40% - Accent2 2 4" xfId="1324" xr:uid="{00000000-0005-0000-0000-000034000000}"/>
    <cellStyle name="40% - Accent2 3" xfId="236" xr:uid="{00000000-0005-0000-0000-00003D000000}"/>
    <cellStyle name="40% - Accent2 3 2" xfId="1622" xr:uid="{00000000-0005-0000-0000-000037000000}"/>
    <cellStyle name="40% - Accent2 3 2 2" xfId="2267" xr:uid="{00000000-0005-0000-0000-000037000000}"/>
    <cellStyle name="40% - Accent2 3 2 2 2" xfId="3895" xr:uid="{00000000-0005-0000-0000-000037000000}"/>
    <cellStyle name="40% - Accent2 3 2 3" xfId="3367" xr:uid="{00000000-0005-0000-0000-000037000000}"/>
    <cellStyle name="40% - Accent2 3 3" xfId="1699" xr:uid="{00000000-0005-0000-0000-000038000000}"/>
    <cellStyle name="40% - Accent2 4" xfId="237" xr:uid="{00000000-0005-0000-0000-00003E000000}"/>
    <cellStyle name="40% - Accent3" xfId="9" builtinId="39" customBuiltin="1"/>
    <cellStyle name="40% - Accent3 2" xfId="95" xr:uid="{00000000-0005-0000-0000-00003F000000}"/>
    <cellStyle name="40% - Accent3 2 2" xfId="238" xr:uid="{00000000-0005-0000-0000-000040000000}"/>
    <cellStyle name="40% - Accent3 2 2 2" xfId="1623" xr:uid="{00000000-0005-0000-0000-00003B000000}"/>
    <cellStyle name="40% - Accent3 2 2 2 2" xfId="2268" xr:uid="{00000000-0005-0000-0000-00003B000000}"/>
    <cellStyle name="40% - Accent3 2 2 2 2 2" xfId="3896" xr:uid="{00000000-0005-0000-0000-00003B000000}"/>
    <cellStyle name="40% - Accent3 2 2 2 3" xfId="3368" xr:uid="{00000000-0005-0000-0000-00003B000000}"/>
    <cellStyle name="40% - Accent3 2 3" xfId="666" xr:uid="{00000000-0005-0000-0000-000041000000}"/>
    <cellStyle name="40% - Accent3 2 4" xfId="1325" xr:uid="{00000000-0005-0000-0000-00003A000000}"/>
    <cellStyle name="40% - Accent3 3" xfId="239" xr:uid="{00000000-0005-0000-0000-000042000000}"/>
    <cellStyle name="40% - Accent3 3 2" xfId="1624" xr:uid="{00000000-0005-0000-0000-00003D000000}"/>
    <cellStyle name="40% - Accent3 3 2 2" xfId="2269" xr:uid="{00000000-0005-0000-0000-00003D000000}"/>
    <cellStyle name="40% - Accent3 3 2 2 2" xfId="3897" xr:uid="{00000000-0005-0000-0000-00003D000000}"/>
    <cellStyle name="40% - Accent3 3 2 3" xfId="3369" xr:uid="{00000000-0005-0000-0000-00003D000000}"/>
    <cellStyle name="40% - Accent3 3 3" xfId="1697" xr:uid="{00000000-0005-0000-0000-00003E000000}"/>
    <cellStyle name="40% - Accent3 4" xfId="240" xr:uid="{00000000-0005-0000-0000-000043000000}"/>
    <cellStyle name="40% - Accent4" xfId="10" builtinId="43" customBuiltin="1"/>
    <cellStyle name="40% - Accent4 2" xfId="96" xr:uid="{00000000-0005-0000-0000-000044000000}"/>
    <cellStyle name="40% - Accent4 2 2" xfId="241" xr:uid="{00000000-0005-0000-0000-000045000000}"/>
    <cellStyle name="40% - Accent4 2 2 2" xfId="1625" xr:uid="{00000000-0005-0000-0000-000041000000}"/>
    <cellStyle name="40% - Accent4 2 2 2 2" xfId="2270" xr:uid="{00000000-0005-0000-0000-000041000000}"/>
    <cellStyle name="40% - Accent4 2 2 2 2 2" xfId="3898" xr:uid="{00000000-0005-0000-0000-000041000000}"/>
    <cellStyle name="40% - Accent4 2 2 2 3" xfId="3370" xr:uid="{00000000-0005-0000-0000-000041000000}"/>
    <cellStyle name="40% - Accent4 2 3" xfId="667" xr:uid="{00000000-0005-0000-0000-000046000000}"/>
    <cellStyle name="40% - Accent4 2 4" xfId="1326" xr:uid="{00000000-0005-0000-0000-000040000000}"/>
    <cellStyle name="40% - Accent4 3" xfId="242" xr:uid="{00000000-0005-0000-0000-000047000000}"/>
    <cellStyle name="40% - Accent4 3 2" xfId="1626" xr:uid="{00000000-0005-0000-0000-000043000000}"/>
    <cellStyle name="40% - Accent4 3 2 2" xfId="2271" xr:uid="{00000000-0005-0000-0000-000043000000}"/>
    <cellStyle name="40% - Accent4 3 2 2 2" xfId="3899" xr:uid="{00000000-0005-0000-0000-000043000000}"/>
    <cellStyle name="40% - Accent4 3 2 3" xfId="3371" xr:uid="{00000000-0005-0000-0000-000043000000}"/>
    <cellStyle name="40% - Accent4 3 3" xfId="1695" xr:uid="{00000000-0005-0000-0000-000044000000}"/>
    <cellStyle name="40% - Accent4 4" xfId="243" xr:uid="{00000000-0005-0000-0000-000048000000}"/>
    <cellStyle name="40% - Accent5" xfId="11" builtinId="47" customBuiltin="1"/>
    <cellStyle name="40% - Accent5 2" xfId="97" xr:uid="{00000000-0005-0000-0000-000049000000}"/>
    <cellStyle name="40% - Accent5 2 2" xfId="244" xr:uid="{00000000-0005-0000-0000-00004A000000}"/>
    <cellStyle name="40% - Accent5 2 2 2" xfId="1627" xr:uid="{00000000-0005-0000-0000-000047000000}"/>
    <cellStyle name="40% - Accent5 2 2 2 2" xfId="2272" xr:uid="{00000000-0005-0000-0000-000047000000}"/>
    <cellStyle name="40% - Accent5 2 2 2 2 2" xfId="3900" xr:uid="{00000000-0005-0000-0000-000047000000}"/>
    <cellStyle name="40% - Accent5 2 2 2 3" xfId="3372" xr:uid="{00000000-0005-0000-0000-000047000000}"/>
    <cellStyle name="40% - Accent5 2 3" xfId="668" xr:uid="{00000000-0005-0000-0000-00004B000000}"/>
    <cellStyle name="40% - Accent5 2 4" xfId="1327" xr:uid="{00000000-0005-0000-0000-000046000000}"/>
    <cellStyle name="40% - Accent5 3" xfId="245" xr:uid="{00000000-0005-0000-0000-00004C000000}"/>
    <cellStyle name="40% - Accent5 3 2" xfId="1628" xr:uid="{00000000-0005-0000-0000-000049000000}"/>
    <cellStyle name="40% - Accent5 3 2 2" xfId="2273" xr:uid="{00000000-0005-0000-0000-000049000000}"/>
    <cellStyle name="40% - Accent5 3 2 2 2" xfId="3901" xr:uid="{00000000-0005-0000-0000-000049000000}"/>
    <cellStyle name="40% - Accent5 3 2 3" xfId="3373" xr:uid="{00000000-0005-0000-0000-000049000000}"/>
    <cellStyle name="40% - Accent5 3 3" xfId="1694" xr:uid="{00000000-0005-0000-0000-00004A000000}"/>
    <cellStyle name="40% - Accent5 4" xfId="246" xr:uid="{00000000-0005-0000-0000-00004D000000}"/>
    <cellStyle name="40% - Accent6" xfId="12" builtinId="51" customBuiltin="1"/>
    <cellStyle name="40% - Accent6 2" xfId="98" xr:uid="{00000000-0005-0000-0000-00004E000000}"/>
    <cellStyle name="40% - Accent6 2 2" xfId="247" xr:uid="{00000000-0005-0000-0000-00004F000000}"/>
    <cellStyle name="40% - Accent6 2 2 2" xfId="1629" xr:uid="{00000000-0005-0000-0000-00004D000000}"/>
    <cellStyle name="40% - Accent6 2 2 2 2" xfId="2274" xr:uid="{00000000-0005-0000-0000-00004D000000}"/>
    <cellStyle name="40% - Accent6 2 2 2 2 2" xfId="3902" xr:uid="{00000000-0005-0000-0000-00004D000000}"/>
    <cellStyle name="40% - Accent6 2 2 2 3" xfId="3374" xr:uid="{00000000-0005-0000-0000-00004D000000}"/>
    <cellStyle name="40% - Accent6 2 3" xfId="669" xr:uid="{00000000-0005-0000-0000-000050000000}"/>
    <cellStyle name="40% - Accent6 2 4" xfId="1328" xr:uid="{00000000-0005-0000-0000-00004C000000}"/>
    <cellStyle name="40% - Accent6 3" xfId="248" xr:uid="{00000000-0005-0000-0000-000051000000}"/>
    <cellStyle name="40% - Accent6 3 2" xfId="1630" xr:uid="{00000000-0005-0000-0000-00004F000000}"/>
    <cellStyle name="40% - Accent6 3 2 2" xfId="2275" xr:uid="{00000000-0005-0000-0000-00004F000000}"/>
    <cellStyle name="40% - Accent6 3 2 2 2" xfId="3903" xr:uid="{00000000-0005-0000-0000-00004F000000}"/>
    <cellStyle name="40% - Accent6 3 2 3" xfId="3375" xr:uid="{00000000-0005-0000-0000-00004F000000}"/>
    <cellStyle name="40% - Accent6 3 3" xfId="1706" xr:uid="{00000000-0005-0000-0000-000050000000}"/>
    <cellStyle name="40% - Accent6 4" xfId="249" xr:uid="{00000000-0005-0000-0000-000052000000}"/>
    <cellStyle name="60% - Accent1" xfId="13" builtinId="32" customBuiltin="1"/>
    <cellStyle name="60% - Accent1 2" xfId="99" xr:uid="{00000000-0005-0000-0000-000053000000}"/>
    <cellStyle name="60% - Accent1 2 2" xfId="250" xr:uid="{00000000-0005-0000-0000-000054000000}"/>
    <cellStyle name="60% - Accent1 2 2 2" xfId="1631" xr:uid="{00000000-0005-0000-0000-000053000000}"/>
    <cellStyle name="60% - Accent1 2 3" xfId="670" xr:uid="{00000000-0005-0000-0000-000055000000}"/>
    <cellStyle name="60% - Accent1 2 4" xfId="1329" xr:uid="{00000000-0005-0000-0000-000052000000}"/>
    <cellStyle name="60% - Accent1 3" xfId="251" xr:uid="{00000000-0005-0000-0000-000056000000}"/>
    <cellStyle name="60% - Accent1 3 2" xfId="1713" xr:uid="{00000000-0005-0000-0000-000055000000}"/>
    <cellStyle name="60% - Accent1 4" xfId="1744" xr:uid="{00000000-0005-0000-0000-000056000000}"/>
    <cellStyle name="60% - Accent2" xfId="14" builtinId="36" customBuiltin="1"/>
    <cellStyle name="60% - Accent2 2" xfId="100" xr:uid="{00000000-0005-0000-0000-000057000000}"/>
    <cellStyle name="60% - Accent2 2 2" xfId="252" xr:uid="{00000000-0005-0000-0000-000058000000}"/>
    <cellStyle name="60% - Accent2 2 2 2" xfId="1632" xr:uid="{00000000-0005-0000-0000-000058000000}"/>
    <cellStyle name="60% - Accent2 2 3" xfId="671" xr:uid="{00000000-0005-0000-0000-000059000000}"/>
    <cellStyle name="60% - Accent2 2 4" xfId="1330" xr:uid="{00000000-0005-0000-0000-000057000000}"/>
    <cellStyle name="60% - Accent2 3" xfId="253" xr:uid="{00000000-0005-0000-0000-00005A000000}"/>
    <cellStyle name="60% - Accent2 3 2" xfId="1727" xr:uid="{00000000-0005-0000-0000-00005A000000}"/>
    <cellStyle name="60% - Accent2 4" xfId="1745" xr:uid="{00000000-0005-0000-0000-00005B000000}"/>
    <cellStyle name="60% - Accent3" xfId="15" builtinId="40" customBuiltin="1"/>
    <cellStyle name="60% - Accent3 2" xfId="101" xr:uid="{00000000-0005-0000-0000-00005B000000}"/>
    <cellStyle name="60% - Accent3 2 2" xfId="254" xr:uid="{00000000-0005-0000-0000-00005C000000}"/>
    <cellStyle name="60% - Accent3 2 2 2" xfId="1633" xr:uid="{00000000-0005-0000-0000-00005D000000}"/>
    <cellStyle name="60% - Accent3 2 3" xfId="672" xr:uid="{00000000-0005-0000-0000-00005D000000}"/>
    <cellStyle name="60% - Accent3 2 4" xfId="1331" xr:uid="{00000000-0005-0000-0000-00005C000000}"/>
    <cellStyle name="60% - Accent3 3" xfId="255" xr:uid="{00000000-0005-0000-0000-00005E000000}"/>
    <cellStyle name="60% - Accent3 3 2" xfId="1724" xr:uid="{00000000-0005-0000-0000-00005F000000}"/>
    <cellStyle name="60% - Accent3 4" xfId="1746" xr:uid="{00000000-0005-0000-0000-000060000000}"/>
    <cellStyle name="60% - Accent4" xfId="16" builtinId="44" customBuiltin="1"/>
    <cellStyle name="60% - Accent4 2" xfId="102" xr:uid="{00000000-0005-0000-0000-00005F000000}"/>
    <cellStyle name="60% - Accent4 2 2" xfId="256" xr:uid="{00000000-0005-0000-0000-000060000000}"/>
    <cellStyle name="60% - Accent4 2 2 2" xfId="1634" xr:uid="{00000000-0005-0000-0000-000062000000}"/>
    <cellStyle name="60% - Accent4 2 3" xfId="673" xr:uid="{00000000-0005-0000-0000-000061000000}"/>
    <cellStyle name="60% - Accent4 2 4" xfId="1332" xr:uid="{00000000-0005-0000-0000-000061000000}"/>
    <cellStyle name="60% - Accent4 3" xfId="257" xr:uid="{00000000-0005-0000-0000-000062000000}"/>
    <cellStyle name="60% - Accent4 3 2" xfId="1710" xr:uid="{00000000-0005-0000-0000-000064000000}"/>
    <cellStyle name="60% - Accent4 4" xfId="1747" xr:uid="{00000000-0005-0000-0000-000065000000}"/>
    <cellStyle name="60% - Accent5" xfId="17" builtinId="48" customBuiltin="1"/>
    <cellStyle name="60% - Accent5 2" xfId="103" xr:uid="{00000000-0005-0000-0000-000063000000}"/>
    <cellStyle name="60% - Accent5 2 2" xfId="258" xr:uid="{00000000-0005-0000-0000-000064000000}"/>
    <cellStyle name="60% - Accent5 2 2 2" xfId="1635" xr:uid="{00000000-0005-0000-0000-000067000000}"/>
    <cellStyle name="60% - Accent5 2 3" xfId="674" xr:uid="{00000000-0005-0000-0000-000065000000}"/>
    <cellStyle name="60% - Accent5 2 4" xfId="1333" xr:uid="{00000000-0005-0000-0000-000066000000}"/>
    <cellStyle name="60% - Accent5 3" xfId="259" xr:uid="{00000000-0005-0000-0000-000066000000}"/>
    <cellStyle name="60% - Accent5 3 2" xfId="1709" xr:uid="{00000000-0005-0000-0000-000069000000}"/>
    <cellStyle name="60% - Accent5 4" xfId="1748" xr:uid="{00000000-0005-0000-0000-00006A000000}"/>
    <cellStyle name="60% - Accent6" xfId="18" builtinId="52" customBuiltin="1"/>
    <cellStyle name="60% - Accent6 2" xfId="104" xr:uid="{00000000-0005-0000-0000-000067000000}"/>
    <cellStyle name="60% - Accent6 2 2" xfId="260" xr:uid="{00000000-0005-0000-0000-000068000000}"/>
    <cellStyle name="60% - Accent6 2 2 2" xfId="1636" xr:uid="{00000000-0005-0000-0000-00006C000000}"/>
    <cellStyle name="60% - Accent6 2 3" xfId="675" xr:uid="{00000000-0005-0000-0000-000069000000}"/>
    <cellStyle name="60% - Accent6 2 4" xfId="1334" xr:uid="{00000000-0005-0000-0000-00006B000000}"/>
    <cellStyle name="60% - Accent6 3" xfId="261" xr:uid="{00000000-0005-0000-0000-00006A000000}"/>
    <cellStyle name="60% - Accent6 3 2" xfId="1711" xr:uid="{00000000-0005-0000-0000-00006E000000}"/>
    <cellStyle name="60% - Accent6 4" xfId="1749" xr:uid="{00000000-0005-0000-0000-00006F000000}"/>
    <cellStyle name="Accent1" xfId="19" builtinId="29" customBuiltin="1"/>
    <cellStyle name="Accent1 2" xfId="105" xr:uid="{00000000-0005-0000-0000-00006B000000}"/>
    <cellStyle name="Accent1 2 2" xfId="262" xr:uid="{00000000-0005-0000-0000-00006C000000}"/>
    <cellStyle name="Accent1 2 2 2" xfId="1637" xr:uid="{00000000-0005-0000-0000-000071000000}"/>
    <cellStyle name="Accent1 2 3" xfId="676" xr:uid="{00000000-0005-0000-0000-00006D000000}"/>
    <cellStyle name="Accent1 2 4" xfId="1335" xr:uid="{00000000-0005-0000-0000-000070000000}"/>
    <cellStyle name="Accent1 3" xfId="263" xr:uid="{00000000-0005-0000-0000-00006E000000}"/>
    <cellStyle name="Accent1 3 2" xfId="1693" xr:uid="{00000000-0005-0000-0000-000073000000}"/>
    <cellStyle name="Accent1 4" xfId="1750" xr:uid="{00000000-0005-0000-0000-000074000000}"/>
    <cellStyle name="Accent2" xfId="20" builtinId="33" customBuiltin="1"/>
    <cellStyle name="Accent2 2" xfId="106" xr:uid="{00000000-0005-0000-0000-00006F000000}"/>
    <cellStyle name="Accent2 2 2" xfId="264" xr:uid="{00000000-0005-0000-0000-000070000000}"/>
    <cellStyle name="Accent2 2 2 2" xfId="1638" xr:uid="{00000000-0005-0000-0000-000076000000}"/>
    <cellStyle name="Accent2 2 3" xfId="677" xr:uid="{00000000-0005-0000-0000-000071000000}"/>
    <cellStyle name="Accent2 2 4" xfId="1336" xr:uid="{00000000-0005-0000-0000-000075000000}"/>
    <cellStyle name="Accent2 3" xfId="265" xr:uid="{00000000-0005-0000-0000-000072000000}"/>
    <cellStyle name="Accent2 3 2" xfId="1708" xr:uid="{00000000-0005-0000-0000-000078000000}"/>
    <cellStyle name="Accent2 4" xfId="1751" xr:uid="{00000000-0005-0000-0000-000079000000}"/>
    <cellStyle name="Accent3" xfId="21" builtinId="37" customBuiltin="1"/>
    <cellStyle name="Accent3 2" xfId="107" xr:uid="{00000000-0005-0000-0000-000073000000}"/>
    <cellStyle name="Accent3 2 2" xfId="266" xr:uid="{00000000-0005-0000-0000-000074000000}"/>
    <cellStyle name="Accent3 2 2 2" xfId="1639" xr:uid="{00000000-0005-0000-0000-00007B000000}"/>
    <cellStyle name="Accent3 2 3" xfId="678" xr:uid="{00000000-0005-0000-0000-000075000000}"/>
    <cellStyle name="Accent3 2 4" xfId="1337" xr:uid="{00000000-0005-0000-0000-00007A000000}"/>
    <cellStyle name="Accent3 3" xfId="267" xr:uid="{00000000-0005-0000-0000-000076000000}"/>
    <cellStyle name="Accent3 3 2" xfId="1712" xr:uid="{00000000-0005-0000-0000-00007D000000}"/>
    <cellStyle name="Accent3 4" xfId="1752" xr:uid="{00000000-0005-0000-0000-00007E000000}"/>
    <cellStyle name="Accent4" xfId="22" builtinId="41" customBuiltin="1"/>
    <cellStyle name="Accent4 2" xfId="108" xr:uid="{00000000-0005-0000-0000-000077000000}"/>
    <cellStyle name="Accent4 2 2" xfId="268" xr:uid="{00000000-0005-0000-0000-000078000000}"/>
    <cellStyle name="Accent4 2 2 2" xfId="1640" xr:uid="{00000000-0005-0000-0000-000080000000}"/>
    <cellStyle name="Accent4 2 3" xfId="679" xr:uid="{00000000-0005-0000-0000-000079000000}"/>
    <cellStyle name="Accent4 2 4" xfId="1338" xr:uid="{00000000-0005-0000-0000-00007F000000}"/>
    <cellStyle name="Accent4 3" xfId="269" xr:uid="{00000000-0005-0000-0000-00007A000000}"/>
    <cellStyle name="Accent4 3 2" xfId="1707" xr:uid="{00000000-0005-0000-0000-000082000000}"/>
    <cellStyle name="Accent4 4" xfId="1753" xr:uid="{00000000-0005-0000-0000-000083000000}"/>
    <cellStyle name="Accent5" xfId="23" builtinId="45" customBuiltin="1"/>
    <cellStyle name="Accent5 2" xfId="109" xr:uid="{00000000-0005-0000-0000-00007B000000}"/>
    <cellStyle name="Accent5 2 2" xfId="270" xr:uid="{00000000-0005-0000-0000-00007C000000}"/>
    <cellStyle name="Accent5 2 2 2" xfId="1641" xr:uid="{00000000-0005-0000-0000-000085000000}"/>
    <cellStyle name="Accent5 2 3" xfId="680" xr:uid="{00000000-0005-0000-0000-00007D000000}"/>
    <cellStyle name="Accent5 2 4" xfId="1339" xr:uid="{00000000-0005-0000-0000-000084000000}"/>
    <cellStyle name="Accent5 3" xfId="271" xr:uid="{00000000-0005-0000-0000-00007E000000}"/>
    <cellStyle name="Accent5 3 2" xfId="1692" xr:uid="{00000000-0005-0000-0000-000087000000}"/>
    <cellStyle name="Accent5 4" xfId="1754" xr:uid="{00000000-0005-0000-0000-000088000000}"/>
    <cellStyle name="Accent6" xfId="24" builtinId="49" customBuiltin="1"/>
    <cellStyle name="Accent6 2" xfId="110" xr:uid="{00000000-0005-0000-0000-00007F000000}"/>
    <cellStyle name="Accent6 2 2" xfId="272" xr:uid="{00000000-0005-0000-0000-000080000000}"/>
    <cellStyle name="Accent6 2 2 2" xfId="1642" xr:uid="{00000000-0005-0000-0000-00008A000000}"/>
    <cellStyle name="Accent6 2 3" xfId="681" xr:uid="{00000000-0005-0000-0000-000081000000}"/>
    <cellStyle name="Accent6 2 4" xfId="1340" xr:uid="{00000000-0005-0000-0000-000089000000}"/>
    <cellStyle name="Accent6 3" xfId="273" xr:uid="{00000000-0005-0000-0000-000082000000}"/>
    <cellStyle name="Accent6 3 2" xfId="1691" xr:uid="{00000000-0005-0000-0000-00008C000000}"/>
    <cellStyle name="Accent6 4" xfId="1755" xr:uid="{00000000-0005-0000-0000-00008D000000}"/>
    <cellStyle name="args.style" xfId="111" xr:uid="{00000000-0005-0000-0000-000083000000}"/>
    <cellStyle name="args.style 2" xfId="682" xr:uid="{00000000-0005-0000-0000-000084000000}"/>
    <cellStyle name="Bad" xfId="25" builtinId="27" customBuiltin="1"/>
    <cellStyle name="Bad 2" xfId="112" xr:uid="{00000000-0005-0000-0000-000085000000}"/>
    <cellStyle name="Bad 2 2" xfId="274" xr:uid="{00000000-0005-0000-0000-000086000000}"/>
    <cellStyle name="Bad 2 2 2" xfId="1643" xr:uid="{00000000-0005-0000-0000-00008F000000}"/>
    <cellStyle name="Bad 2 3" xfId="683" xr:uid="{00000000-0005-0000-0000-000087000000}"/>
    <cellStyle name="Bad 2 4" xfId="1341" xr:uid="{00000000-0005-0000-0000-00008E000000}"/>
    <cellStyle name="Bad 3" xfId="275" xr:uid="{00000000-0005-0000-0000-000088000000}"/>
    <cellStyle name="Bad 3 2" xfId="1733" xr:uid="{00000000-0005-0000-0000-000091000000}"/>
    <cellStyle name="Bad 4" xfId="1756" xr:uid="{00000000-0005-0000-0000-000092000000}"/>
    <cellStyle name="BadEntry" xfId="871" xr:uid="{00000000-0005-0000-0000-000089000000}"/>
    <cellStyle name="Body" xfId="1361" xr:uid="{00000000-0005-0000-0000-000093000000}"/>
    <cellStyle name="Calc Currency (0)" xfId="26" xr:uid="{00000000-0005-0000-0000-000019000000}"/>
    <cellStyle name="Calc Currency (0) 2" xfId="276" xr:uid="{00000000-0005-0000-0000-00008B000000}"/>
    <cellStyle name="Calc Currency (0) 2 2" xfId="1314" xr:uid="{00000000-0005-0000-0000-000095000000}"/>
    <cellStyle name="Calc Currency (0) 3" xfId="827" xr:uid="{00000000-0005-0000-0000-00008C000000}"/>
    <cellStyle name="Calc Currency (0) 3 2" xfId="1360" xr:uid="{00000000-0005-0000-0000-000096000000}"/>
    <cellStyle name="Calc Currency (0) 4" xfId="113" xr:uid="{00000000-0005-0000-0000-00008A000000}"/>
    <cellStyle name="Calc Currency (0)_PGCPS RFP Vision v3" xfId="1315" xr:uid="{00000000-0005-0000-0000-000097000000}"/>
    <cellStyle name="Calc Currency (2)" xfId="114" xr:uid="{00000000-0005-0000-0000-00008D000000}"/>
    <cellStyle name="Calc Currency (2) 2" xfId="613" xr:uid="{00000000-0005-0000-0000-00008E000000}"/>
    <cellStyle name="Calc Percent (0)" xfId="115" xr:uid="{00000000-0005-0000-0000-00008F000000}"/>
    <cellStyle name="Calc Percent (0) 2" xfId="614" xr:uid="{00000000-0005-0000-0000-000090000000}"/>
    <cellStyle name="Calc Percent (1)" xfId="116" xr:uid="{00000000-0005-0000-0000-000091000000}"/>
    <cellStyle name="Calc Percent (1) 2" xfId="684" xr:uid="{00000000-0005-0000-0000-000092000000}"/>
    <cellStyle name="Calc Percent (2)" xfId="117" xr:uid="{00000000-0005-0000-0000-000093000000}"/>
    <cellStyle name="Calc Percent (2) 2" xfId="615" xr:uid="{00000000-0005-0000-0000-000094000000}"/>
    <cellStyle name="Calc Units (0)" xfId="118" xr:uid="{00000000-0005-0000-0000-000095000000}"/>
    <cellStyle name="Calc Units (0) 2" xfId="616" xr:uid="{00000000-0005-0000-0000-000096000000}"/>
    <cellStyle name="Calc Units (1)" xfId="119" xr:uid="{00000000-0005-0000-0000-000097000000}"/>
    <cellStyle name="Calc Units (1) 2" xfId="617" xr:uid="{00000000-0005-0000-0000-000098000000}"/>
    <cellStyle name="Calc Units (2)" xfId="120" xr:uid="{00000000-0005-0000-0000-000099000000}"/>
    <cellStyle name="Calc Units (2) 2" xfId="618" xr:uid="{00000000-0005-0000-0000-00009A000000}"/>
    <cellStyle name="Calcs" xfId="872" xr:uid="{00000000-0005-0000-0000-00009B000000}"/>
    <cellStyle name="Calculation" xfId="27" builtinId="22" customBuiltin="1"/>
    <cellStyle name="Calculation 2" xfId="121" xr:uid="{00000000-0005-0000-0000-00009C000000}"/>
    <cellStyle name="Calculation 2 2" xfId="277" xr:uid="{00000000-0005-0000-0000-00009D000000}"/>
    <cellStyle name="Calculation 2 2 2" xfId="1644" xr:uid="{00000000-0005-0000-0000-0000A0000000}"/>
    <cellStyle name="Calculation 2 2 3" xfId="2758" xr:uid="{00000000-0005-0000-0000-00009D000000}"/>
    <cellStyle name="Calculation 2 2 4" xfId="2856" xr:uid="{00000000-0005-0000-0000-00009D000000}"/>
    <cellStyle name="Calculation 2 3" xfId="685" xr:uid="{00000000-0005-0000-0000-00009E000000}"/>
    <cellStyle name="Calculation 2 3 2" xfId="2771" xr:uid="{00000000-0005-0000-0000-00009E000000}"/>
    <cellStyle name="Calculation 2 3 3" xfId="2876" xr:uid="{00000000-0005-0000-0000-00009E000000}"/>
    <cellStyle name="Calculation 2 4" xfId="1342" xr:uid="{00000000-0005-0000-0000-00009F000000}"/>
    <cellStyle name="Calculation 2 5" xfId="2746" xr:uid="{00000000-0005-0000-0000-00009C000000}"/>
    <cellStyle name="Calculation 2 6" xfId="2847" xr:uid="{00000000-0005-0000-0000-00009C000000}"/>
    <cellStyle name="Calculation 3" xfId="278" xr:uid="{00000000-0005-0000-0000-00009F000000}"/>
    <cellStyle name="Calculation 3 2" xfId="1690" xr:uid="{00000000-0005-0000-0000-0000A2000000}"/>
    <cellStyle name="Calculation 3 2 2" xfId="2792" xr:uid="{00000000-0005-0000-0000-0000A2000000}"/>
    <cellStyle name="Calculation 3 2 3" xfId="3400" xr:uid="{00000000-0005-0000-0000-0000A2000000}"/>
    <cellStyle name="Calculation 3 3" xfId="1698" xr:uid="{00000000-0005-0000-0000-0000A3000000}"/>
    <cellStyle name="Calculation 3 3 2" xfId="2794" xr:uid="{00000000-0005-0000-0000-0000A3000000}"/>
    <cellStyle name="Calculation 3 3 3" xfId="3403" xr:uid="{00000000-0005-0000-0000-0000A3000000}"/>
    <cellStyle name="Calculation 3 4" xfId="2759" xr:uid="{00000000-0005-0000-0000-00009F000000}"/>
    <cellStyle name="Calculation 3 5" xfId="2857" xr:uid="{00000000-0005-0000-0000-00009F000000}"/>
    <cellStyle name="Calculation 4" xfId="1715" xr:uid="{00000000-0005-0000-0000-0000A4000000}"/>
    <cellStyle name="Calculation 4 2" xfId="2796" xr:uid="{00000000-0005-0000-0000-0000A4000000}"/>
    <cellStyle name="Calculation 4 3" xfId="3405" xr:uid="{00000000-0005-0000-0000-0000A4000000}"/>
    <cellStyle name="Calculation 5" xfId="1696" xr:uid="{00000000-0005-0000-0000-0000A5000000}"/>
    <cellStyle name="Calculation 5 2" xfId="2793" xr:uid="{00000000-0005-0000-0000-0000A5000000}"/>
    <cellStyle name="Calculation 5 3" xfId="3402" xr:uid="{00000000-0005-0000-0000-0000A5000000}"/>
    <cellStyle name="Calculation 6" xfId="2820" xr:uid="{00000000-0005-0000-0000-0000050B0000}"/>
    <cellStyle name="Calculation 7" xfId="2826" xr:uid="{00000000-0005-0000-0000-0000140B0000}"/>
    <cellStyle name="CarrierName" xfId="1379" xr:uid="{00000000-0005-0000-0000-0000A6000000}"/>
    <cellStyle name="Check Cell" xfId="28" builtinId="23" customBuiltin="1"/>
    <cellStyle name="Check Cell 2" xfId="122" xr:uid="{00000000-0005-0000-0000-0000A0000000}"/>
    <cellStyle name="Check Cell 2 2" xfId="279" xr:uid="{00000000-0005-0000-0000-0000A1000000}"/>
    <cellStyle name="Check Cell 2 2 2" xfId="1645" xr:uid="{00000000-0005-0000-0000-0000A8000000}"/>
    <cellStyle name="Check Cell 2 3" xfId="686" xr:uid="{00000000-0005-0000-0000-0000A2000000}"/>
    <cellStyle name="Check Cell 2 4" xfId="1343" xr:uid="{00000000-0005-0000-0000-0000A7000000}"/>
    <cellStyle name="Check Cell 3" xfId="280" xr:uid="{00000000-0005-0000-0000-0000A3000000}"/>
    <cellStyle name="Check Cell 3 2" xfId="1714" xr:uid="{00000000-0005-0000-0000-0000AA000000}"/>
    <cellStyle name="Check Cell 4" xfId="1757" xr:uid="{00000000-0005-0000-0000-0000AB000000}"/>
    <cellStyle name="Comma [00]" xfId="123" xr:uid="{00000000-0005-0000-0000-0000A4000000}"/>
    <cellStyle name="Comma [00] 2" xfId="619" xr:uid="{00000000-0005-0000-0000-0000A5000000}"/>
    <cellStyle name="Comma 10" xfId="281" xr:uid="{00000000-0005-0000-0000-0000A6000000}"/>
    <cellStyle name="Comma 10 2" xfId="282" xr:uid="{00000000-0005-0000-0000-0000A7000000}"/>
    <cellStyle name="Comma 11" xfId="283" xr:uid="{00000000-0005-0000-0000-0000A8000000}"/>
    <cellStyle name="Comma 11 2" xfId="284" xr:uid="{00000000-0005-0000-0000-0000A9000000}"/>
    <cellStyle name="Comma 12" xfId="285" xr:uid="{00000000-0005-0000-0000-0000AA000000}"/>
    <cellStyle name="Comma 12 2" xfId="286" xr:uid="{00000000-0005-0000-0000-0000AB000000}"/>
    <cellStyle name="Comma 13" xfId="287" xr:uid="{00000000-0005-0000-0000-0000AC000000}"/>
    <cellStyle name="Comma 13 2" xfId="288" xr:uid="{00000000-0005-0000-0000-0000AD000000}"/>
    <cellStyle name="Comma 14" xfId="289" xr:uid="{00000000-0005-0000-0000-0000AE000000}"/>
    <cellStyle name="Comma 14 2" xfId="290" xr:uid="{00000000-0005-0000-0000-0000AF000000}"/>
    <cellStyle name="Comma 15" xfId="291" xr:uid="{00000000-0005-0000-0000-0000B0000000}"/>
    <cellStyle name="Comma 15 2" xfId="292" xr:uid="{00000000-0005-0000-0000-0000B1000000}"/>
    <cellStyle name="Comma 16" xfId="293" xr:uid="{00000000-0005-0000-0000-0000B2000000}"/>
    <cellStyle name="Comma 16 2" xfId="294" xr:uid="{00000000-0005-0000-0000-0000B3000000}"/>
    <cellStyle name="Comma 17" xfId="295" xr:uid="{00000000-0005-0000-0000-0000B4000000}"/>
    <cellStyle name="Comma 17 2" xfId="296" xr:uid="{00000000-0005-0000-0000-0000B5000000}"/>
    <cellStyle name="Comma 18" xfId="297" xr:uid="{00000000-0005-0000-0000-0000B6000000}"/>
    <cellStyle name="Comma 18 2" xfId="298" xr:uid="{00000000-0005-0000-0000-0000B7000000}"/>
    <cellStyle name="Comma 19" xfId="299" xr:uid="{00000000-0005-0000-0000-0000B8000000}"/>
    <cellStyle name="Comma 2" xfId="82" xr:uid="{D51D7DA3-0D71-40BB-A5B3-57D3D232E820}"/>
    <cellStyle name="Comma 2 2" xfId="300" xr:uid="{00000000-0005-0000-0000-0000BA000000}"/>
    <cellStyle name="Comma 2 2 2" xfId="1604" xr:uid="{00000000-0005-0000-0000-0000AE000000}"/>
    <cellStyle name="Comma 2 2 2 2" xfId="2250" xr:uid="{00000000-0005-0000-0000-0000AE000000}"/>
    <cellStyle name="Comma 2 2 2 2 2" xfId="3878" xr:uid="{00000000-0005-0000-0000-0000AE000000}"/>
    <cellStyle name="Comma 2 2 2 3" xfId="3350" xr:uid="{00000000-0005-0000-0000-0000AE000000}"/>
    <cellStyle name="Comma 2 3" xfId="887" xr:uid="{00000000-0005-0000-0000-0000BB000000}"/>
    <cellStyle name="Comma 2 3 2" xfId="1586" xr:uid="{00000000-0005-0000-0000-0000AF000000}"/>
    <cellStyle name="Comma 2 3 2 2" xfId="2241" xr:uid="{00000000-0005-0000-0000-0000AF000000}"/>
    <cellStyle name="Comma 2 3 2 2 2" xfId="3869" xr:uid="{00000000-0005-0000-0000-0000AF000000}"/>
    <cellStyle name="Comma 2 3 2 3" xfId="3340" xr:uid="{00000000-0005-0000-0000-0000AF000000}"/>
    <cellStyle name="Comma 20" xfId="301" xr:uid="{00000000-0005-0000-0000-0000BC000000}"/>
    <cellStyle name="Comma 21" xfId="302" xr:uid="{00000000-0005-0000-0000-0000BD000000}"/>
    <cellStyle name="Comma 22" xfId="303" xr:uid="{00000000-0005-0000-0000-0000BE000000}"/>
    <cellStyle name="Comma 23" xfId="304" xr:uid="{00000000-0005-0000-0000-0000BF000000}"/>
    <cellStyle name="Comma 24" xfId="305" xr:uid="{00000000-0005-0000-0000-0000C0000000}"/>
    <cellStyle name="Comma 25" xfId="306" xr:uid="{00000000-0005-0000-0000-0000C1000000}"/>
    <cellStyle name="Comma 26" xfId="307" xr:uid="{00000000-0005-0000-0000-0000C2000000}"/>
    <cellStyle name="Comma 27" xfId="308" xr:uid="{00000000-0005-0000-0000-0000C3000000}"/>
    <cellStyle name="Comma 28" xfId="309" xr:uid="{00000000-0005-0000-0000-0000C4000000}"/>
    <cellStyle name="Comma 28 2" xfId="310" xr:uid="{00000000-0005-0000-0000-0000C5000000}"/>
    <cellStyle name="Comma 29" xfId="311" xr:uid="{00000000-0005-0000-0000-0000C6000000}"/>
    <cellStyle name="Comma 3" xfId="124" xr:uid="{00000000-0005-0000-0000-0000C7000000}"/>
    <cellStyle name="Comma 3 2" xfId="312" xr:uid="{00000000-0005-0000-0000-0000C8000000}"/>
    <cellStyle name="Comma 3 3" xfId="313" xr:uid="{00000000-0005-0000-0000-0000C9000000}"/>
    <cellStyle name="Comma 3 4" xfId="314" xr:uid="{00000000-0005-0000-0000-0000CA000000}"/>
    <cellStyle name="Comma 3 5" xfId="687" xr:uid="{00000000-0005-0000-0000-0000CB000000}"/>
    <cellStyle name="Comma 3 5 2" xfId="840" xr:uid="{00000000-0005-0000-0000-0000CC000000}"/>
    <cellStyle name="Comma 3 5 2 2" xfId="950" xr:uid="{00000000-0005-0000-0000-0000CC000000}"/>
    <cellStyle name="Comma 3 5 2 2 2" xfId="1191" xr:uid="{00000000-0005-0000-0000-0000CC000000}"/>
    <cellStyle name="Comma 3 5 2 2 2 2" xfId="2626" xr:uid="{00000000-0005-0000-0000-0000CC000000}"/>
    <cellStyle name="Comma 3 5 2 2 2 2 2" xfId="4253" xr:uid="{00000000-0005-0000-0000-0000CC000000}"/>
    <cellStyle name="Comma 3 5 2 2 2 3" xfId="3215" xr:uid="{00000000-0005-0000-0000-0000CC000000}"/>
    <cellStyle name="Comma 3 5 2 2 3" xfId="1887" xr:uid="{00000000-0005-0000-0000-0000CC000000}"/>
    <cellStyle name="Comma 3 5 2 2 3 2" xfId="2403" xr:uid="{00000000-0005-0000-0000-0000CC000000}"/>
    <cellStyle name="Comma 3 5 2 2 3 2 2" xfId="4030" xr:uid="{00000000-0005-0000-0000-0000CC000000}"/>
    <cellStyle name="Comma 3 5 2 2 3 3" xfId="3526" xr:uid="{00000000-0005-0000-0000-0000CC000000}"/>
    <cellStyle name="Comma 3 5 2 2 4" xfId="2121" xr:uid="{00000000-0005-0000-0000-0000CC000000}"/>
    <cellStyle name="Comma 3 5 2 2 4 2" xfId="3749" xr:uid="{00000000-0005-0000-0000-0000CC000000}"/>
    <cellStyle name="Comma 3 5 2 2 5" xfId="2992" xr:uid="{00000000-0005-0000-0000-0000CC000000}"/>
    <cellStyle name="Comma 3 5 2 3" xfId="991" xr:uid="{00000000-0005-0000-0000-0000C9000000}"/>
    <cellStyle name="Comma 3 5 2 3 2" xfId="1229" xr:uid="{00000000-0005-0000-0000-0000C9000000}"/>
    <cellStyle name="Comma 3 5 2 3 2 2" xfId="2664" xr:uid="{00000000-0005-0000-0000-0000C9000000}"/>
    <cellStyle name="Comma 3 5 2 3 2 2 2" xfId="4291" xr:uid="{00000000-0005-0000-0000-0000C9000000}"/>
    <cellStyle name="Comma 3 5 2 3 2 3" xfId="3253" xr:uid="{00000000-0005-0000-0000-0000C9000000}"/>
    <cellStyle name="Comma 3 5 2 3 3" xfId="1925" xr:uid="{00000000-0005-0000-0000-0000C9000000}"/>
    <cellStyle name="Comma 3 5 2 3 3 2" xfId="2441" xr:uid="{00000000-0005-0000-0000-0000C9000000}"/>
    <cellStyle name="Comma 3 5 2 3 3 2 2" xfId="4068" xr:uid="{00000000-0005-0000-0000-0000C9000000}"/>
    <cellStyle name="Comma 3 5 2 3 3 3" xfId="3564" xr:uid="{00000000-0005-0000-0000-0000C9000000}"/>
    <cellStyle name="Comma 3 5 2 3 4" xfId="2159" xr:uid="{00000000-0005-0000-0000-0000C9000000}"/>
    <cellStyle name="Comma 3 5 2 3 4 2" xfId="3787" xr:uid="{00000000-0005-0000-0000-0000C9000000}"/>
    <cellStyle name="Comma 3 5 2 3 5" xfId="3030" xr:uid="{00000000-0005-0000-0000-0000C9000000}"/>
    <cellStyle name="Comma 3 5 2 4" xfId="1119" xr:uid="{00000000-0005-0000-0000-0000CC000000}"/>
    <cellStyle name="Comma 3 5 2 4 2" xfId="2554" xr:uid="{00000000-0005-0000-0000-0000CC000000}"/>
    <cellStyle name="Comma 3 5 2 4 2 2" xfId="4181" xr:uid="{00000000-0005-0000-0000-0000CC000000}"/>
    <cellStyle name="Comma 3 5 2 4 3" xfId="3143" xr:uid="{00000000-0005-0000-0000-0000CC000000}"/>
    <cellStyle name="Comma 3 5 2 5" xfId="1816" xr:uid="{00000000-0005-0000-0000-0000CC000000}"/>
    <cellStyle name="Comma 3 5 2 5 2" xfId="2332" xr:uid="{00000000-0005-0000-0000-0000CC000000}"/>
    <cellStyle name="Comma 3 5 2 5 2 2" xfId="3959" xr:uid="{00000000-0005-0000-0000-0000CC000000}"/>
    <cellStyle name="Comma 3 5 2 5 3" xfId="3455" xr:uid="{00000000-0005-0000-0000-0000CC000000}"/>
    <cellStyle name="Comma 3 5 2 6" xfId="2049" xr:uid="{00000000-0005-0000-0000-0000CC000000}"/>
    <cellStyle name="Comma 3 5 2 6 2" xfId="3677" xr:uid="{00000000-0005-0000-0000-0000CC000000}"/>
    <cellStyle name="Comma 3 5 2 7" xfId="2919" xr:uid="{00000000-0005-0000-0000-0000CC000000}"/>
    <cellStyle name="Comma 3 5 3" xfId="917" xr:uid="{00000000-0005-0000-0000-0000CB000000}"/>
    <cellStyle name="Comma 3 5 3 2" xfId="1158" xr:uid="{00000000-0005-0000-0000-0000CB000000}"/>
    <cellStyle name="Comma 3 5 3 2 2" xfId="2593" xr:uid="{00000000-0005-0000-0000-0000CB000000}"/>
    <cellStyle name="Comma 3 5 3 2 2 2" xfId="4220" xr:uid="{00000000-0005-0000-0000-0000CB000000}"/>
    <cellStyle name="Comma 3 5 3 2 3" xfId="3182" xr:uid="{00000000-0005-0000-0000-0000CB000000}"/>
    <cellStyle name="Comma 3 5 3 3" xfId="1854" xr:uid="{00000000-0005-0000-0000-0000CB000000}"/>
    <cellStyle name="Comma 3 5 3 3 2" xfId="2370" xr:uid="{00000000-0005-0000-0000-0000CB000000}"/>
    <cellStyle name="Comma 3 5 3 3 2 2" xfId="3997" xr:uid="{00000000-0005-0000-0000-0000CB000000}"/>
    <cellStyle name="Comma 3 5 3 3 3" xfId="3493" xr:uid="{00000000-0005-0000-0000-0000CB000000}"/>
    <cellStyle name="Comma 3 5 3 4" xfId="2088" xr:uid="{00000000-0005-0000-0000-0000CB000000}"/>
    <cellStyle name="Comma 3 5 3 4 2" xfId="3716" xr:uid="{00000000-0005-0000-0000-0000CB000000}"/>
    <cellStyle name="Comma 3 5 3 5" xfId="2959" xr:uid="{00000000-0005-0000-0000-0000CB000000}"/>
    <cellStyle name="Comma 3 5 4" xfId="990" xr:uid="{00000000-0005-0000-0000-0000C8000000}"/>
    <cellStyle name="Comma 3 5 4 2" xfId="1228" xr:uid="{00000000-0005-0000-0000-0000C8000000}"/>
    <cellStyle name="Comma 3 5 4 2 2" xfId="2663" xr:uid="{00000000-0005-0000-0000-0000C8000000}"/>
    <cellStyle name="Comma 3 5 4 2 2 2" xfId="4290" xr:uid="{00000000-0005-0000-0000-0000C8000000}"/>
    <cellStyle name="Comma 3 5 4 2 3" xfId="3252" xr:uid="{00000000-0005-0000-0000-0000C8000000}"/>
    <cellStyle name="Comma 3 5 4 3" xfId="1924" xr:uid="{00000000-0005-0000-0000-0000C8000000}"/>
    <cellStyle name="Comma 3 5 4 3 2" xfId="2440" xr:uid="{00000000-0005-0000-0000-0000C8000000}"/>
    <cellStyle name="Comma 3 5 4 3 2 2" xfId="4067" xr:uid="{00000000-0005-0000-0000-0000C8000000}"/>
    <cellStyle name="Comma 3 5 4 3 3" xfId="3563" xr:uid="{00000000-0005-0000-0000-0000C8000000}"/>
    <cellStyle name="Comma 3 5 4 4" xfId="2158" xr:uid="{00000000-0005-0000-0000-0000C8000000}"/>
    <cellStyle name="Comma 3 5 4 4 2" xfId="3786" xr:uid="{00000000-0005-0000-0000-0000C8000000}"/>
    <cellStyle name="Comma 3 5 4 5" xfId="3029" xr:uid="{00000000-0005-0000-0000-0000C8000000}"/>
    <cellStyle name="Comma 3 5 5" xfId="1085" xr:uid="{00000000-0005-0000-0000-0000CB000000}"/>
    <cellStyle name="Comma 3 5 5 2" xfId="2521" xr:uid="{00000000-0005-0000-0000-0000CB000000}"/>
    <cellStyle name="Comma 3 5 5 2 2" xfId="4148" xr:uid="{00000000-0005-0000-0000-0000CB000000}"/>
    <cellStyle name="Comma 3 5 5 3" xfId="3110" xr:uid="{00000000-0005-0000-0000-0000CB000000}"/>
    <cellStyle name="Comma 3 5 6" xfId="1785" xr:uid="{00000000-0005-0000-0000-0000CB000000}"/>
    <cellStyle name="Comma 3 5 6 2" xfId="2300" xr:uid="{00000000-0005-0000-0000-0000CB000000}"/>
    <cellStyle name="Comma 3 5 6 2 2" xfId="3928" xr:uid="{00000000-0005-0000-0000-0000CB000000}"/>
    <cellStyle name="Comma 3 5 6 3" xfId="3424" xr:uid="{00000000-0005-0000-0000-0000CB000000}"/>
    <cellStyle name="Comma 3 5 7" xfId="2015" xr:uid="{00000000-0005-0000-0000-0000CB000000}"/>
    <cellStyle name="Comma 3 5 7 2" xfId="3644" xr:uid="{00000000-0005-0000-0000-0000CB000000}"/>
    <cellStyle name="Comma 3 5 8" xfId="2877" xr:uid="{00000000-0005-0000-0000-0000CB000000}"/>
    <cellStyle name="Comma 30" xfId="315" xr:uid="{00000000-0005-0000-0000-0000CD000000}"/>
    <cellStyle name="Comma 30 2" xfId="316" xr:uid="{00000000-0005-0000-0000-0000CE000000}"/>
    <cellStyle name="Comma 30 3" xfId="899" xr:uid="{00000000-0005-0000-0000-0000CF000000}"/>
    <cellStyle name="Comma 31" xfId="317" xr:uid="{00000000-0005-0000-0000-0000D0000000}"/>
    <cellStyle name="Comma 32" xfId="318" xr:uid="{00000000-0005-0000-0000-0000D1000000}"/>
    <cellStyle name="Comma 33" xfId="319" xr:uid="{00000000-0005-0000-0000-0000D2000000}"/>
    <cellStyle name="Comma 33 2" xfId="830" xr:uid="{00000000-0005-0000-0000-0000D3000000}"/>
    <cellStyle name="Comma 34" xfId="320" xr:uid="{00000000-0005-0000-0000-0000D4000000}"/>
    <cellStyle name="Comma 34 2" xfId="831" xr:uid="{00000000-0005-0000-0000-0000D5000000}"/>
    <cellStyle name="Comma 35" xfId="885" xr:uid="{00000000-0005-0000-0000-0000D6000000}"/>
    <cellStyle name="Comma 35 2" xfId="984" xr:uid="{00000000-0005-0000-0000-0000D6000000}"/>
    <cellStyle name="Comma 35 2 2" xfId="1224" xr:uid="{00000000-0005-0000-0000-0000D6000000}"/>
    <cellStyle name="Comma 35 2 2 2" xfId="2659" xr:uid="{00000000-0005-0000-0000-0000D6000000}"/>
    <cellStyle name="Comma 35 2 2 2 2" xfId="4286" xr:uid="{00000000-0005-0000-0000-0000D6000000}"/>
    <cellStyle name="Comma 35 2 2 3" xfId="3248" xr:uid="{00000000-0005-0000-0000-0000D6000000}"/>
    <cellStyle name="Comma 35 2 3" xfId="1920" xr:uid="{00000000-0005-0000-0000-0000D6000000}"/>
    <cellStyle name="Comma 35 2 3 2" xfId="2436" xr:uid="{00000000-0005-0000-0000-0000D6000000}"/>
    <cellStyle name="Comma 35 2 3 2 2" xfId="4063" xr:uid="{00000000-0005-0000-0000-0000D6000000}"/>
    <cellStyle name="Comma 35 2 3 3" xfId="3559" xr:uid="{00000000-0005-0000-0000-0000D6000000}"/>
    <cellStyle name="Comma 35 2 4" xfId="2154" xr:uid="{00000000-0005-0000-0000-0000D6000000}"/>
    <cellStyle name="Comma 35 2 4 2" xfId="3782" xr:uid="{00000000-0005-0000-0000-0000D6000000}"/>
    <cellStyle name="Comma 35 2 5" xfId="3025" xr:uid="{00000000-0005-0000-0000-0000D6000000}"/>
    <cellStyle name="Comma 35 3" xfId="1152" xr:uid="{00000000-0005-0000-0000-0000D6000000}"/>
    <cellStyle name="Comma 35 3 2" xfId="2587" xr:uid="{00000000-0005-0000-0000-0000D6000000}"/>
    <cellStyle name="Comma 35 3 2 2" xfId="4214" xr:uid="{00000000-0005-0000-0000-0000D6000000}"/>
    <cellStyle name="Comma 35 3 3" xfId="3176" xr:uid="{00000000-0005-0000-0000-0000D6000000}"/>
    <cellStyle name="Comma 35 4" xfId="1849" xr:uid="{00000000-0005-0000-0000-0000D6000000}"/>
    <cellStyle name="Comma 35 4 2" xfId="2365" xr:uid="{00000000-0005-0000-0000-0000D6000000}"/>
    <cellStyle name="Comma 35 4 2 2" xfId="3992" xr:uid="{00000000-0005-0000-0000-0000D6000000}"/>
    <cellStyle name="Comma 35 4 3" xfId="3488" xr:uid="{00000000-0005-0000-0000-0000D6000000}"/>
    <cellStyle name="Comma 35 5" xfId="2082" xr:uid="{00000000-0005-0000-0000-0000D6000000}"/>
    <cellStyle name="Comma 35 5 2" xfId="3710" xr:uid="{00000000-0005-0000-0000-0000D6000000}"/>
    <cellStyle name="Comma 35 6" xfId="2953" xr:uid="{00000000-0005-0000-0000-0000D6000000}"/>
    <cellStyle name="Comma 36" xfId="898" xr:uid="{00000000-0005-0000-0000-0000D7000000}"/>
    <cellStyle name="Comma 37" xfId="905" xr:uid="{00000000-0005-0000-0000-0000D8000000}"/>
    <cellStyle name="Comma 38" xfId="897" xr:uid="{00000000-0005-0000-0000-0000D9000000}"/>
    <cellStyle name="Comma 39" xfId="906" xr:uid="{00000000-0005-0000-0000-0000DA000000}"/>
    <cellStyle name="Comma 4" xfId="321" xr:uid="{00000000-0005-0000-0000-0000DB000000}"/>
    <cellStyle name="Comma 4 2" xfId="322" xr:uid="{00000000-0005-0000-0000-0000DC000000}"/>
    <cellStyle name="Comma 4 3" xfId="323" xr:uid="{00000000-0005-0000-0000-0000DD000000}"/>
    <cellStyle name="Comma 4 4" xfId="688" xr:uid="{00000000-0005-0000-0000-0000DE000000}"/>
    <cellStyle name="Comma 4 4 2" xfId="841" xr:uid="{00000000-0005-0000-0000-0000DF000000}"/>
    <cellStyle name="Comma 4 4 2 2" xfId="951" xr:uid="{00000000-0005-0000-0000-0000DF000000}"/>
    <cellStyle name="Comma 4 4 2 2 2" xfId="1192" xr:uid="{00000000-0005-0000-0000-0000DF000000}"/>
    <cellStyle name="Comma 4 4 2 2 2 2" xfId="2627" xr:uid="{00000000-0005-0000-0000-0000DF000000}"/>
    <cellStyle name="Comma 4 4 2 2 2 2 2" xfId="4254" xr:uid="{00000000-0005-0000-0000-0000DF000000}"/>
    <cellStyle name="Comma 4 4 2 2 2 3" xfId="3216" xr:uid="{00000000-0005-0000-0000-0000DF000000}"/>
    <cellStyle name="Comma 4 4 2 2 3" xfId="1888" xr:uid="{00000000-0005-0000-0000-0000DF000000}"/>
    <cellStyle name="Comma 4 4 2 2 3 2" xfId="2404" xr:uid="{00000000-0005-0000-0000-0000DF000000}"/>
    <cellStyle name="Comma 4 4 2 2 3 2 2" xfId="4031" xr:uid="{00000000-0005-0000-0000-0000DF000000}"/>
    <cellStyle name="Comma 4 4 2 2 3 3" xfId="3527" xr:uid="{00000000-0005-0000-0000-0000DF000000}"/>
    <cellStyle name="Comma 4 4 2 2 4" xfId="2122" xr:uid="{00000000-0005-0000-0000-0000DF000000}"/>
    <cellStyle name="Comma 4 4 2 2 4 2" xfId="3750" xr:uid="{00000000-0005-0000-0000-0000DF000000}"/>
    <cellStyle name="Comma 4 4 2 2 5" xfId="2993" xr:uid="{00000000-0005-0000-0000-0000DF000000}"/>
    <cellStyle name="Comma 4 4 2 3" xfId="993" xr:uid="{00000000-0005-0000-0000-0000D6000000}"/>
    <cellStyle name="Comma 4 4 2 3 2" xfId="1231" xr:uid="{00000000-0005-0000-0000-0000D6000000}"/>
    <cellStyle name="Comma 4 4 2 3 2 2" xfId="2666" xr:uid="{00000000-0005-0000-0000-0000D6000000}"/>
    <cellStyle name="Comma 4 4 2 3 2 2 2" xfId="4293" xr:uid="{00000000-0005-0000-0000-0000D6000000}"/>
    <cellStyle name="Comma 4 4 2 3 2 3" xfId="3255" xr:uid="{00000000-0005-0000-0000-0000D6000000}"/>
    <cellStyle name="Comma 4 4 2 3 3" xfId="1927" xr:uid="{00000000-0005-0000-0000-0000D6000000}"/>
    <cellStyle name="Comma 4 4 2 3 3 2" xfId="2443" xr:uid="{00000000-0005-0000-0000-0000D6000000}"/>
    <cellStyle name="Comma 4 4 2 3 3 2 2" xfId="4070" xr:uid="{00000000-0005-0000-0000-0000D6000000}"/>
    <cellStyle name="Comma 4 4 2 3 3 3" xfId="3566" xr:uid="{00000000-0005-0000-0000-0000D6000000}"/>
    <cellStyle name="Comma 4 4 2 3 4" xfId="2161" xr:uid="{00000000-0005-0000-0000-0000D6000000}"/>
    <cellStyle name="Comma 4 4 2 3 4 2" xfId="3789" xr:uid="{00000000-0005-0000-0000-0000D6000000}"/>
    <cellStyle name="Comma 4 4 2 3 5" xfId="3032" xr:uid="{00000000-0005-0000-0000-0000D6000000}"/>
    <cellStyle name="Comma 4 4 2 4" xfId="1120" xr:uid="{00000000-0005-0000-0000-0000DF000000}"/>
    <cellStyle name="Comma 4 4 2 4 2" xfId="2555" xr:uid="{00000000-0005-0000-0000-0000DF000000}"/>
    <cellStyle name="Comma 4 4 2 4 2 2" xfId="4182" xr:uid="{00000000-0005-0000-0000-0000DF000000}"/>
    <cellStyle name="Comma 4 4 2 4 3" xfId="3144" xr:uid="{00000000-0005-0000-0000-0000DF000000}"/>
    <cellStyle name="Comma 4 4 2 5" xfId="1817" xr:uid="{00000000-0005-0000-0000-0000DF000000}"/>
    <cellStyle name="Comma 4 4 2 5 2" xfId="2333" xr:uid="{00000000-0005-0000-0000-0000DF000000}"/>
    <cellStyle name="Comma 4 4 2 5 2 2" xfId="3960" xr:uid="{00000000-0005-0000-0000-0000DF000000}"/>
    <cellStyle name="Comma 4 4 2 5 3" xfId="3456" xr:uid="{00000000-0005-0000-0000-0000DF000000}"/>
    <cellStyle name="Comma 4 4 2 6" xfId="2050" xr:uid="{00000000-0005-0000-0000-0000DF000000}"/>
    <cellStyle name="Comma 4 4 2 6 2" xfId="3678" xr:uid="{00000000-0005-0000-0000-0000DF000000}"/>
    <cellStyle name="Comma 4 4 2 7" xfId="2920" xr:uid="{00000000-0005-0000-0000-0000DF000000}"/>
    <cellStyle name="Comma 4 4 3" xfId="918" xr:uid="{00000000-0005-0000-0000-0000DE000000}"/>
    <cellStyle name="Comma 4 4 3 2" xfId="1159" xr:uid="{00000000-0005-0000-0000-0000DE000000}"/>
    <cellStyle name="Comma 4 4 3 2 2" xfId="2594" xr:uid="{00000000-0005-0000-0000-0000DE000000}"/>
    <cellStyle name="Comma 4 4 3 2 2 2" xfId="4221" xr:uid="{00000000-0005-0000-0000-0000DE000000}"/>
    <cellStyle name="Comma 4 4 3 2 3" xfId="3183" xr:uid="{00000000-0005-0000-0000-0000DE000000}"/>
    <cellStyle name="Comma 4 4 3 3" xfId="1855" xr:uid="{00000000-0005-0000-0000-0000DE000000}"/>
    <cellStyle name="Comma 4 4 3 3 2" xfId="2371" xr:uid="{00000000-0005-0000-0000-0000DE000000}"/>
    <cellStyle name="Comma 4 4 3 3 2 2" xfId="3998" xr:uid="{00000000-0005-0000-0000-0000DE000000}"/>
    <cellStyle name="Comma 4 4 3 3 3" xfId="3494" xr:uid="{00000000-0005-0000-0000-0000DE000000}"/>
    <cellStyle name="Comma 4 4 3 4" xfId="2089" xr:uid="{00000000-0005-0000-0000-0000DE000000}"/>
    <cellStyle name="Comma 4 4 3 4 2" xfId="3717" xr:uid="{00000000-0005-0000-0000-0000DE000000}"/>
    <cellStyle name="Comma 4 4 3 5" xfId="2960" xr:uid="{00000000-0005-0000-0000-0000DE000000}"/>
    <cellStyle name="Comma 4 4 4" xfId="992" xr:uid="{00000000-0005-0000-0000-0000D5000000}"/>
    <cellStyle name="Comma 4 4 4 2" xfId="1230" xr:uid="{00000000-0005-0000-0000-0000D5000000}"/>
    <cellStyle name="Comma 4 4 4 2 2" xfId="2665" xr:uid="{00000000-0005-0000-0000-0000D5000000}"/>
    <cellStyle name="Comma 4 4 4 2 2 2" xfId="4292" xr:uid="{00000000-0005-0000-0000-0000D5000000}"/>
    <cellStyle name="Comma 4 4 4 2 3" xfId="3254" xr:uid="{00000000-0005-0000-0000-0000D5000000}"/>
    <cellStyle name="Comma 4 4 4 3" xfId="1926" xr:uid="{00000000-0005-0000-0000-0000D5000000}"/>
    <cellStyle name="Comma 4 4 4 3 2" xfId="2442" xr:uid="{00000000-0005-0000-0000-0000D5000000}"/>
    <cellStyle name="Comma 4 4 4 3 2 2" xfId="4069" xr:uid="{00000000-0005-0000-0000-0000D5000000}"/>
    <cellStyle name="Comma 4 4 4 3 3" xfId="3565" xr:uid="{00000000-0005-0000-0000-0000D5000000}"/>
    <cellStyle name="Comma 4 4 4 4" xfId="2160" xr:uid="{00000000-0005-0000-0000-0000D5000000}"/>
    <cellStyle name="Comma 4 4 4 4 2" xfId="3788" xr:uid="{00000000-0005-0000-0000-0000D5000000}"/>
    <cellStyle name="Comma 4 4 4 5" xfId="3031" xr:uid="{00000000-0005-0000-0000-0000D5000000}"/>
    <cellStyle name="Comma 4 4 5" xfId="1086" xr:uid="{00000000-0005-0000-0000-0000DE000000}"/>
    <cellStyle name="Comma 4 4 5 2" xfId="2522" xr:uid="{00000000-0005-0000-0000-0000DE000000}"/>
    <cellStyle name="Comma 4 4 5 2 2" xfId="4149" xr:uid="{00000000-0005-0000-0000-0000DE000000}"/>
    <cellStyle name="Comma 4 4 5 3" xfId="3111" xr:uid="{00000000-0005-0000-0000-0000DE000000}"/>
    <cellStyle name="Comma 4 4 6" xfId="1786" xr:uid="{00000000-0005-0000-0000-0000DE000000}"/>
    <cellStyle name="Comma 4 4 6 2" xfId="2301" xr:uid="{00000000-0005-0000-0000-0000DE000000}"/>
    <cellStyle name="Comma 4 4 6 2 2" xfId="3929" xr:uid="{00000000-0005-0000-0000-0000DE000000}"/>
    <cellStyle name="Comma 4 4 6 3" xfId="3425" xr:uid="{00000000-0005-0000-0000-0000DE000000}"/>
    <cellStyle name="Comma 4 4 7" xfId="2016" xr:uid="{00000000-0005-0000-0000-0000DE000000}"/>
    <cellStyle name="Comma 4 4 7 2" xfId="3645" xr:uid="{00000000-0005-0000-0000-0000DE000000}"/>
    <cellStyle name="Comma 4 4 8" xfId="2878" xr:uid="{00000000-0005-0000-0000-0000DE000000}"/>
    <cellStyle name="Comma 5" xfId="324" xr:uid="{00000000-0005-0000-0000-0000E0000000}"/>
    <cellStyle name="Comma 5 2" xfId="325" xr:uid="{00000000-0005-0000-0000-0000E1000000}"/>
    <cellStyle name="Comma 5 3" xfId="689" xr:uid="{00000000-0005-0000-0000-0000E2000000}"/>
    <cellStyle name="Comma 5 3 2" xfId="842" xr:uid="{00000000-0005-0000-0000-0000E3000000}"/>
    <cellStyle name="Comma 5 3 2 2" xfId="952" xr:uid="{00000000-0005-0000-0000-0000E3000000}"/>
    <cellStyle name="Comma 5 3 2 2 2" xfId="1193" xr:uid="{00000000-0005-0000-0000-0000E3000000}"/>
    <cellStyle name="Comma 5 3 2 2 2 2" xfId="2628" xr:uid="{00000000-0005-0000-0000-0000E3000000}"/>
    <cellStyle name="Comma 5 3 2 2 2 2 2" xfId="4255" xr:uid="{00000000-0005-0000-0000-0000E3000000}"/>
    <cellStyle name="Comma 5 3 2 2 2 3" xfId="3217" xr:uid="{00000000-0005-0000-0000-0000E3000000}"/>
    <cellStyle name="Comma 5 3 2 2 3" xfId="1889" xr:uid="{00000000-0005-0000-0000-0000E3000000}"/>
    <cellStyle name="Comma 5 3 2 2 3 2" xfId="2405" xr:uid="{00000000-0005-0000-0000-0000E3000000}"/>
    <cellStyle name="Comma 5 3 2 2 3 2 2" xfId="4032" xr:uid="{00000000-0005-0000-0000-0000E3000000}"/>
    <cellStyle name="Comma 5 3 2 2 3 3" xfId="3528" xr:uid="{00000000-0005-0000-0000-0000E3000000}"/>
    <cellStyle name="Comma 5 3 2 2 4" xfId="2123" xr:uid="{00000000-0005-0000-0000-0000E3000000}"/>
    <cellStyle name="Comma 5 3 2 2 4 2" xfId="3751" xr:uid="{00000000-0005-0000-0000-0000E3000000}"/>
    <cellStyle name="Comma 5 3 2 2 5" xfId="2994" xr:uid="{00000000-0005-0000-0000-0000E3000000}"/>
    <cellStyle name="Comma 5 3 2 3" xfId="995" xr:uid="{00000000-0005-0000-0000-0000DA000000}"/>
    <cellStyle name="Comma 5 3 2 3 2" xfId="1233" xr:uid="{00000000-0005-0000-0000-0000DA000000}"/>
    <cellStyle name="Comma 5 3 2 3 2 2" xfId="2668" xr:uid="{00000000-0005-0000-0000-0000DA000000}"/>
    <cellStyle name="Comma 5 3 2 3 2 2 2" xfId="4295" xr:uid="{00000000-0005-0000-0000-0000DA000000}"/>
    <cellStyle name="Comma 5 3 2 3 2 3" xfId="3257" xr:uid="{00000000-0005-0000-0000-0000DA000000}"/>
    <cellStyle name="Comma 5 3 2 3 3" xfId="1929" xr:uid="{00000000-0005-0000-0000-0000DA000000}"/>
    <cellStyle name="Comma 5 3 2 3 3 2" xfId="2445" xr:uid="{00000000-0005-0000-0000-0000DA000000}"/>
    <cellStyle name="Comma 5 3 2 3 3 2 2" xfId="4072" xr:uid="{00000000-0005-0000-0000-0000DA000000}"/>
    <cellStyle name="Comma 5 3 2 3 3 3" xfId="3568" xr:uid="{00000000-0005-0000-0000-0000DA000000}"/>
    <cellStyle name="Comma 5 3 2 3 4" xfId="2163" xr:uid="{00000000-0005-0000-0000-0000DA000000}"/>
    <cellStyle name="Comma 5 3 2 3 4 2" xfId="3791" xr:uid="{00000000-0005-0000-0000-0000DA000000}"/>
    <cellStyle name="Comma 5 3 2 3 5" xfId="3034" xr:uid="{00000000-0005-0000-0000-0000DA000000}"/>
    <cellStyle name="Comma 5 3 2 4" xfId="1121" xr:uid="{00000000-0005-0000-0000-0000E3000000}"/>
    <cellStyle name="Comma 5 3 2 4 2" xfId="2556" xr:uid="{00000000-0005-0000-0000-0000E3000000}"/>
    <cellStyle name="Comma 5 3 2 4 2 2" xfId="4183" xr:uid="{00000000-0005-0000-0000-0000E3000000}"/>
    <cellStyle name="Comma 5 3 2 4 3" xfId="3145" xr:uid="{00000000-0005-0000-0000-0000E3000000}"/>
    <cellStyle name="Comma 5 3 2 5" xfId="1818" xr:uid="{00000000-0005-0000-0000-0000E3000000}"/>
    <cellStyle name="Comma 5 3 2 5 2" xfId="2334" xr:uid="{00000000-0005-0000-0000-0000E3000000}"/>
    <cellStyle name="Comma 5 3 2 5 2 2" xfId="3961" xr:uid="{00000000-0005-0000-0000-0000E3000000}"/>
    <cellStyle name="Comma 5 3 2 5 3" xfId="3457" xr:uid="{00000000-0005-0000-0000-0000E3000000}"/>
    <cellStyle name="Comma 5 3 2 6" xfId="2051" xr:uid="{00000000-0005-0000-0000-0000E3000000}"/>
    <cellStyle name="Comma 5 3 2 6 2" xfId="3679" xr:uid="{00000000-0005-0000-0000-0000E3000000}"/>
    <cellStyle name="Comma 5 3 2 7" xfId="2921" xr:uid="{00000000-0005-0000-0000-0000E3000000}"/>
    <cellStyle name="Comma 5 3 3" xfId="919" xr:uid="{00000000-0005-0000-0000-0000E2000000}"/>
    <cellStyle name="Comma 5 3 3 2" xfId="1160" xr:uid="{00000000-0005-0000-0000-0000E2000000}"/>
    <cellStyle name="Comma 5 3 3 2 2" xfId="2595" xr:uid="{00000000-0005-0000-0000-0000E2000000}"/>
    <cellStyle name="Comma 5 3 3 2 2 2" xfId="4222" xr:uid="{00000000-0005-0000-0000-0000E2000000}"/>
    <cellStyle name="Comma 5 3 3 2 3" xfId="3184" xr:uid="{00000000-0005-0000-0000-0000E2000000}"/>
    <cellStyle name="Comma 5 3 3 3" xfId="1856" xr:uid="{00000000-0005-0000-0000-0000E2000000}"/>
    <cellStyle name="Comma 5 3 3 3 2" xfId="2372" xr:uid="{00000000-0005-0000-0000-0000E2000000}"/>
    <cellStyle name="Comma 5 3 3 3 2 2" xfId="3999" xr:uid="{00000000-0005-0000-0000-0000E2000000}"/>
    <cellStyle name="Comma 5 3 3 3 3" xfId="3495" xr:uid="{00000000-0005-0000-0000-0000E2000000}"/>
    <cellStyle name="Comma 5 3 3 4" xfId="2090" xr:uid="{00000000-0005-0000-0000-0000E2000000}"/>
    <cellStyle name="Comma 5 3 3 4 2" xfId="3718" xr:uid="{00000000-0005-0000-0000-0000E2000000}"/>
    <cellStyle name="Comma 5 3 3 5" xfId="2961" xr:uid="{00000000-0005-0000-0000-0000E2000000}"/>
    <cellStyle name="Comma 5 3 4" xfId="994" xr:uid="{00000000-0005-0000-0000-0000D9000000}"/>
    <cellStyle name="Comma 5 3 4 2" xfId="1232" xr:uid="{00000000-0005-0000-0000-0000D9000000}"/>
    <cellStyle name="Comma 5 3 4 2 2" xfId="2667" xr:uid="{00000000-0005-0000-0000-0000D9000000}"/>
    <cellStyle name="Comma 5 3 4 2 2 2" xfId="4294" xr:uid="{00000000-0005-0000-0000-0000D9000000}"/>
    <cellStyle name="Comma 5 3 4 2 3" xfId="3256" xr:uid="{00000000-0005-0000-0000-0000D9000000}"/>
    <cellStyle name="Comma 5 3 4 3" xfId="1928" xr:uid="{00000000-0005-0000-0000-0000D9000000}"/>
    <cellStyle name="Comma 5 3 4 3 2" xfId="2444" xr:uid="{00000000-0005-0000-0000-0000D9000000}"/>
    <cellStyle name="Comma 5 3 4 3 2 2" xfId="4071" xr:uid="{00000000-0005-0000-0000-0000D9000000}"/>
    <cellStyle name="Comma 5 3 4 3 3" xfId="3567" xr:uid="{00000000-0005-0000-0000-0000D9000000}"/>
    <cellStyle name="Comma 5 3 4 4" xfId="2162" xr:uid="{00000000-0005-0000-0000-0000D9000000}"/>
    <cellStyle name="Comma 5 3 4 4 2" xfId="3790" xr:uid="{00000000-0005-0000-0000-0000D9000000}"/>
    <cellStyle name="Comma 5 3 4 5" xfId="3033" xr:uid="{00000000-0005-0000-0000-0000D9000000}"/>
    <cellStyle name="Comma 5 3 5" xfId="1087" xr:uid="{00000000-0005-0000-0000-0000E2000000}"/>
    <cellStyle name="Comma 5 3 5 2" xfId="2523" xr:uid="{00000000-0005-0000-0000-0000E2000000}"/>
    <cellStyle name="Comma 5 3 5 2 2" xfId="4150" xr:uid="{00000000-0005-0000-0000-0000E2000000}"/>
    <cellStyle name="Comma 5 3 5 3" xfId="3112" xr:uid="{00000000-0005-0000-0000-0000E2000000}"/>
    <cellStyle name="Comma 5 3 6" xfId="1787" xr:uid="{00000000-0005-0000-0000-0000E2000000}"/>
    <cellStyle name="Comma 5 3 6 2" xfId="2302" xr:uid="{00000000-0005-0000-0000-0000E2000000}"/>
    <cellStyle name="Comma 5 3 6 2 2" xfId="3930" xr:uid="{00000000-0005-0000-0000-0000E2000000}"/>
    <cellStyle name="Comma 5 3 6 3" xfId="3426" xr:uid="{00000000-0005-0000-0000-0000E2000000}"/>
    <cellStyle name="Comma 5 3 7" xfId="2017" xr:uid="{00000000-0005-0000-0000-0000E2000000}"/>
    <cellStyle name="Comma 5 3 7 2" xfId="3646" xr:uid="{00000000-0005-0000-0000-0000E2000000}"/>
    <cellStyle name="Comma 5 3 8" xfId="2879" xr:uid="{00000000-0005-0000-0000-0000E2000000}"/>
    <cellStyle name="Comma 6" xfId="326" xr:uid="{00000000-0005-0000-0000-0000E4000000}"/>
    <cellStyle name="Comma 6 2" xfId="327" xr:uid="{00000000-0005-0000-0000-0000E5000000}"/>
    <cellStyle name="Comma 6 3" xfId="690" xr:uid="{00000000-0005-0000-0000-0000E6000000}"/>
    <cellStyle name="Comma 6 3 2" xfId="843" xr:uid="{00000000-0005-0000-0000-0000E7000000}"/>
    <cellStyle name="Comma 6 3 2 2" xfId="953" xr:uid="{00000000-0005-0000-0000-0000E7000000}"/>
    <cellStyle name="Comma 6 3 2 2 2" xfId="1194" xr:uid="{00000000-0005-0000-0000-0000E7000000}"/>
    <cellStyle name="Comma 6 3 2 2 2 2" xfId="2629" xr:uid="{00000000-0005-0000-0000-0000E7000000}"/>
    <cellStyle name="Comma 6 3 2 2 2 2 2" xfId="4256" xr:uid="{00000000-0005-0000-0000-0000E7000000}"/>
    <cellStyle name="Comma 6 3 2 2 2 3" xfId="3218" xr:uid="{00000000-0005-0000-0000-0000E7000000}"/>
    <cellStyle name="Comma 6 3 2 2 3" xfId="1890" xr:uid="{00000000-0005-0000-0000-0000E7000000}"/>
    <cellStyle name="Comma 6 3 2 2 3 2" xfId="2406" xr:uid="{00000000-0005-0000-0000-0000E7000000}"/>
    <cellStyle name="Comma 6 3 2 2 3 2 2" xfId="4033" xr:uid="{00000000-0005-0000-0000-0000E7000000}"/>
    <cellStyle name="Comma 6 3 2 2 3 3" xfId="3529" xr:uid="{00000000-0005-0000-0000-0000E7000000}"/>
    <cellStyle name="Comma 6 3 2 2 4" xfId="2124" xr:uid="{00000000-0005-0000-0000-0000E7000000}"/>
    <cellStyle name="Comma 6 3 2 2 4 2" xfId="3752" xr:uid="{00000000-0005-0000-0000-0000E7000000}"/>
    <cellStyle name="Comma 6 3 2 2 5" xfId="2995" xr:uid="{00000000-0005-0000-0000-0000E7000000}"/>
    <cellStyle name="Comma 6 3 2 3" xfId="997" xr:uid="{00000000-0005-0000-0000-0000DE000000}"/>
    <cellStyle name="Comma 6 3 2 3 2" xfId="1235" xr:uid="{00000000-0005-0000-0000-0000DE000000}"/>
    <cellStyle name="Comma 6 3 2 3 2 2" xfId="2670" xr:uid="{00000000-0005-0000-0000-0000DE000000}"/>
    <cellStyle name="Comma 6 3 2 3 2 2 2" xfId="4297" xr:uid="{00000000-0005-0000-0000-0000DE000000}"/>
    <cellStyle name="Comma 6 3 2 3 2 3" xfId="3259" xr:uid="{00000000-0005-0000-0000-0000DE000000}"/>
    <cellStyle name="Comma 6 3 2 3 3" xfId="1931" xr:uid="{00000000-0005-0000-0000-0000DE000000}"/>
    <cellStyle name="Comma 6 3 2 3 3 2" xfId="2447" xr:uid="{00000000-0005-0000-0000-0000DE000000}"/>
    <cellStyle name="Comma 6 3 2 3 3 2 2" xfId="4074" xr:uid="{00000000-0005-0000-0000-0000DE000000}"/>
    <cellStyle name="Comma 6 3 2 3 3 3" xfId="3570" xr:uid="{00000000-0005-0000-0000-0000DE000000}"/>
    <cellStyle name="Comma 6 3 2 3 4" xfId="2165" xr:uid="{00000000-0005-0000-0000-0000DE000000}"/>
    <cellStyle name="Comma 6 3 2 3 4 2" xfId="3793" xr:uid="{00000000-0005-0000-0000-0000DE000000}"/>
    <cellStyle name="Comma 6 3 2 3 5" xfId="3036" xr:uid="{00000000-0005-0000-0000-0000DE000000}"/>
    <cellStyle name="Comma 6 3 2 4" xfId="1122" xr:uid="{00000000-0005-0000-0000-0000E7000000}"/>
    <cellStyle name="Comma 6 3 2 4 2" xfId="2557" xr:uid="{00000000-0005-0000-0000-0000E7000000}"/>
    <cellStyle name="Comma 6 3 2 4 2 2" xfId="4184" xr:uid="{00000000-0005-0000-0000-0000E7000000}"/>
    <cellStyle name="Comma 6 3 2 4 3" xfId="3146" xr:uid="{00000000-0005-0000-0000-0000E7000000}"/>
    <cellStyle name="Comma 6 3 2 5" xfId="1819" xr:uid="{00000000-0005-0000-0000-0000E7000000}"/>
    <cellStyle name="Comma 6 3 2 5 2" xfId="2335" xr:uid="{00000000-0005-0000-0000-0000E7000000}"/>
    <cellStyle name="Comma 6 3 2 5 2 2" xfId="3962" xr:uid="{00000000-0005-0000-0000-0000E7000000}"/>
    <cellStyle name="Comma 6 3 2 5 3" xfId="3458" xr:uid="{00000000-0005-0000-0000-0000E7000000}"/>
    <cellStyle name="Comma 6 3 2 6" xfId="2052" xr:uid="{00000000-0005-0000-0000-0000E7000000}"/>
    <cellStyle name="Comma 6 3 2 6 2" xfId="3680" xr:uid="{00000000-0005-0000-0000-0000E7000000}"/>
    <cellStyle name="Comma 6 3 2 7" xfId="2922" xr:uid="{00000000-0005-0000-0000-0000E7000000}"/>
    <cellStyle name="Comma 6 3 3" xfId="920" xr:uid="{00000000-0005-0000-0000-0000E6000000}"/>
    <cellStyle name="Comma 6 3 3 2" xfId="1161" xr:uid="{00000000-0005-0000-0000-0000E6000000}"/>
    <cellStyle name="Comma 6 3 3 2 2" xfId="2596" xr:uid="{00000000-0005-0000-0000-0000E6000000}"/>
    <cellStyle name="Comma 6 3 3 2 2 2" xfId="4223" xr:uid="{00000000-0005-0000-0000-0000E6000000}"/>
    <cellStyle name="Comma 6 3 3 2 3" xfId="3185" xr:uid="{00000000-0005-0000-0000-0000E6000000}"/>
    <cellStyle name="Comma 6 3 3 3" xfId="1857" xr:uid="{00000000-0005-0000-0000-0000E6000000}"/>
    <cellStyle name="Comma 6 3 3 3 2" xfId="2373" xr:uid="{00000000-0005-0000-0000-0000E6000000}"/>
    <cellStyle name="Comma 6 3 3 3 2 2" xfId="4000" xr:uid="{00000000-0005-0000-0000-0000E6000000}"/>
    <cellStyle name="Comma 6 3 3 3 3" xfId="3496" xr:uid="{00000000-0005-0000-0000-0000E6000000}"/>
    <cellStyle name="Comma 6 3 3 4" xfId="2091" xr:uid="{00000000-0005-0000-0000-0000E6000000}"/>
    <cellStyle name="Comma 6 3 3 4 2" xfId="3719" xr:uid="{00000000-0005-0000-0000-0000E6000000}"/>
    <cellStyle name="Comma 6 3 3 5" xfId="2962" xr:uid="{00000000-0005-0000-0000-0000E6000000}"/>
    <cellStyle name="Comma 6 3 4" xfId="996" xr:uid="{00000000-0005-0000-0000-0000DD000000}"/>
    <cellStyle name="Comma 6 3 4 2" xfId="1234" xr:uid="{00000000-0005-0000-0000-0000DD000000}"/>
    <cellStyle name="Comma 6 3 4 2 2" xfId="2669" xr:uid="{00000000-0005-0000-0000-0000DD000000}"/>
    <cellStyle name="Comma 6 3 4 2 2 2" xfId="4296" xr:uid="{00000000-0005-0000-0000-0000DD000000}"/>
    <cellStyle name="Comma 6 3 4 2 3" xfId="3258" xr:uid="{00000000-0005-0000-0000-0000DD000000}"/>
    <cellStyle name="Comma 6 3 4 3" xfId="1930" xr:uid="{00000000-0005-0000-0000-0000DD000000}"/>
    <cellStyle name="Comma 6 3 4 3 2" xfId="2446" xr:uid="{00000000-0005-0000-0000-0000DD000000}"/>
    <cellStyle name="Comma 6 3 4 3 2 2" xfId="4073" xr:uid="{00000000-0005-0000-0000-0000DD000000}"/>
    <cellStyle name="Comma 6 3 4 3 3" xfId="3569" xr:uid="{00000000-0005-0000-0000-0000DD000000}"/>
    <cellStyle name="Comma 6 3 4 4" xfId="2164" xr:uid="{00000000-0005-0000-0000-0000DD000000}"/>
    <cellStyle name="Comma 6 3 4 4 2" xfId="3792" xr:uid="{00000000-0005-0000-0000-0000DD000000}"/>
    <cellStyle name="Comma 6 3 4 5" xfId="3035" xr:uid="{00000000-0005-0000-0000-0000DD000000}"/>
    <cellStyle name="Comma 6 3 5" xfId="1088" xr:uid="{00000000-0005-0000-0000-0000E6000000}"/>
    <cellStyle name="Comma 6 3 5 2" xfId="2524" xr:uid="{00000000-0005-0000-0000-0000E6000000}"/>
    <cellStyle name="Comma 6 3 5 2 2" xfId="4151" xr:uid="{00000000-0005-0000-0000-0000E6000000}"/>
    <cellStyle name="Comma 6 3 5 3" xfId="3113" xr:uid="{00000000-0005-0000-0000-0000E6000000}"/>
    <cellStyle name="Comma 6 3 6" xfId="1788" xr:uid="{00000000-0005-0000-0000-0000E6000000}"/>
    <cellStyle name="Comma 6 3 6 2" xfId="2303" xr:uid="{00000000-0005-0000-0000-0000E6000000}"/>
    <cellStyle name="Comma 6 3 6 2 2" xfId="3931" xr:uid="{00000000-0005-0000-0000-0000E6000000}"/>
    <cellStyle name="Comma 6 3 6 3" xfId="3427" xr:uid="{00000000-0005-0000-0000-0000E6000000}"/>
    <cellStyle name="Comma 6 3 7" xfId="2018" xr:uid="{00000000-0005-0000-0000-0000E6000000}"/>
    <cellStyle name="Comma 6 3 7 2" xfId="3647" xr:uid="{00000000-0005-0000-0000-0000E6000000}"/>
    <cellStyle name="Comma 6 3 8" xfId="2880" xr:uid="{00000000-0005-0000-0000-0000E6000000}"/>
    <cellStyle name="Comma 7" xfId="328" xr:uid="{00000000-0005-0000-0000-0000E8000000}"/>
    <cellStyle name="Comma 7 2" xfId="329" xr:uid="{00000000-0005-0000-0000-0000E9000000}"/>
    <cellStyle name="Comma 8" xfId="330" xr:uid="{00000000-0005-0000-0000-0000EA000000}"/>
    <cellStyle name="Comma 8 2" xfId="331" xr:uid="{00000000-0005-0000-0000-0000EB000000}"/>
    <cellStyle name="Comma 9" xfId="332" xr:uid="{00000000-0005-0000-0000-0000EC000000}"/>
    <cellStyle name="Comma 9 2" xfId="333" xr:uid="{00000000-0005-0000-0000-0000ED000000}"/>
    <cellStyle name="Comma0" xfId="691" xr:uid="{00000000-0005-0000-0000-0000EE000000}"/>
    <cellStyle name="Company Name" xfId="1380" xr:uid="{00000000-0005-0000-0000-0000B4000000}"/>
    <cellStyle name="ContentsHyperlink" xfId="873" xr:uid="{00000000-0005-0000-0000-0000EF000000}"/>
    <cellStyle name="Copied" xfId="29" xr:uid="{00000000-0005-0000-0000-00001C000000}"/>
    <cellStyle name="Currency [00]" xfId="125" xr:uid="{00000000-0005-0000-0000-0000F2000000}"/>
    <cellStyle name="Currency [00] 2" xfId="620" xr:uid="{00000000-0005-0000-0000-0000F3000000}"/>
    <cellStyle name="Currency [2]" xfId="1381" xr:uid="{00000000-0005-0000-0000-0000B7000000}"/>
    <cellStyle name="Currency [2] 2" xfId="2784" xr:uid="{00000000-0005-0000-0000-0000B7000000}"/>
    <cellStyle name="Currency [2] 3" xfId="3335" xr:uid="{00000000-0005-0000-0000-0000B7000000}"/>
    <cellStyle name="Currency 10" xfId="334" xr:uid="{00000000-0005-0000-0000-0000F4000000}"/>
    <cellStyle name="Currency 10 2" xfId="335" xr:uid="{00000000-0005-0000-0000-0000F5000000}"/>
    <cellStyle name="Currency 11" xfId="336" xr:uid="{00000000-0005-0000-0000-0000F6000000}"/>
    <cellStyle name="Currency 11 2" xfId="337" xr:uid="{00000000-0005-0000-0000-0000F7000000}"/>
    <cellStyle name="Currency 12" xfId="338" xr:uid="{00000000-0005-0000-0000-0000F8000000}"/>
    <cellStyle name="Currency 12 2" xfId="339" xr:uid="{00000000-0005-0000-0000-0000F9000000}"/>
    <cellStyle name="Currency 13" xfId="340" xr:uid="{00000000-0005-0000-0000-0000FA000000}"/>
    <cellStyle name="Currency 13 2" xfId="341" xr:uid="{00000000-0005-0000-0000-0000FB000000}"/>
    <cellStyle name="Currency 14" xfId="342" xr:uid="{00000000-0005-0000-0000-0000FC000000}"/>
    <cellStyle name="Currency 14 2" xfId="343" xr:uid="{00000000-0005-0000-0000-0000FD000000}"/>
    <cellStyle name="Currency 15" xfId="344" xr:uid="{00000000-0005-0000-0000-0000FE000000}"/>
    <cellStyle name="Currency 15 2" xfId="345" xr:uid="{00000000-0005-0000-0000-0000FF000000}"/>
    <cellStyle name="Currency 16" xfId="346" xr:uid="{00000000-0005-0000-0000-000000010000}"/>
    <cellStyle name="Currency 16 2" xfId="347" xr:uid="{00000000-0005-0000-0000-000001010000}"/>
    <cellStyle name="Currency 17" xfId="348" xr:uid="{00000000-0005-0000-0000-000002010000}"/>
    <cellStyle name="Currency 17 2" xfId="349" xr:uid="{00000000-0005-0000-0000-000003010000}"/>
    <cellStyle name="Currency 18" xfId="350" xr:uid="{00000000-0005-0000-0000-000004010000}"/>
    <cellStyle name="Currency 18 2" xfId="351" xr:uid="{00000000-0005-0000-0000-000005010000}"/>
    <cellStyle name="Currency 19" xfId="352" xr:uid="{00000000-0005-0000-0000-000006010000}"/>
    <cellStyle name="Currency 2" xfId="64" xr:uid="{261DAE9E-7C95-4038-96A5-9920EBF3ED01}"/>
    <cellStyle name="Currency 2 2" xfId="74" xr:uid="{180EE134-6116-46E6-9CB4-912D3ACBDBFC}"/>
    <cellStyle name="Currency 2 2 2" xfId="1647" xr:uid="{00000000-0005-0000-0000-0000BA000000}"/>
    <cellStyle name="Currency 2 2 2 2" xfId="2277" xr:uid="{00000000-0005-0000-0000-0000BA000000}"/>
    <cellStyle name="Currency 2 2 2 2 2" xfId="3905" xr:uid="{00000000-0005-0000-0000-0000BA000000}"/>
    <cellStyle name="Currency 2 2 2 3" xfId="3377" xr:uid="{00000000-0005-0000-0000-0000BA000000}"/>
    <cellStyle name="Currency 2 3" xfId="1589" xr:uid="{00000000-0005-0000-0000-0000BB000000}"/>
    <cellStyle name="Currency 2 3 2" xfId="1648" xr:uid="{00000000-0005-0000-0000-0000BC000000}"/>
    <cellStyle name="Currency 2 3 3" xfId="2244" xr:uid="{00000000-0005-0000-0000-0000BB000000}"/>
    <cellStyle name="Currency 2 3 3 2" xfId="3872" xr:uid="{00000000-0005-0000-0000-0000BB000000}"/>
    <cellStyle name="Currency 2 3 4" xfId="3343" xr:uid="{00000000-0005-0000-0000-0000BB000000}"/>
    <cellStyle name="Currency 2 4" xfId="1646" xr:uid="{00000000-0005-0000-0000-0000BD000000}"/>
    <cellStyle name="Currency 2 4 2" xfId="2276" xr:uid="{00000000-0005-0000-0000-0000BD000000}"/>
    <cellStyle name="Currency 2 4 2 2" xfId="3904" xr:uid="{00000000-0005-0000-0000-0000BD000000}"/>
    <cellStyle name="Currency 2 4 3" xfId="3376" xr:uid="{00000000-0005-0000-0000-0000BD000000}"/>
    <cellStyle name="Currency 2 5" xfId="1758" xr:uid="{00000000-0005-0000-0000-0000BE000000}"/>
    <cellStyle name="Currency 2 5 2" xfId="2294" xr:uid="{00000000-0005-0000-0000-0000BE000000}"/>
    <cellStyle name="Currency 2 5 2 2" xfId="3922" xr:uid="{00000000-0005-0000-0000-0000BE000000}"/>
    <cellStyle name="Currency 2 5 3" xfId="3414" xr:uid="{00000000-0005-0000-0000-0000BE000000}"/>
    <cellStyle name="Currency 20" xfId="353" xr:uid="{00000000-0005-0000-0000-000009010000}"/>
    <cellStyle name="Currency 21" xfId="354" xr:uid="{00000000-0005-0000-0000-00000A010000}"/>
    <cellStyle name="Currency 22" xfId="355" xr:uid="{00000000-0005-0000-0000-00000B010000}"/>
    <cellStyle name="Currency 23" xfId="356" xr:uid="{00000000-0005-0000-0000-00000C010000}"/>
    <cellStyle name="Currency 24" xfId="357" xr:uid="{00000000-0005-0000-0000-00000D010000}"/>
    <cellStyle name="Currency 25" xfId="358" xr:uid="{00000000-0005-0000-0000-00000E010000}"/>
    <cellStyle name="Currency 26" xfId="359" xr:uid="{00000000-0005-0000-0000-00000F010000}"/>
    <cellStyle name="Currency 27" xfId="360" xr:uid="{00000000-0005-0000-0000-000010010000}"/>
    <cellStyle name="Currency 28" xfId="361" xr:uid="{00000000-0005-0000-0000-000011010000}"/>
    <cellStyle name="Currency 28 2" xfId="362" xr:uid="{00000000-0005-0000-0000-000012010000}"/>
    <cellStyle name="Currency 29" xfId="363" xr:uid="{00000000-0005-0000-0000-000013010000}"/>
    <cellStyle name="Currency 29 2" xfId="692" xr:uid="{00000000-0005-0000-0000-000014010000}"/>
    <cellStyle name="Currency 29 2 2" xfId="844" xr:uid="{00000000-0005-0000-0000-000015010000}"/>
    <cellStyle name="Currency 29 2 2 2" xfId="954" xr:uid="{00000000-0005-0000-0000-000015010000}"/>
    <cellStyle name="Currency 29 2 2 2 2" xfId="1195" xr:uid="{00000000-0005-0000-0000-000015010000}"/>
    <cellStyle name="Currency 29 2 2 2 2 2" xfId="2630" xr:uid="{00000000-0005-0000-0000-000015010000}"/>
    <cellStyle name="Currency 29 2 2 2 2 2 2" xfId="4257" xr:uid="{00000000-0005-0000-0000-000015010000}"/>
    <cellStyle name="Currency 29 2 2 2 2 3" xfId="3219" xr:uid="{00000000-0005-0000-0000-000015010000}"/>
    <cellStyle name="Currency 29 2 2 2 3" xfId="1891" xr:uid="{00000000-0005-0000-0000-000015010000}"/>
    <cellStyle name="Currency 29 2 2 2 3 2" xfId="2407" xr:uid="{00000000-0005-0000-0000-000015010000}"/>
    <cellStyle name="Currency 29 2 2 2 3 2 2" xfId="4034" xr:uid="{00000000-0005-0000-0000-000015010000}"/>
    <cellStyle name="Currency 29 2 2 2 3 3" xfId="3530" xr:uid="{00000000-0005-0000-0000-000015010000}"/>
    <cellStyle name="Currency 29 2 2 2 4" xfId="2125" xr:uid="{00000000-0005-0000-0000-000015010000}"/>
    <cellStyle name="Currency 29 2 2 2 4 2" xfId="3753" xr:uid="{00000000-0005-0000-0000-000015010000}"/>
    <cellStyle name="Currency 29 2 2 2 5" xfId="2996" xr:uid="{00000000-0005-0000-0000-000015010000}"/>
    <cellStyle name="Currency 29 2 2 3" xfId="999" xr:uid="{00000000-0005-0000-0000-00000C010000}"/>
    <cellStyle name="Currency 29 2 2 3 2" xfId="1237" xr:uid="{00000000-0005-0000-0000-00000C010000}"/>
    <cellStyle name="Currency 29 2 2 3 2 2" xfId="2672" xr:uid="{00000000-0005-0000-0000-00000C010000}"/>
    <cellStyle name="Currency 29 2 2 3 2 2 2" xfId="4299" xr:uid="{00000000-0005-0000-0000-00000C010000}"/>
    <cellStyle name="Currency 29 2 2 3 2 3" xfId="3261" xr:uid="{00000000-0005-0000-0000-00000C010000}"/>
    <cellStyle name="Currency 29 2 2 3 3" xfId="1933" xr:uid="{00000000-0005-0000-0000-00000C010000}"/>
    <cellStyle name="Currency 29 2 2 3 3 2" xfId="2449" xr:uid="{00000000-0005-0000-0000-00000C010000}"/>
    <cellStyle name="Currency 29 2 2 3 3 2 2" xfId="4076" xr:uid="{00000000-0005-0000-0000-00000C010000}"/>
    <cellStyle name="Currency 29 2 2 3 3 3" xfId="3572" xr:uid="{00000000-0005-0000-0000-00000C010000}"/>
    <cellStyle name="Currency 29 2 2 3 4" xfId="2167" xr:uid="{00000000-0005-0000-0000-00000C010000}"/>
    <cellStyle name="Currency 29 2 2 3 4 2" xfId="3795" xr:uid="{00000000-0005-0000-0000-00000C010000}"/>
    <cellStyle name="Currency 29 2 2 3 5" xfId="3038" xr:uid="{00000000-0005-0000-0000-00000C010000}"/>
    <cellStyle name="Currency 29 2 2 4" xfId="1123" xr:uid="{00000000-0005-0000-0000-000015010000}"/>
    <cellStyle name="Currency 29 2 2 4 2" xfId="2558" xr:uid="{00000000-0005-0000-0000-000015010000}"/>
    <cellStyle name="Currency 29 2 2 4 2 2" xfId="4185" xr:uid="{00000000-0005-0000-0000-000015010000}"/>
    <cellStyle name="Currency 29 2 2 4 3" xfId="3147" xr:uid="{00000000-0005-0000-0000-000015010000}"/>
    <cellStyle name="Currency 29 2 2 5" xfId="1820" xr:uid="{00000000-0005-0000-0000-000015010000}"/>
    <cellStyle name="Currency 29 2 2 5 2" xfId="2336" xr:uid="{00000000-0005-0000-0000-000015010000}"/>
    <cellStyle name="Currency 29 2 2 5 2 2" xfId="3963" xr:uid="{00000000-0005-0000-0000-000015010000}"/>
    <cellStyle name="Currency 29 2 2 5 3" xfId="3459" xr:uid="{00000000-0005-0000-0000-000015010000}"/>
    <cellStyle name="Currency 29 2 2 6" xfId="2053" xr:uid="{00000000-0005-0000-0000-000015010000}"/>
    <cellStyle name="Currency 29 2 2 6 2" xfId="3681" xr:uid="{00000000-0005-0000-0000-000015010000}"/>
    <cellStyle name="Currency 29 2 2 7" xfId="2923" xr:uid="{00000000-0005-0000-0000-000015010000}"/>
    <cellStyle name="Currency 29 2 3" xfId="921" xr:uid="{00000000-0005-0000-0000-000014010000}"/>
    <cellStyle name="Currency 29 2 3 2" xfId="1162" xr:uid="{00000000-0005-0000-0000-000014010000}"/>
    <cellStyle name="Currency 29 2 3 2 2" xfId="2597" xr:uid="{00000000-0005-0000-0000-000014010000}"/>
    <cellStyle name="Currency 29 2 3 2 2 2" xfId="4224" xr:uid="{00000000-0005-0000-0000-000014010000}"/>
    <cellStyle name="Currency 29 2 3 2 3" xfId="3186" xr:uid="{00000000-0005-0000-0000-000014010000}"/>
    <cellStyle name="Currency 29 2 3 3" xfId="1858" xr:uid="{00000000-0005-0000-0000-000014010000}"/>
    <cellStyle name="Currency 29 2 3 3 2" xfId="2374" xr:uid="{00000000-0005-0000-0000-000014010000}"/>
    <cellStyle name="Currency 29 2 3 3 2 2" xfId="4001" xr:uid="{00000000-0005-0000-0000-000014010000}"/>
    <cellStyle name="Currency 29 2 3 3 3" xfId="3497" xr:uid="{00000000-0005-0000-0000-000014010000}"/>
    <cellStyle name="Currency 29 2 3 4" xfId="2092" xr:uid="{00000000-0005-0000-0000-000014010000}"/>
    <cellStyle name="Currency 29 2 3 4 2" xfId="3720" xr:uid="{00000000-0005-0000-0000-000014010000}"/>
    <cellStyle name="Currency 29 2 3 5" xfId="2963" xr:uid="{00000000-0005-0000-0000-000014010000}"/>
    <cellStyle name="Currency 29 2 4" xfId="998" xr:uid="{00000000-0005-0000-0000-00000B010000}"/>
    <cellStyle name="Currency 29 2 4 2" xfId="1236" xr:uid="{00000000-0005-0000-0000-00000B010000}"/>
    <cellStyle name="Currency 29 2 4 2 2" xfId="2671" xr:uid="{00000000-0005-0000-0000-00000B010000}"/>
    <cellStyle name="Currency 29 2 4 2 2 2" xfId="4298" xr:uid="{00000000-0005-0000-0000-00000B010000}"/>
    <cellStyle name="Currency 29 2 4 2 3" xfId="3260" xr:uid="{00000000-0005-0000-0000-00000B010000}"/>
    <cellStyle name="Currency 29 2 4 3" xfId="1932" xr:uid="{00000000-0005-0000-0000-00000B010000}"/>
    <cellStyle name="Currency 29 2 4 3 2" xfId="2448" xr:uid="{00000000-0005-0000-0000-00000B010000}"/>
    <cellStyle name="Currency 29 2 4 3 2 2" xfId="4075" xr:uid="{00000000-0005-0000-0000-00000B010000}"/>
    <cellStyle name="Currency 29 2 4 3 3" xfId="3571" xr:uid="{00000000-0005-0000-0000-00000B010000}"/>
    <cellStyle name="Currency 29 2 4 4" xfId="2166" xr:uid="{00000000-0005-0000-0000-00000B010000}"/>
    <cellStyle name="Currency 29 2 4 4 2" xfId="3794" xr:uid="{00000000-0005-0000-0000-00000B010000}"/>
    <cellStyle name="Currency 29 2 4 5" xfId="3037" xr:uid="{00000000-0005-0000-0000-00000B010000}"/>
    <cellStyle name="Currency 29 2 5" xfId="1089" xr:uid="{00000000-0005-0000-0000-000014010000}"/>
    <cellStyle name="Currency 29 2 5 2" xfId="2525" xr:uid="{00000000-0005-0000-0000-000014010000}"/>
    <cellStyle name="Currency 29 2 5 2 2" xfId="4152" xr:uid="{00000000-0005-0000-0000-000014010000}"/>
    <cellStyle name="Currency 29 2 5 3" xfId="3114" xr:uid="{00000000-0005-0000-0000-000014010000}"/>
    <cellStyle name="Currency 29 2 6" xfId="1789" xr:uid="{00000000-0005-0000-0000-000014010000}"/>
    <cellStyle name="Currency 29 2 6 2" xfId="2304" xr:uid="{00000000-0005-0000-0000-000014010000}"/>
    <cellStyle name="Currency 29 2 6 2 2" xfId="3932" xr:uid="{00000000-0005-0000-0000-000014010000}"/>
    <cellStyle name="Currency 29 2 6 3" xfId="3428" xr:uid="{00000000-0005-0000-0000-000014010000}"/>
    <cellStyle name="Currency 29 2 7" xfId="2019" xr:uid="{00000000-0005-0000-0000-000014010000}"/>
    <cellStyle name="Currency 29 2 7 2" xfId="3648" xr:uid="{00000000-0005-0000-0000-000014010000}"/>
    <cellStyle name="Currency 29 2 8" xfId="2881" xr:uid="{00000000-0005-0000-0000-000014010000}"/>
    <cellStyle name="Currency 3" xfId="126" xr:uid="{00000000-0005-0000-0000-000016010000}"/>
    <cellStyle name="Currency 3 2" xfId="364" xr:uid="{00000000-0005-0000-0000-000017010000}"/>
    <cellStyle name="Currency 3 3" xfId="693" xr:uid="{00000000-0005-0000-0000-000018010000}"/>
    <cellStyle name="Currency 3 3 2" xfId="845" xr:uid="{00000000-0005-0000-0000-000019010000}"/>
    <cellStyle name="Currency 3 3 2 2" xfId="955" xr:uid="{00000000-0005-0000-0000-000019010000}"/>
    <cellStyle name="Currency 3 3 2 2 2" xfId="1196" xr:uid="{00000000-0005-0000-0000-000019010000}"/>
    <cellStyle name="Currency 3 3 2 2 2 2" xfId="2631" xr:uid="{00000000-0005-0000-0000-000019010000}"/>
    <cellStyle name="Currency 3 3 2 2 2 2 2" xfId="4258" xr:uid="{00000000-0005-0000-0000-000019010000}"/>
    <cellStyle name="Currency 3 3 2 2 2 3" xfId="3220" xr:uid="{00000000-0005-0000-0000-000019010000}"/>
    <cellStyle name="Currency 3 3 2 2 3" xfId="1892" xr:uid="{00000000-0005-0000-0000-000019010000}"/>
    <cellStyle name="Currency 3 3 2 2 3 2" xfId="2408" xr:uid="{00000000-0005-0000-0000-000019010000}"/>
    <cellStyle name="Currency 3 3 2 2 3 2 2" xfId="4035" xr:uid="{00000000-0005-0000-0000-000019010000}"/>
    <cellStyle name="Currency 3 3 2 2 3 3" xfId="3531" xr:uid="{00000000-0005-0000-0000-000019010000}"/>
    <cellStyle name="Currency 3 3 2 2 4" xfId="2126" xr:uid="{00000000-0005-0000-0000-000019010000}"/>
    <cellStyle name="Currency 3 3 2 2 4 2" xfId="3754" xr:uid="{00000000-0005-0000-0000-000019010000}"/>
    <cellStyle name="Currency 3 3 2 2 5" xfId="2997" xr:uid="{00000000-0005-0000-0000-000019010000}"/>
    <cellStyle name="Currency 3 3 2 3" xfId="1001" xr:uid="{00000000-0005-0000-0000-000010010000}"/>
    <cellStyle name="Currency 3 3 2 3 2" xfId="1239" xr:uid="{00000000-0005-0000-0000-000010010000}"/>
    <cellStyle name="Currency 3 3 2 3 2 2" xfId="2674" xr:uid="{00000000-0005-0000-0000-000010010000}"/>
    <cellStyle name="Currency 3 3 2 3 2 2 2" xfId="4301" xr:uid="{00000000-0005-0000-0000-000010010000}"/>
    <cellStyle name="Currency 3 3 2 3 2 3" xfId="3263" xr:uid="{00000000-0005-0000-0000-000010010000}"/>
    <cellStyle name="Currency 3 3 2 3 3" xfId="1935" xr:uid="{00000000-0005-0000-0000-000010010000}"/>
    <cellStyle name="Currency 3 3 2 3 3 2" xfId="2451" xr:uid="{00000000-0005-0000-0000-000010010000}"/>
    <cellStyle name="Currency 3 3 2 3 3 2 2" xfId="4078" xr:uid="{00000000-0005-0000-0000-000010010000}"/>
    <cellStyle name="Currency 3 3 2 3 3 3" xfId="3574" xr:uid="{00000000-0005-0000-0000-000010010000}"/>
    <cellStyle name="Currency 3 3 2 3 4" xfId="2169" xr:uid="{00000000-0005-0000-0000-000010010000}"/>
    <cellStyle name="Currency 3 3 2 3 4 2" xfId="3797" xr:uid="{00000000-0005-0000-0000-000010010000}"/>
    <cellStyle name="Currency 3 3 2 3 5" xfId="3040" xr:uid="{00000000-0005-0000-0000-000010010000}"/>
    <cellStyle name="Currency 3 3 2 4" xfId="1124" xr:uid="{00000000-0005-0000-0000-000019010000}"/>
    <cellStyle name="Currency 3 3 2 4 2" xfId="2559" xr:uid="{00000000-0005-0000-0000-000019010000}"/>
    <cellStyle name="Currency 3 3 2 4 2 2" xfId="4186" xr:uid="{00000000-0005-0000-0000-000019010000}"/>
    <cellStyle name="Currency 3 3 2 4 3" xfId="3148" xr:uid="{00000000-0005-0000-0000-000019010000}"/>
    <cellStyle name="Currency 3 3 2 5" xfId="1821" xr:uid="{00000000-0005-0000-0000-000019010000}"/>
    <cellStyle name="Currency 3 3 2 5 2" xfId="2337" xr:uid="{00000000-0005-0000-0000-000019010000}"/>
    <cellStyle name="Currency 3 3 2 5 2 2" xfId="3964" xr:uid="{00000000-0005-0000-0000-000019010000}"/>
    <cellStyle name="Currency 3 3 2 5 3" xfId="3460" xr:uid="{00000000-0005-0000-0000-000019010000}"/>
    <cellStyle name="Currency 3 3 2 6" xfId="2054" xr:uid="{00000000-0005-0000-0000-000019010000}"/>
    <cellStyle name="Currency 3 3 2 6 2" xfId="3682" xr:uid="{00000000-0005-0000-0000-000019010000}"/>
    <cellStyle name="Currency 3 3 2 7" xfId="2924" xr:uid="{00000000-0005-0000-0000-000019010000}"/>
    <cellStyle name="Currency 3 3 3" xfId="922" xr:uid="{00000000-0005-0000-0000-000018010000}"/>
    <cellStyle name="Currency 3 3 3 2" xfId="1163" xr:uid="{00000000-0005-0000-0000-000018010000}"/>
    <cellStyle name="Currency 3 3 3 2 2" xfId="2598" xr:uid="{00000000-0005-0000-0000-000018010000}"/>
    <cellStyle name="Currency 3 3 3 2 2 2" xfId="4225" xr:uid="{00000000-0005-0000-0000-000018010000}"/>
    <cellStyle name="Currency 3 3 3 2 3" xfId="3187" xr:uid="{00000000-0005-0000-0000-000018010000}"/>
    <cellStyle name="Currency 3 3 3 3" xfId="1859" xr:uid="{00000000-0005-0000-0000-000018010000}"/>
    <cellStyle name="Currency 3 3 3 3 2" xfId="2375" xr:uid="{00000000-0005-0000-0000-000018010000}"/>
    <cellStyle name="Currency 3 3 3 3 2 2" xfId="4002" xr:uid="{00000000-0005-0000-0000-000018010000}"/>
    <cellStyle name="Currency 3 3 3 3 3" xfId="3498" xr:uid="{00000000-0005-0000-0000-000018010000}"/>
    <cellStyle name="Currency 3 3 3 4" xfId="2093" xr:uid="{00000000-0005-0000-0000-000018010000}"/>
    <cellStyle name="Currency 3 3 3 4 2" xfId="3721" xr:uid="{00000000-0005-0000-0000-000018010000}"/>
    <cellStyle name="Currency 3 3 3 5" xfId="2964" xr:uid="{00000000-0005-0000-0000-000018010000}"/>
    <cellStyle name="Currency 3 3 4" xfId="1000" xr:uid="{00000000-0005-0000-0000-00000F010000}"/>
    <cellStyle name="Currency 3 3 4 2" xfId="1238" xr:uid="{00000000-0005-0000-0000-00000F010000}"/>
    <cellStyle name="Currency 3 3 4 2 2" xfId="2673" xr:uid="{00000000-0005-0000-0000-00000F010000}"/>
    <cellStyle name="Currency 3 3 4 2 2 2" xfId="4300" xr:uid="{00000000-0005-0000-0000-00000F010000}"/>
    <cellStyle name="Currency 3 3 4 2 3" xfId="3262" xr:uid="{00000000-0005-0000-0000-00000F010000}"/>
    <cellStyle name="Currency 3 3 4 3" xfId="1934" xr:uid="{00000000-0005-0000-0000-00000F010000}"/>
    <cellStyle name="Currency 3 3 4 3 2" xfId="2450" xr:uid="{00000000-0005-0000-0000-00000F010000}"/>
    <cellStyle name="Currency 3 3 4 3 2 2" xfId="4077" xr:uid="{00000000-0005-0000-0000-00000F010000}"/>
    <cellStyle name="Currency 3 3 4 3 3" xfId="3573" xr:uid="{00000000-0005-0000-0000-00000F010000}"/>
    <cellStyle name="Currency 3 3 4 4" xfId="2168" xr:uid="{00000000-0005-0000-0000-00000F010000}"/>
    <cellStyle name="Currency 3 3 4 4 2" xfId="3796" xr:uid="{00000000-0005-0000-0000-00000F010000}"/>
    <cellStyle name="Currency 3 3 4 5" xfId="3039" xr:uid="{00000000-0005-0000-0000-00000F010000}"/>
    <cellStyle name="Currency 3 3 5" xfId="1090" xr:uid="{00000000-0005-0000-0000-000018010000}"/>
    <cellStyle name="Currency 3 3 5 2" xfId="2526" xr:uid="{00000000-0005-0000-0000-000018010000}"/>
    <cellStyle name="Currency 3 3 5 2 2" xfId="4153" xr:uid="{00000000-0005-0000-0000-000018010000}"/>
    <cellStyle name="Currency 3 3 5 3" xfId="3115" xr:uid="{00000000-0005-0000-0000-000018010000}"/>
    <cellStyle name="Currency 3 3 6" xfId="1790" xr:uid="{00000000-0005-0000-0000-000018010000}"/>
    <cellStyle name="Currency 3 3 6 2" xfId="2305" xr:uid="{00000000-0005-0000-0000-000018010000}"/>
    <cellStyle name="Currency 3 3 6 2 2" xfId="3933" xr:uid="{00000000-0005-0000-0000-000018010000}"/>
    <cellStyle name="Currency 3 3 6 3" xfId="3429" xr:uid="{00000000-0005-0000-0000-000018010000}"/>
    <cellStyle name="Currency 3 3 7" xfId="2020" xr:uid="{00000000-0005-0000-0000-000018010000}"/>
    <cellStyle name="Currency 3 3 7 2" xfId="3649" xr:uid="{00000000-0005-0000-0000-000018010000}"/>
    <cellStyle name="Currency 3 3 8" xfId="2882" xr:uid="{00000000-0005-0000-0000-000018010000}"/>
    <cellStyle name="Currency 30" xfId="365" xr:uid="{00000000-0005-0000-0000-00001A010000}"/>
    <cellStyle name="Currency 30 2" xfId="694" xr:uid="{00000000-0005-0000-0000-00001B010000}"/>
    <cellStyle name="Currency 30 3" xfId="902" xr:uid="{00000000-0005-0000-0000-00001C010000}"/>
    <cellStyle name="Currency 31" xfId="366" xr:uid="{00000000-0005-0000-0000-00001D010000}"/>
    <cellStyle name="Currency 31 2" xfId="695" xr:uid="{00000000-0005-0000-0000-00001E010000}"/>
    <cellStyle name="Currency 31 2 2" xfId="846" xr:uid="{00000000-0005-0000-0000-00001F010000}"/>
    <cellStyle name="Currency 31 2 2 2" xfId="956" xr:uid="{00000000-0005-0000-0000-00001F010000}"/>
    <cellStyle name="Currency 31 2 2 2 2" xfId="1197" xr:uid="{00000000-0005-0000-0000-00001F010000}"/>
    <cellStyle name="Currency 31 2 2 2 2 2" xfId="2632" xr:uid="{00000000-0005-0000-0000-00001F010000}"/>
    <cellStyle name="Currency 31 2 2 2 2 2 2" xfId="4259" xr:uid="{00000000-0005-0000-0000-00001F010000}"/>
    <cellStyle name="Currency 31 2 2 2 2 3" xfId="3221" xr:uid="{00000000-0005-0000-0000-00001F010000}"/>
    <cellStyle name="Currency 31 2 2 2 3" xfId="1893" xr:uid="{00000000-0005-0000-0000-00001F010000}"/>
    <cellStyle name="Currency 31 2 2 2 3 2" xfId="2409" xr:uid="{00000000-0005-0000-0000-00001F010000}"/>
    <cellStyle name="Currency 31 2 2 2 3 2 2" xfId="4036" xr:uid="{00000000-0005-0000-0000-00001F010000}"/>
    <cellStyle name="Currency 31 2 2 2 3 3" xfId="3532" xr:uid="{00000000-0005-0000-0000-00001F010000}"/>
    <cellStyle name="Currency 31 2 2 2 4" xfId="2127" xr:uid="{00000000-0005-0000-0000-00001F010000}"/>
    <cellStyle name="Currency 31 2 2 2 4 2" xfId="3755" xr:uid="{00000000-0005-0000-0000-00001F010000}"/>
    <cellStyle name="Currency 31 2 2 2 5" xfId="2998" xr:uid="{00000000-0005-0000-0000-00001F010000}"/>
    <cellStyle name="Currency 31 2 2 3" xfId="1003" xr:uid="{00000000-0005-0000-0000-000015010000}"/>
    <cellStyle name="Currency 31 2 2 3 2" xfId="1241" xr:uid="{00000000-0005-0000-0000-000015010000}"/>
    <cellStyle name="Currency 31 2 2 3 2 2" xfId="2676" xr:uid="{00000000-0005-0000-0000-000015010000}"/>
    <cellStyle name="Currency 31 2 2 3 2 2 2" xfId="4303" xr:uid="{00000000-0005-0000-0000-000015010000}"/>
    <cellStyle name="Currency 31 2 2 3 2 3" xfId="3265" xr:uid="{00000000-0005-0000-0000-000015010000}"/>
    <cellStyle name="Currency 31 2 2 3 3" xfId="1937" xr:uid="{00000000-0005-0000-0000-000015010000}"/>
    <cellStyle name="Currency 31 2 2 3 3 2" xfId="2453" xr:uid="{00000000-0005-0000-0000-000015010000}"/>
    <cellStyle name="Currency 31 2 2 3 3 2 2" xfId="4080" xr:uid="{00000000-0005-0000-0000-000015010000}"/>
    <cellStyle name="Currency 31 2 2 3 3 3" xfId="3576" xr:uid="{00000000-0005-0000-0000-000015010000}"/>
    <cellStyle name="Currency 31 2 2 3 4" xfId="2171" xr:uid="{00000000-0005-0000-0000-000015010000}"/>
    <cellStyle name="Currency 31 2 2 3 4 2" xfId="3799" xr:uid="{00000000-0005-0000-0000-000015010000}"/>
    <cellStyle name="Currency 31 2 2 3 5" xfId="3042" xr:uid="{00000000-0005-0000-0000-000015010000}"/>
    <cellStyle name="Currency 31 2 2 4" xfId="1125" xr:uid="{00000000-0005-0000-0000-00001F010000}"/>
    <cellStyle name="Currency 31 2 2 4 2" xfId="2560" xr:uid="{00000000-0005-0000-0000-00001F010000}"/>
    <cellStyle name="Currency 31 2 2 4 2 2" xfId="4187" xr:uid="{00000000-0005-0000-0000-00001F010000}"/>
    <cellStyle name="Currency 31 2 2 4 3" xfId="3149" xr:uid="{00000000-0005-0000-0000-00001F010000}"/>
    <cellStyle name="Currency 31 2 2 5" xfId="1822" xr:uid="{00000000-0005-0000-0000-00001F010000}"/>
    <cellStyle name="Currency 31 2 2 5 2" xfId="2338" xr:uid="{00000000-0005-0000-0000-00001F010000}"/>
    <cellStyle name="Currency 31 2 2 5 2 2" xfId="3965" xr:uid="{00000000-0005-0000-0000-00001F010000}"/>
    <cellStyle name="Currency 31 2 2 5 3" xfId="3461" xr:uid="{00000000-0005-0000-0000-00001F010000}"/>
    <cellStyle name="Currency 31 2 2 6" xfId="2055" xr:uid="{00000000-0005-0000-0000-00001F010000}"/>
    <cellStyle name="Currency 31 2 2 6 2" xfId="3683" xr:uid="{00000000-0005-0000-0000-00001F010000}"/>
    <cellStyle name="Currency 31 2 2 7" xfId="2925" xr:uid="{00000000-0005-0000-0000-00001F010000}"/>
    <cellStyle name="Currency 31 2 3" xfId="923" xr:uid="{00000000-0005-0000-0000-00001E010000}"/>
    <cellStyle name="Currency 31 2 3 2" xfId="1164" xr:uid="{00000000-0005-0000-0000-00001E010000}"/>
    <cellStyle name="Currency 31 2 3 2 2" xfId="2599" xr:uid="{00000000-0005-0000-0000-00001E010000}"/>
    <cellStyle name="Currency 31 2 3 2 2 2" xfId="4226" xr:uid="{00000000-0005-0000-0000-00001E010000}"/>
    <cellStyle name="Currency 31 2 3 2 3" xfId="3188" xr:uid="{00000000-0005-0000-0000-00001E010000}"/>
    <cellStyle name="Currency 31 2 3 3" xfId="1860" xr:uid="{00000000-0005-0000-0000-00001E010000}"/>
    <cellStyle name="Currency 31 2 3 3 2" xfId="2376" xr:uid="{00000000-0005-0000-0000-00001E010000}"/>
    <cellStyle name="Currency 31 2 3 3 2 2" xfId="4003" xr:uid="{00000000-0005-0000-0000-00001E010000}"/>
    <cellStyle name="Currency 31 2 3 3 3" xfId="3499" xr:uid="{00000000-0005-0000-0000-00001E010000}"/>
    <cellStyle name="Currency 31 2 3 4" xfId="2094" xr:uid="{00000000-0005-0000-0000-00001E010000}"/>
    <cellStyle name="Currency 31 2 3 4 2" xfId="3722" xr:uid="{00000000-0005-0000-0000-00001E010000}"/>
    <cellStyle name="Currency 31 2 3 5" xfId="2965" xr:uid="{00000000-0005-0000-0000-00001E010000}"/>
    <cellStyle name="Currency 31 2 4" xfId="1002" xr:uid="{00000000-0005-0000-0000-000014010000}"/>
    <cellStyle name="Currency 31 2 4 2" xfId="1240" xr:uid="{00000000-0005-0000-0000-000014010000}"/>
    <cellStyle name="Currency 31 2 4 2 2" xfId="2675" xr:uid="{00000000-0005-0000-0000-000014010000}"/>
    <cellStyle name="Currency 31 2 4 2 2 2" xfId="4302" xr:uid="{00000000-0005-0000-0000-000014010000}"/>
    <cellStyle name="Currency 31 2 4 2 3" xfId="3264" xr:uid="{00000000-0005-0000-0000-000014010000}"/>
    <cellStyle name="Currency 31 2 4 3" xfId="1936" xr:uid="{00000000-0005-0000-0000-000014010000}"/>
    <cellStyle name="Currency 31 2 4 3 2" xfId="2452" xr:uid="{00000000-0005-0000-0000-000014010000}"/>
    <cellStyle name="Currency 31 2 4 3 2 2" xfId="4079" xr:uid="{00000000-0005-0000-0000-000014010000}"/>
    <cellStyle name="Currency 31 2 4 3 3" xfId="3575" xr:uid="{00000000-0005-0000-0000-000014010000}"/>
    <cellStyle name="Currency 31 2 4 4" xfId="2170" xr:uid="{00000000-0005-0000-0000-000014010000}"/>
    <cellStyle name="Currency 31 2 4 4 2" xfId="3798" xr:uid="{00000000-0005-0000-0000-000014010000}"/>
    <cellStyle name="Currency 31 2 4 5" xfId="3041" xr:uid="{00000000-0005-0000-0000-000014010000}"/>
    <cellStyle name="Currency 31 2 5" xfId="1091" xr:uid="{00000000-0005-0000-0000-00001E010000}"/>
    <cellStyle name="Currency 31 2 5 2" xfId="2527" xr:uid="{00000000-0005-0000-0000-00001E010000}"/>
    <cellStyle name="Currency 31 2 5 2 2" xfId="4154" xr:uid="{00000000-0005-0000-0000-00001E010000}"/>
    <cellStyle name="Currency 31 2 5 3" xfId="3116" xr:uid="{00000000-0005-0000-0000-00001E010000}"/>
    <cellStyle name="Currency 31 2 6" xfId="1791" xr:uid="{00000000-0005-0000-0000-00001E010000}"/>
    <cellStyle name="Currency 31 2 6 2" xfId="2306" xr:uid="{00000000-0005-0000-0000-00001E010000}"/>
    <cellStyle name="Currency 31 2 6 2 2" xfId="3934" xr:uid="{00000000-0005-0000-0000-00001E010000}"/>
    <cellStyle name="Currency 31 2 6 3" xfId="3430" xr:uid="{00000000-0005-0000-0000-00001E010000}"/>
    <cellStyle name="Currency 31 2 7" xfId="2021" xr:uid="{00000000-0005-0000-0000-00001E010000}"/>
    <cellStyle name="Currency 31 2 7 2" xfId="3650" xr:uid="{00000000-0005-0000-0000-00001E010000}"/>
    <cellStyle name="Currency 31 2 8" xfId="2883" xr:uid="{00000000-0005-0000-0000-00001E010000}"/>
    <cellStyle name="Currency 31 3" xfId="832" xr:uid="{00000000-0005-0000-0000-000020010000}"/>
    <cellStyle name="Currency 32" xfId="367" xr:uid="{00000000-0005-0000-0000-000021010000}"/>
    <cellStyle name="Currency 32 2" xfId="833" xr:uid="{00000000-0005-0000-0000-000022010000}"/>
    <cellStyle name="Currency 33" xfId="696" xr:uid="{00000000-0005-0000-0000-000023010000}"/>
    <cellStyle name="Currency 34" xfId="697" xr:uid="{00000000-0005-0000-0000-000024010000}"/>
    <cellStyle name="Currency 35" xfId="698" xr:uid="{00000000-0005-0000-0000-000025010000}"/>
    <cellStyle name="Currency 36" xfId="699" xr:uid="{00000000-0005-0000-0000-000026010000}"/>
    <cellStyle name="Currency 37" xfId="700" xr:uid="{00000000-0005-0000-0000-000027010000}"/>
    <cellStyle name="Currency 38" xfId="701" xr:uid="{00000000-0005-0000-0000-000028010000}"/>
    <cellStyle name="Currency 39" xfId="702" xr:uid="{00000000-0005-0000-0000-000029010000}"/>
    <cellStyle name="Currency 4" xfId="368" xr:uid="{00000000-0005-0000-0000-00002A010000}"/>
    <cellStyle name="Currency 4 2" xfId="369" xr:uid="{00000000-0005-0000-0000-00002B010000}"/>
    <cellStyle name="Currency 4 3" xfId="370" xr:uid="{00000000-0005-0000-0000-00002C010000}"/>
    <cellStyle name="Currency 4 4" xfId="703" xr:uid="{00000000-0005-0000-0000-00002D010000}"/>
    <cellStyle name="Currency 4 4 2" xfId="847" xr:uid="{00000000-0005-0000-0000-00002E010000}"/>
    <cellStyle name="Currency 4 4 2 2" xfId="957" xr:uid="{00000000-0005-0000-0000-00002E010000}"/>
    <cellStyle name="Currency 4 4 2 2 2" xfId="1198" xr:uid="{00000000-0005-0000-0000-00002E010000}"/>
    <cellStyle name="Currency 4 4 2 2 2 2" xfId="2633" xr:uid="{00000000-0005-0000-0000-00002E010000}"/>
    <cellStyle name="Currency 4 4 2 2 2 2 2" xfId="4260" xr:uid="{00000000-0005-0000-0000-00002E010000}"/>
    <cellStyle name="Currency 4 4 2 2 2 3" xfId="3222" xr:uid="{00000000-0005-0000-0000-00002E010000}"/>
    <cellStyle name="Currency 4 4 2 2 3" xfId="1894" xr:uid="{00000000-0005-0000-0000-00002E010000}"/>
    <cellStyle name="Currency 4 4 2 2 3 2" xfId="2410" xr:uid="{00000000-0005-0000-0000-00002E010000}"/>
    <cellStyle name="Currency 4 4 2 2 3 2 2" xfId="4037" xr:uid="{00000000-0005-0000-0000-00002E010000}"/>
    <cellStyle name="Currency 4 4 2 2 3 3" xfId="3533" xr:uid="{00000000-0005-0000-0000-00002E010000}"/>
    <cellStyle name="Currency 4 4 2 2 4" xfId="2128" xr:uid="{00000000-0005-0000-0000-00002E010000}"/>
    <cellStyle name="Currency 4 4 2 2 4 2" xfId="3756" xr:uid="{00000000-0005-0000-0000-00002E010000}"/>
    <cellStyle name="Currency 4 4 2 2 5" xfId="2999" xr:uid="{00000000-0005-0000-0000-00002E010000}"/>
    <cellStyle name="Currency 4 4 2 3" xfId="1005" xr:uid="{00000000-0005-0000-0000-000024010000}"/>
    <cellStyle name="Currency 4 4 2 3 2" xfId="1243" xr:uid="{00000000-0005-0000-0000-000024010000}"/>
    <cellStyle name="Currency 4 4 2 3 2 2" xfId="2678" xr:uid="{00000000-0005-0000-0000-000024010000}"/>
    <cellStyle name="Currency 4 4 2 3 2 2 2" xfId="4305" xr:uid="{00000000-0005-0000-0000-000024010000}"/>
    <cellStyle name="Currency 4 4 2 3 2 3" xfId="3267" xr:uid="{00000000-0005-0000-0000-000024010000}"/>
    <cellStyle name="Currency 4 4 2 3 3" xfId="1939" xr:uid="{00000000-0005-0000-0000-000024010000}"/>
    <cellStyle name="Currency 4 4 2 3 3 2" xfId="2455" xr:uid="{00000000-0005-0000-0000-000024010000}"/>
    <cellStyle name="Currency 4 4 2 3 3 2 2" xfId="4082" xr:uid="{00000000-0005-0000-0000-000024010000}"/>
    <cellStyle name="Currency 4 4 2 3 3 3" xfId="3578" xr:uid="{00000000-0005-0000-0000-000024010000}"/>
    <cellStyle name="Currency 4 4 2 3 4" xfId="2173" xr:uid="{00000000-0005-0000-0000-000024010000}"/>
    <cellStyle name="Currency 4 4 2 3 4 2" xfId="3801" xr:uid="{00000000-0005-0000-0000-000024010000}"/>
    <cellStyle name="Currency 4 4 2 3 5" xfId="3044" xr:uid="{00000000-0005-0000-0000-000024010000}"/>
    <cellStyle name="Currency 4 4 2 4" xfId="1126" xr:uid="{00000000-0005-0000-0000-00002E010000}"/>
    <cellStyle name="Currency 4 4 2 4 2" xfId="2561" xr:uid="{00000000-0005-0000-0000-00002E010000}"/>
    <cellStyle name="Currency 4 4 2 4 2 2" xfId="4188" xr:uid="{00000000-0005-0000-0000-00002E010000}"/>
    <cellStyle name="Currency 4 4 2 4 3" xfId="3150" xr:uid="{00000000-0005-0000-0000-00002E010000}"/>
    <cellStyle name="Currency 4 4 2 5" xfId="1823" xr:uid="{00000000-0005-0000-0000-00002E010000}"/>
    <cellStyle name="Currency 4 4 2 5 2" xfId="2339" xr:uid="{00000000-0005-0000-0000-00002E010000}"/>
    <cellStyle name="Currency 4 4 2 5 2 2" xfId="3966" xr:uid="{00000000-0005-0000-0000-00002E010000}"/>
    <cellStyle name="Currency 4 4 2 5 3" xfId="3462" xr:uid="{00000000-0005-0000-0000-00002E010000}"/>
    <cellStyle name="Currency 4 4 2 6" xfId="2056" xr:uid="{00000000-0005-0000-0000-00002E010000}"/>
    <cellStyle name="Currency 4 4 2 6 2" xfId="3684" xr:uid="{00000000-0005-0000-0000-00002E010000}"/>
    <cellStyle name="Currency 4 4 2 7" xfId="2926" xr:uid="{00000000-0005-0000-0000-00002E010000}"/>
    <cellStyle name="Currency 4 4 3" xfId="924" xr:uid="{00000000-0005-0000-0000-00002D010000}"/>
    <cellStyle name="Currency 4 4 3 2" xfId="1165" xr:uid="{00000000-0005-0000-0000-00002D010000}"/>
    <cellStyle name="Currency 4 4 3 2 2" xfId="2600" xr:uid="{00000000-0005-0000-0000-00002D010000}"/>
    <cellStyle name="Currency 4 4 3 2 2 2" xfId="4227" xr:uid="{00000000-0005-0000-0000-00002D010000}"/>
    <cellStyle name="Currency 4 4 3 2 3" xfId="3189" xr:uid="{00000000-0005-0000-0000-00002D010000}"/>
    <cellStyle name="Currency 4 4 3 3" xfId="1861" xr:uid="{00000000-0005-0000-0000-00002D010000}"/>
    <cellStyle name="Currency 4 4 3 3 2" xfId="2377" xr:uid="{00000000-0005-0000-0000-00002D010000}"/>
    <cellStyle name="Currency 4 4 3 3 2 2" xfId="4004" xr:uid="{00000000-0005-0000-0000-00002D010000}"/>
    <cellStyle name="Currency 4 4 3 3 3" xfId="3500" xr:uid="{00000000-0005-0000-0000-00002D010000}"/>
    <cellStyle name="Currency 4 4 3 4" xfId="2095" xr:uid="{00000000-0005-0000-0000-00002D010000}"/>
    <cellStyle name="Currency 4 4 3 4 2" xfId="3723" xr:uid="{00000000-0005-0000-0000-00002D010000}"/>
    <cellStyle name="Currency 4 4 3 5" xfId="2966" xr:uid="{00000000-0005-0000-0000-00002D010000}"/>
    <cellStyle name="Currency 4 4 4" xfId="1004" xr:uid="{00000000-0005-0000-0000-000023010000}"/>
    <cellStyle name="Currency 4 4 4 2" xfId="1242" xr:uid="{00000000-0005-0000-0000-000023010000}"/>
    <cellStyle name="Currency 4 4 4 2 2" xfId="2677" xr:uid="{00000000-0005-0000-0000-000023010000}"/>
    <cellStyle name="Currency 4 4 4 2 2 2" xfId="4304" xr:uid="{00000000-0005-0000-0000-000023010000}"/>
    <cellStyle name="Currency 4 4 4 2 3" xfId="3266" xr:uid="{00000000-0005-0000-0000-000023010000}"/>
    <cellStyle name="Currency 4 4 4 3" xfId="1938" xr:uid="{00000000-0005-0000-0000-000023010000}"/>
    <cellStyle name="Currency 4 4 4 3 2" xfId="2454" xr:uid="{00000000-0005-0000-0000-000023010000}"/>
    <cellStyle name="Currency 4 4 4 3 2 2" xfId="4081" xr:uid="{00000000-0005-0000-0000-000023010000}"/>
    <cellStyle name="Currency 4 4 4 3 3" xfId="3577" xr:uid="{00000000-0005-0000-0000-000023010000}"/>
    <cellStyle name="Currency 4 4 4 4" xfId="2172" xr:uid="{00000000-0005-0000-0000-000023010000}"/>
    <cellStyle name="Currency 4 4 4 4 2" xfId="3800" xr:uid="{00000000-0005-0000-0000-000023010000}"/>
    <cellStyle name="Currency 4 4 4 5" xfId="3043" xr:uid="{00000000-0005-0000-0000-000023010000}"/>
    <cellStyle name="Currency 4 4 5" xfId="1092" xr:uid="{00000000-0005-0000-0000-00002D010000}"/>
    <cellStyle name="Currency 4 4 5 2" xfId="2528" xr:uid="{00000000-0005-0000-0000-00002D010000}"/>
    <cellStyle name="Currency 4 4 5 2 2" xfId="4155" xr:uid="{00000000-0005-0000-0000-00002D010000}"/>
    <cellStyle name="Currency 4 4 5 3" xfId="3117" xr:uid="{00000000-0005-0000-0000-00002D010000}"/>
    <cellStyle name="Currency 4 4 6" xfId="1792" xr:uid="{00000000-0005-0000-0000-00002D010000}"/>
    <cellStyle name="Currency 4 4 6 2" xfId="2307" xr:uid="{00000000-0005-0000-0000-00002D010000}"/>
    <cellStyle name="Currency 4 4 6 2 2" xfId="3935" xr:uid="{00000000-0005-0000-0000-00002D010000}"/>
    <cellStyle name="Currency 4 4 6 3" xfId="3431" xr:uid="{00000000-0005-0000-0000-00002D010000}"/>
    <cellStyle name="Currency 4 4 7" xfId="2022" xr:uid="{00000000-0005-0000-0000-00002D010000}"/>
    <cellStyle name="Currency 4 4 7 2" xfId="3651" xr:uid="{00000000-0005-0000-0000-00002D010000}"/>
    <cellStyle name="Currency 4 4 8" xfId="2884" xr:uid="{00000000-0005-0000-0000-00002D010000}"/>
    <cellStyle name="Currency 40" xfId="704" xr:uid="{00000000-0005-0000-0000-00002F010000}"/>
    <cellStyle name="Currency 41" xfId="705" xr:uid="{00000000-0005-0000-0000-000030010000}"/>
    <cellStyle name="Currency 42" xfId="706" xr:uid="{00000000-0005-0000-0000-000031010000}"/>
    <cellStyle name="Currency 43" xfId="707" xr:uid="{00000000-0005-0000-0000-000032010000}"/>
    <cellStyle name="Currency 44" xfId="708" xr:uid="{00000000-0005-0000-0000-000033010000}"/>
    <cellStyle name="Currency 45" xfId="709" xr:uid="{00000000-0005-0000-0000-000034010000}"/>
    <cellStyle name="Currency 46" xfId="710" xr:uid="{00000000-0005-0000-0000-000035010000}"/>
    <cellStyle name="Currency 47" xfId="711" xr:uid="{00000000-0005-0000-0000-000036010000}"/>
    <cellStyle name="Currency 48" xfId="901" xr:uid="{00000000-0005-0000-0000-000037010000}"/>
    <cellStyle name="Currency 48 2" xfId="1058" xr:uid="{00000000-0005-0000-0000-00002D010000}"/>
    <cellStyle name="Currency 48 2 2" xfId="1296" xr:uid="{00000000-0005-0000-0000-00002D010000}"/>
    <cellStyle name="Currency 48 2 2 2" xfId="2731" xr:uid="{00000000-0005-0000-0000-00002D010000}"/>
    <cellStyle name="Currency 48 2 2 2 2" xfId="4358" xr:uid="{00000000-0005-0000-0000-00002D010000}"/>
    <cellStyle name="Currency 48 2 2 3" xfId="3320" xr:uid="{00000000-0005-0000-0000-00002D010000}"/>
    <cellStyle name="Currency 48 2 3" xfId="1992" xr:uid="{00000000-0005-0000-0000-00002D010000}"/>
    <cellStyle name="Currency 48 2 3 2" xfId="2508" xr:uid="{00000000-0005-0000-0000-00002D010000}"/>
    <cellStyle name="Currency 48 2 3 2 2" xfId="4135" xr:uid="{00000000-0005-0000-0000-00002D010000}"/>
    <cellStyle name="Currency 48 2 3 3" xfId="3631" xr:uid="{00000000-0005-0000-0000-00002D010000}"/>
    <cellStyle name="Currency 48 2 4" xfId="2226" xr:uid="{00000000-0005-0000-0000-00002D010000}"/>
    <cellStyle name="Currency 48 2 4 2" xfId="3854" xr:uid="{00000000-0005-0000-0000-00002D010000}"/>
    <cellStyle name="Currency 48 2 5" xfId="3097" xr:uid="{00000000-0005-0000-0000-00002D010000}"/>
    <cellStyle name="Currency 49" xfId="903" xr:uid="{00000000-0005-0000-0000-000038010000}"/>
    <cellStyle name="Currency 49 2" xfId="1062" xr:uid="{00000000-0005-0000-0000-00002E010000}"/>
    <cellStyle name="Currency 49 2 2" xfId="1299" xr:uid="{00000000-0005-0000-0000-00002E010000}"/>
    <cellStyle name="Currency 49 2 2 2" xfId="2734" xr:uid="{00000000-0005-0000-0000-00002E010000}"/>
    <cellStyle name="Currency 49 2 2 2 2" xfId="4361" xr:uid="{00000000-0005-0000-0000-00002E010000}"/>
    <cellStyle name="Currency 49 2 2 3" xfId="3323" xr:uid="{00000000-0005-0000-0000-00002E010000}"/>
    <cellStyle name="Currency 49 2 3" xfId="1995" xr:uid="{00000000-0005-0000-0000-00002E010000}"/>
    <cellStyle name="Currency 49 2 3 2" xfId="2511" xr:uid="{00000000-0005-0000-0000-00002E010000}"/>
    <cellStyle name="Currency 49 2 3 2 2" xfId="4138" xr:uid="{00000000-0005-0000-0000-00002E010000}"/>
    <cellStyle name="Currency 49 2 3 3" xfId="3634" xr:uid="{00000000-0005-0000-0000-00002E010000}"/>
    <cellStyle name="Currency 49 2 4" xfId="2229" xr:uid="{00000000-0005-0000-0000-00002E010000}"/>
    <cellStyle name="Currency 49 2 4 2" xfId="3857" xr:uid="{00000000-0005-0000-0000-00002E010000}"/>
    <cellStyle name="Currency 49 2 5" xfId="3100" xr:uid="{00000000-0005-0000-0000-00002E010000}"/>
    <cellStyle name="Currency 5" xfId="371" xr:uid="{00000000-0005-0000-0000-000039010000}"/>
    <cellStyle name="Currency 5 2" xfId="372" xr:uid="{00000000-0005-0000-0000-00003A010000}"/>
    <cellStyle name="Currency 5 3" xfId="712" xr:uid="{00000000-0005-0000-0000-00003B010000}"/>
    <cellStyle name="Currency 5 3 2" xfId="848" xr:uid="{00000000-0005-0000-0000-00003C010000}"/>
    <cellStyle name="Currency 5 3 2 2" xfId="958" xr:uid="{00000000-0005-0000-0000-00003C010000}"/>
    <cellStyle name="Currency 5 3 2 2 2" xfId="1199" xr:uid="{00000000-0005-0000-0000-00003C010000}"/>
    <cellStyle name="Currency 5 3 2 2 2 2" xfId="2634" xr:uid="{00000000-0005-0000-0000-00003C010000}"/>
    <cellStyle name="Currency 5 3 2 2 2 2 2" xfId="4261" xr:uid="{00000000-0005-0000-0000-00003C010000}"/>
    <cellStyle name="Currency 5 3 2 2 2 3" xfId="3223" xr:uid="{00000000-0005-0000-0000-00003C010000}"/>
    <cellStyle name="Currency 5 3 2 2 3" xfId="1895" xr:uid="{00000000-0005-0000-0000-00003C010000}"/>
    <cellStyle name="Currency 5 3 2 2 3 2" xfId="2411" xr:uid="{00000000-0005-0000-0000-00003C010000}"/>
    <cellStyle name="Currency 5 3 2 2 3 2 2" xfId="4038" xr:uid="{00000000-0005-0000-0000-00003C010000}"/>
    <cellStyle name="Currency 5 3 2 2 3 3" xfId="3534" xr:uid="{00000000-0005-0000-0000-00003C010000}"/>
    <cellStyle name="Currency 5 3 2 2 4" xfId="2129" xr:uid="{00000000-0005-0000-0000-00003C010000}"/>
    <cellStyle name="Currency 5 3 2 2 4 2" xfId="3757" xr:uid="{00000000-0005-0000-0000-00003C010000}"/>
    <cellStyle name="Currency 5 3 2 2 5" xfId="3000" xr:uid="{00000000-0005-0000-0000-00003C010000}"/>
    <cellStyle name="Currency 5 3 2 3" xfId="1007" xr:uid="{00000000-0005-0000-0000-000032010000}"/>
    <cellStyle name="Currency 5 3 2 3 2" xfId="1245" xr:uid="{00000000-0005-0000-0000-000032010000}"/>
    <cellStyle name="Currency 5 3 2 3 2 2" xfId="2680" xr:uid="{00000000-0005-0000-0000-000032010000}"/>
    <cellStyle name="Currency 5 3 2 3 2 2 2" xfId="4307" xr:uid="{00000000-0005-0000-0000-000032010000}"/>
    <cellStyle name="Currency 5 3 2 3 2 3" xfId="3269" xr:uid="{00000000-0005-0000-0000-000032010000}"/>
    <cellStyle name="Currency 5 3 2 3 3" xfId="1941" xr:uid="{00000000-0005-0000-0000-000032010000}"/>
    <cellStyle name="Currency 5 3 2 3 3 2" xfId="2457" xr:uid="{00000000-0005-0000-0000-000032010000}"/>
    <cellStyle name="Currency 5 3 2 3 3 2 2" xfId="4084" xr:uid="{00000000-0005-0000-0000-000032010000}"/>
    <cellStyle name="Currency 5 3 2 3 3 3" xfId="3580" xr:uid="{00000000-0005-0000-0000-000032010000}"/>
    <cellStyle name="Currency 5 3 2 3 4" xfId="2175" xr:uid="{00000000-0005-0000-0000-000032010000}"/>
    <cellStyle name="Currency 5 3 2 3 4 2" xfId="3803" xr:uid="{00000000-0005-0000-0000-000032010000}"/>
    <cellStyle name="Currency 5 3 2 3 5" xfId="3046" xr:uid="{00000000-0005-0000-0000-000032010000}"/>
    <cellStyle name="Currency 5 3 2 4" xfId="1127" xr:uid="{00000000-0005-0000-0000-00003C010000}"/>
    <cellStyle name="Currency 5 3 2 4 2" xfId="2562" xr:uid="{00000000-0005-0000-0000-00003C010000}"/>
    <cellStyle name="Currency 5 3 2 4 2 2" xfId="4189" xr:uid="{00000000-0005-0000-0000-00003C010000}"/>
    <cellStyle name="Currency 5 3 2 4 3" xfId="3151" xr:uid="{00000000-0005-0000-0000-00003C010000}"/>
    <cellStyle name="Currency 5 3 2 5" xfId="1824" xr:uid="{00000000-0005-0000-0000-00003C010000}"/>
    <cellStyle name="Currency 5 3 2 5 2" xfId="2340" xr:uid="{00000000-0005-0000-0000-00003C010000}"/>
    <cellStyle name="Currency 5 3 2 5 2 2" xfId="3967" xr:uid="{00000000-0005-0000-0000-00003C010000}"/>
    <cellStyle name="Currency 5 3 2 5 3" xfId="3463" xr:uid="{00000000-0005-0000-0000-00003C010000}"/>
    <cellStyle name="Currency 5 3 2 6" xfId="2057" xr:uid="{00000000-0005-0000-0000-00003C010000}"/>
    <cellStyle name="Currency 5 3 2 6 2" xfId="3685" xr:uid="{00000000-0005-0000-0000-00003C010000}"/>
    <cellStyle name="Currency 5 3 2 7" xfId="2927" xr:uid="{00000000-0005-0000-0000-00003C010000}"/>
    <cellStyle name="Currency 5 3 3" xfId="925" xr:uid="{00000000-0005-0000-0000-00003B010000}"/>
    <cellStyle name="Currency 5 3 3 2" xfId="1166" xr:uid="{00000000-0005-0000-0000-00003B010000}"/>
    <cellStyle name="Currency 5 3 3 2 2" xfId="2601" xr:uid="{00000000-0005-0000-0000-00003B010000}"/>
    <cellStyle name="Currency 5 3 3 2 2 2" xfId="4228" xr:uid="{00000000-0005-0000-0000-00003B010000}"/>
    <cellStyle name="Currency 5 3 3 2 3" xfId="3190" xr:uid="{00000000-0005-0000-0000-00003B010000}"/>
    <cellStyle name="Currency 5 3 3 3" xfId="1862" xr:uid="{00000000-0005-0000-0000-00003B010000}"/>
    <cellStyle name="Currency 5 3 3 3 2" xfId="2378" xr:uid="{00000000-0005-0000-0000-00003B010000}"/>
    <cellStyle name="Currency 5 3 3 3 2 2" xfId="4005" xr:uid="{00000000-0005-0000-0000-00003B010000}"/>
    <cellStyle name="Currency 5 3 3 3 3" xfId="3501" xr:uid="{00000000-0005-0000-0000-00003B010000}"/>
    <cellStyle name="Currency 5 3 3 4" xfId="2096" xr:uid="{00000000-0005-0000-0000-00003B010000}"/>
    <cellStyle name="Currency 5 3 3 4 2" xfId="3724" xr:uid="{00000000-0005-0000-0000-00003B010000}"/>
    <cellStyle name="Currency 5 3 3 5" xfId="2967" xr:uid="{00000000-0005-0000-0000-00003B010000}"/>
    <cellStyle name="Currency 5 3 4" xfId="1006" xr:uid="{00000000-0005-0000-0000-000031010000}"/>
    <cellStyle name="Currency 5 3 4 2" xfId="1244" xr:uid="{00000000-0005-0000-0000-000031010000}"/>
    <cellStyle name="Currency 5 3 4 2 2" xfId="2679" xr:uid="{00000000-0005-0000-0000-000031010000}"/>
    <cellStyle name="Currency 5 3 4 2 2 2" xfId="4306" xr:uid="{00000000-0005-0000-0000-000031010000}"/>
    <cellStyle name="Currency 5 3 4 2 3" xfId="3268" xr:uid="{00000000-0005-0000-0000-000031010000}"/>
    <cellStyle name="Currency 5 3 4 3" xfId="1940" xr:uid="{00000000-0005-0000-0000-000031010000}"/>
    <cellStyle name="Currency 5 3 4 3 2" xfId="2456" xr:uid="{00000000-0005-0000-0000-000031010000}"/>
    <cellStyle name="Currency 5 3 4 3 2 2" xfId="4083" xr:uid="{00000000-0005-0000-0000-000031010000}"/>
    <cellStyle name="Currency 5 3 4 3 3" xfId="3579" xr:uid="{00000000-0005-0000-0000-000031010000}"/>
    <cellStyle name="Currency 5 3 4 4" xfId="2174" xr:uid="{00000000-0005-0000-0000-000031010000}"/>
    <cellStyle name="Currency 5 3 4 4 2" xfId="3802" xr:uid="{00000000-0005-0000-0000-000031010000}"/>
    <cellStyle name="Currency 5 3 4 5" xfId="3045" xr:uid="{00000000-0005-0000-0000-000031010000}"/>
    <cellStyle name="Currency 5 3 5" xfId="1093" xr:uid="{00000000-0005-0000-0000-00003B010000}"/>
    <cellStyle name="Currency 5 3 5 2" xfId="2529" xr:uid="{00000000-0005-0000-0000-00003B010000}"/>
    <cellStyle name="Currency 5 3 5 2 2" xfId="4156" xr:uid="{00000000-0005-0000-0000-00003B010000}"/>
    <cellStyle name="Currency 5 3 5 3" xfId="3118" xr:uid="{00000000-0005-0000-0000-00003B010000}"/>
    <cellStyle name="Currency 5 3 6" xfId="1793" xr:uid="{00000000-0005-0000-0000-00003B010000}"/>
    <cellStyle name="Currency 5 3 6 2" xfId="2308" xr:uid="{00000000-0005-0000-0000-00003B010000}"/>
    <cellStyle name="Currency 5 3 6 2 2" xfId="3936" xr:uid="{00000000-0005-0000-0000-00003B010000}"/>
    <cellStyle name="Currency 5 3 6 3" xfId="3432" xr:uid="{00000000-0005-0000-0000-00003B010000}"/>
    <cellStyle name="Currency 5 3 7" xfId="2023" xr:uid="{00000000-0005-0000-0000-00003B010000}"/>
    <cellStyle name="Currency 5 3 7 2" xfId="3652" xr:uid="{00000000-0005-0000-0000-00003B010000}"/>
    <cellStyle name="Currency 5 3 8" xfId="2885" xr:uid="{00000000-0005-0000-0000-00003B010000}"/>
    <cellStyle name="Currency 50" xfId="900" xr:uid="{00000000-0005-0000-0000-00003D010000}"/>
    <cellStyle name="Currency 50 2" xfId="1065" xr:uid="{00000000-0005-0000-0000-000033010000}"/>
    <cellStyle name="Currency 50 2 2" xfId="1302" xr:uid="{00000000-0005-0000-0000-000033010000}"/>
    <cellStyle name="Currency 50 2 2 2" xfId="2737" xr:uid="{00000000-0005-0000-0000-000033010000}"/>
    <cellStyle name="Currency 50 2 2 2 2" xfId="4364" xr:uid="{00000000-0005-0000-0000-000033010000}"/>
    <cellStyle name="Currency 50 2 2 3" xfId="3326" xr:uid="{00000000-0005-0000-0000-000033010000}"/>
    <cellStyle name="Currency 50 2 3" xfId="1998" xr:uid="{00000000-0005-0000-0000-000033010000}"/>
    <cellStyle name="Currency 50 2 3 2" xfId="2514" xr:uid="{00000000-0005-0000-0000-000033010000}"/>
    <cellStyle name="Currency 50 2 3 2 2" xfId="4141" xr:uid="{00000000-0005-0000-0000-000033010000}"/>
    <cellStyle name="Currency 50 2 3 3" xfId="3637" xr:uid="{00000000-0005-0000-0000-000033010000}"/>
    <cellStyle name="Currency 50 2 4" xfId="2232" xr:uid="{00000000-0005-0000-0000-000033010000}"/>
    <cellStyle name="Currency 50 2 4 2" xfId="3860" xr:uid="{00000000-0005-0000-0000-000033010000}"/>
    <cellStyle name="Currency 50 2 5" xfId="3103" xr:uid="{00000000-0005-0000-0000-000033010000}"/>
    <cellStyle name="Currency 51" xfId="904" xr:uid="{00000000-0005-0000-0000-00003E010000}"/>
    <cellStyle name="Currency 52" xfId="2747" xr:uid="{00000000-0005-0000-0000-0000D60A0000}"/>
    <cellStyle name="Currency 53" xfId="2779" xr:uid="{00000000-0005-0000-0000-0000070B0000}"/>
    <cellStyle name="Currency 54" xfId="2813" xr:uid="{00000000-0005-0000-0000-0000090B0000}"/>
    <cellStyle name="Currency 55" xfId="2775" xr:uid="{00000000-0005-0000-0000-00000B0B0000}"/>
    <cellStyle name="Currency 56" xfId="2812" xr:uid="{00000000-0005-0000-0000-00000D0B0000}"/>
    <cellStyle name="Currency 57" xfId="2782" xr:uid="{00000000-0005-0000-0000-00000F0B0000}"/>
    <cellStyle name="Currency 58" xfId="2811" xr:uid="{00000000-0005-0000-0000-0000120B0000}"/>
    <cellStyle name="Currency 59" xfId="2745" xr:uid="{00000000-0005-0000-0000-0000140B0000}"/>
    <cellStyle name="Currency 6" xfId="373" xr:uid="{00000000-0005-0000-0000-00003F010000}"/>
    <cellStyle name="Currency 6 2" xfId="374" xr:uid="{00000000-0005-0000-0000-000040010000}"/>
    <cellStyle name="Currency 6 3" xfId="713" xr:uid="{00000000-0005-0000-0000-000041010000}"/>
    <cellStyle name="Currency 6 3 2" xfId="849" xr:uid="{00000000-0005-0000-0000-000042010000}"/>
    <cellStyle name="Currency 6 3 2 2" xfId="959" xr:uid="{00000000-0005-0000-0000-000042010000}"/>
    <cellStyle name="Currency 6 3 2 2 2" xfId="1200" xr:uid="{00000000-0005-0000-0000-000042010000}"/>
    <cellStyle name="Currency 6 3 2 2 2 2" xfId="2635" xr:uid="{00000000-0005-0000-0000-000042010000}"/>
    <cellStyle name="Currency 6 3 2 2 2 2 2" xfId="4262" xr:uid="{00000000-0005-0000-0000-000042010000}"/>
    <cellStyle name="Currency 6 3 2 2 2 3" xfId="3224" xr:uid="{00000000-0005-0000-0000-000042010000}"/>
    <cellStyle name="Currency 6 3 2 2 3" xfId="1896" xr:uid="{00000000-0005-0000-0000-000042010000}"/>
    <cellStyle name="Currency 6 3 2 2 3 2" xfId="2412" xr:uid="{00000000-0005-0000-0000-000042010000}"/>
    <cellStyle name="Currency 6 3 2 2 3 2 2" xfId="4039" xr:uid="{00000000-0005-0000-0000-000042010000}"/>
    <cellStyle name="Currency 6 3 2 2 3 3" xfId="3535" xr:uid="{00000000-0005-0000-0000-000042010000}"/>
    <cellStyle name="Currency 6 3 2 2 4" xfId="2130" xr:uid="{00000000-0005-0000-0000-000042010000}"/>
    <cellStyle name="Currency 6 3 2 2 4 2" xfId="3758" xr:uid="{00000000-0005-0000-0000-000042010000}"/>
    <cellStyle name="Currency 6 3 2 2 5" xfId="3001" xr:uid="{00000000-0005-0000-0000-000042010000}"/>
    <cellStyle name="Currency 6 3 2 3" xfId="1009" xr:uid="{00000000-0005-0000-0000-000037010000}"/>
    <cellStyle name="Currency 6 3 2 3 2" xfId="1247" xr:uid="{00000000-0005-0000-0000-000037010000}"/>
    <cellStyle name="Currency 6 3 2 3 2 2" xfId="2682" xr:uid="{00000000-0005-0000-0000-000037010000}"/>
    <cellStyle name="Currency 6 3 2 3 2 2 2" xfId="4309" xr:uid="{00000000-0005-0000-0000-000037010000}"/>
    <cellStyle name="Currency 6 3 2 3 2 3" xfId="3271" xr:uid="{00000000-0005-0000-0000-000037010000}"/>
    <cellStyle name="Currency 6 3 2 3 3" xfId="1943" xr:uid="{00000000-0005-0000-0000-000037010000}"/>
    <cellStyle name="Currency 6 3 2 3 3 2" xfId="2459" xr:uid="{00000000-0005-0000-0000-000037010000}"/>
    <cellStyle name="Currency 6 3 2 3 3 2 2" xfId="4086" xr:uid="{00000000-0005-0000-0000-000037010000}"/>
    <cellStyle name="Currency 6 3 2 3 3 3" xfId="3582" xr:uid="{00000000-0005-0000-0000-000037010000}"/>
    <cellStyle name="Currency 6 3 2 3 4" xfId="2177" xr:uid="{00000000-0005-0000-0000-000037010000}"/>
    <cellStyle name="Currency 6 3 2 3 4 2" xfId="3805" xr:uid="{00000000-0005-0000-0000-000037010000}"/>
    <cellStyle name="Currency 6 3 2 3 5" xfId="3048" xr:uid="{00000000-0005-0000-0000-000037010000}"/>
    <cellStyle name="Currency 6 3 2 4" xfId="1128" xr:uid="{00000000-0005-0000-0000-000042010000}"/>
    <cellStyle name="Currency 6 3 2 4 2" xfId="2563" xr:uid="{00000000-0005-0000-0000-000042010000}"/>
    <cellStyle name="Currency 6 3 2 4 2 2" xfId="4190" xr:uid="{00000000-0005-0000-0000-000042010000}"/>
    <cellStyle name="Currency 6 3 2 4 3" xfId="3152" xr:uid="{00000000-0005-0000-0000-000042010000}"/>
    <cellStyle name="Currency 6 3 2 5" xfId="1825" xr:uid="{00000000-0005-0000-0000-000042010000}"/>
    <cellStyle name="Currency 6 3 2 5 2" xfId="2341" xr:uid="{00000000-0005-0000-0000-000042010000}"/>
    <cellStyle name="Currency 6 3 2 5 2 2" xfId="3968" xr:uid="{00000000-0005-0000-0000-000042010000}"/>
    <cellStyle name="Currency 6 3 2 5 3" xfId="3464" xr:uid="{00000000-0005-0000-0000-000042010000}"/>
    <cellStyle name="Currency 6 3 2 6" xfId="2058" xr:uid="{00000000-0005-0000-0000-000042010000}"/>
    <cellStyle name="Currency 6 3 2 6 2" xfId="3686" xr:uid="{00000000-0005-0000-0000-000042010000}"/>
    <cellStyle name="Currency 6 3 2 7" xfId="2928" xr:uid="{00000000-0005-0000-0000-000042010000}"/>
    <cellStyle name="Currency 6 3 3" xfId="926" xr:uid="{00000000-0005-0000-0000-000041010000}"/>
    <cellStyle name="Currency 6 3 3 2" xfId="1167" xr:uid="{00000000-0005-0000-0000-000041010000}"/>
    <cellStyle name="Currency 6 3 3 2 2" xfId="2602" xr:uid="{00000000-0005-0000-0000-000041010000}"/>
    <cellStyle name="Currency 6 3 3 2 2 2" xfId="4229" xr:uid="{00000000-0005-0000-0000-000041010000}"/>
    <cellStyle name="Currency 6 3 3 2 3" xfId="3191" xr:uid="{00000000-0005-0000-0000-000041010000}"/>
    <cellStyle name="Currency 6 3 3 3" xfId="1863" xr:uid="{00000000-0005-0000-0000-000041010000}"/>
    <cellStyle name="Currency 6 3 3 3 2" xfId="2379" xr:uid="{00000000-0005-0000-0000-000041010000}"/>
    <cellStyle name="Currency 6 3 3 3 2 2" xfId="4006" xr:uid="{00000000-0005-0000-0000-000041010000}"/>
    <cellStyle name="Currency 6 3 3 3 3" xfId="3502" xr:uid="{00000000-0005-0000-0000-000041010000}"/>
    <cellStyle name="Currency 6 3 3 4" xfId="2097" xr:uid="{00000000-0005-0000-0000-000041010000}"/>
    <cellStyle name="Currency 6 3 3 4 2" xfId="3725" xr:uid="{00000000-0005-0000-0000-000041010000}"/>
    <cellStyle name="Currency 6 3 3 5" xfId="2968" xr:uid="{00000000-0005-0000-0000-000041010000}"/>
    <cellStyle name="Currency 6 3 4" xfId="1008" xr:uid="{00000000-0005-0000-0000-000036010000}"/>
    <cellStyle name="Currency 6 3 4 2" xfId="1246" xr:uid="{00000000-0005-0000-0000-000036010000}"/>
    <cellStyle name="Currency 6 3 4 2 2" xfId="2681" xr:uid="{00000000-0005-0000-0000-000036010000}"/>
    <cellStyle name="Currency 6 3 4 2 2 2" xfId="4308" xr:uid="{00000000-0005-0000-0000-000036010000}"/>
    <cellStyle name="Currency 6 3 4 2 3" xfId="3270" xr:uid="{00000000-0005-0000-0000-000036010000}"/>
    <cellStyle name="Currency 6 3 4 3" xfId="1942" xr:uid="{00000000-0005-0000-0000-000036010000}"/>
    <cellStyle name="Currency 6 3 4 3 2" xfId="2458" xr:uid="{00000000-0005-0000-0000-000036010000}"/>
    <cellStyle name="Currency 6 3 4 3 2 2" xfId="4085" xr:uid="{00000000-0005-0000-0000-000036010000}"/>
    <cellStyle name="Currency 6 3 4 3 3" xfId="3581" xr:uid="{00000000-0005-0000-0000-000036010000}"/>
    <cellStyle name="Currency 6 3 4 4" xfId="2176" xr:uid="{00000000-0005-0000-0000-000036010000}"/>
    <cellStyle name="Currency 6 3 4 4 2" xfId="3804" xr:uid="{00000000-0005-0000-0000-000036010000}"/>
    <cellStyle name="Currency 6 3 4 5" xfId="3047" xr:uid="{00000000-0005-0000-0000-000036010000}"/>
    <cellStyle name="Currency 6 3 5" xfId="1094" xr:uid="{00000000-0005-0000-0000-000041010000}"/>
    <cellStyle name="Currency 6 3 5 2" xfId="2530" xr:uid="{00000000-0005-0000-0000-000041010000}"/>
    <cellStyle name="Currency 6 3 5 2 2" xfId="4157" xr:uid="{00000000-0005-0000-0000-000041010000}"/>
    <cellStyle name="Currency 6 3 5 3" xfId="3119" xr:uid="{00000000-0005-0000-0000-000041010000}"/>
    <cellStyle name="Currency 6 3 6" xfId="1794" xr:uid="{00000000-0005-0000-0000-000041010000}"/>
    <cellStyle name="Currency 6 3 6 2" xfId="2309" xr:uid="{00000000-0005-0000-0000-000041010000}"/>
    <cellStyle name="Currency 6 3 6 2 2" xfId="3937" xr:uid="{00000000-0005-0000-0000-000041010000}"/>
    <cellStyle name="Currency 6 3 6 3" xfId="3433" xr:uid="{00000000-0005-0000-0000-000041010000}"/>
    <cellStyle name="Currency 6 3 7" xfId="2024" xr:uid="{00000000-0005-0000-0000-000041010000}"/>
    <cellStyle name="Currency 6 3 7 2" xfId="3653" xr:uid="{00000000-0005-0000-0000-000041010000}"/>
    <cellStyle name="Currency 6 3 8" xfId="2886" xr:uid="{00000000-0005-0000-0000-000041010000}"/>
    <cellStyle name="Currency 60" xfId="2848" xr:uid="{00000000-0005-0000-0000-0000FD0B0000}"/>
    <cellStyle name="Currency 61" xfId="2910" xr:uid="{00000000-0005-0000-0000-000018110000}"/>
    <cellStyle name="Currency 62" xfId="3336" xr:uid="{00000000-0005-0000-0000-00001A110000}"/>
    <cellStyle name="Currency 63" xfId="4369" xr:uid="{00000000-0005-0000-0000-00001C110000}"/>
    <cellStyle name="Currency 64" xfId="4377" xr:uid="{00000000-0005-0000-0000-00001E110000}"/>
    <cellStyle name="Currency 65" xfId="2863" xr:uid="{00000000-0005-0000-0000-000020110000}"/>
    <cellStyle name="Currency 66" xfId="3332" xr:uid="{00000000-0005-0000-0000-000022110000}"/>
    <cellStyle name="Currency 67" xfId="2858" xr:uid="{00000000-0005-0000-0000-000024110000}"/>
    <cellStyle name="Currency 7" xfId="375" xr:uid="{00000000-0005-0000-0000-000043010000}"/>
    <cellStyle name="Currency 7 2" xfId="376" xr:uid="{00000000-0005-0000-0000-000044010000}"/>
    <cellStyle name="Currency 7 3" xfId="714" xr:uid="{00000000-0005-0000-0000-000045010000}"/>
    <cellStyle name="Currency 7 3 2" xfId="850" xr:uid="{00000000-0005-0000-0000-000046010000}"/>
    <cellStyle name="Currency 7 3 2 2" xfId="960" xr:uid="{00000000-0005-0000-0000-000046010000}"/>
    <cellStyle name="Currency 7 3 2 2 2" xfId="1201" xr:uid="{00000000-0005-0000-0000-000046010000}"/>
    <cellStyle name="Currency 7 3 2 2 2 2" xfId="2636" xr:uid="{00000000-0005-0000-0000-000046010000}"/>
    <cellStyle name="Currency 7 3 2 2 2 2 2" xfId="4263" xr:uid="{00000000-0005-0000-0000-000046010000}"/>
    <cellStyle name="Currency 7 3 2 2 2 3" xfId="3225" xr:uid="{00000000-0005-0000-0000-000046010000}"/>
    <cellStyle name="Currency 7 3 2 2 3" xfId="1897" xr:uid="{00000000-0005-0000-0000-000046010000}"/>
    <cellStyle name="Currency 7 3 2 2 3 2" xfId="2413" xr:uid="{00000000-0005-0000-0000-000046010000}"/>
    <cellStyle name="Currency 7 3 2 2 3 2 2" xfId="4040" xr:uid="{00000000-0005-0000-0000-000046010000}"/>
    <cellStyle name="Currency 7 3 2 2 3 3" xfId="3536" xr:uid="{00000000-0005-0000-0000-000046010000}"/>
    <cellStyle name="Currency 7 3 2 2 4" xfId="2131" xr:uid="{00000000-0005-0000-0000-000046010000}"/>
    <cellStyle name="Currency 7 3 2 2 4 2" xfId="3759" xr:uid="{00000000-0005-0000-0000-000046010000}"/>
    <cellStyle name="Currency 7 3 2 2 5" xfId="3002" xr:uid="{00000000-0005-0000-0000-000046010000}"/>
    <cellStyle name="Currency 7 3 2 3" xfId="1011" xr:uid="{00000000-0005-0000-0000-00003B010000}"/>
    <cellStyle name="Currency 7 3 2 3 2" xfId="1249" xr:uid="{00000000-0005-0000-0000-00003B010000}"/>
    <cellStyle name="Currency 7 3 2 3 2 2" xfId="2684" xr:uid="{00000000-0005-0000-0000-00003B010000}"/>
    <cellStyle name="Currency 7 3 2 3 2 2 2" xfId="4311" xr:uid="{00000000-0005-0000-0000-00003B010000}"/>
    <cellStyle name="Currency 7 3 2 3 2 3" xfId="3273" xr:uid="{00000000-0005-0000-0000-00003B010000}"/>
    <cellStyle name="Currency 7 3 2 3 3" xfId="1945" xr:uid="{00000000-0005-0000-0000-00003B010000}"/>
    <cellStyle name="Currency 7 3 2 3 3 2" xfId="2461" xr:uid="{00000000-0005-0000-0000-00003B010000}"/>
    <cellStyle name="Currency 7 3 2 3 3 2 2" xfId="4088" xr:uid="{00000000-0005-0000-0000-00003B010000}"/>
    <cellStyle name="Currency 7 3 2 3 3 3" xfId="3584" xr:uid="{00000000-0005-0000-0000-00003B010000}"/>
    <cellStyle name="Currency 7 3 2 3 4" xfId="2179" xr:uid="{00000000-0005-0000-0000-00003B010000}"/>
    <cellStyle name="Currency 7 3 2 3 4 2" xfId="3807" xr:uid="{00000000-0005-0000-0000-00003B010000}"/>
    <cellStyle name="Currency 7 3 2 3 5" xfId="3050" xr:uid="{00000000-0005-0000-0000-00003B010000}"/>
    <cellStyle name="Currency 7 3 2 4" xfId="1129" xr:uid="{00000000-0005-0000-0000-000046010000}"/>
    <cellStyle name="Currency 7 3 2 4 2" xfId="2564" xr:uid="{00000000-0005-0000-0000-000046010000}"/>
    <cellStyle name="Currency 7 3 2 4 2 2" xfId="4191" xr:uid="{00000000-0005-0000-0000-000046010000}"/>
    <cellStyle name="Currency 7 3 2 4 3" xfId="3153" xr:uid="{00000000-0005-0000-0000-000046010000}"/>
    <cellStyle name="Currency 7 3 2 5" xfId="1826" xr:uid="{00000000-0005-0000-0000-000046010000}"/>
    <cellStyle name="Currency 7 3 2 5 2" xfId="2342" xr:uid="{00000000-0005-0000-0000-000046010000}"/>
    <cellStyle name="Currency 7 3 2 5 2 2" xfId="3969" xr:uid="{00000000-0005-0000-0000-000046010000}"/>
    <cellStyle name="Currency 7 3 2 5 3" xfId="3465" xr:uid="{00000000-0005-0000-0000-000046010000}"/>
    <cellStyle name="Currency 7 3 2 6" xfId="2059" xr:uid="{00000000-0005-0000-0000-000046010000}"/>
    <cellStyle name="Currency 7 3 2 6 2" xfId="3687" xr:uid="{00000000-0005-0000-0000-000046010000}"/>
    <cellStyle name="Currency 7 3 2 7" xfId="2929" xr:uid="{00000000-0005-0000-0000-000046010000}"/>
    <cellStyle name="Currency 7 3 3" xfId="927" xr:uid="{00000000-0005-0000-0000-000045010000}"/>
    <cellStyle name="Currency 7 3 3 2" xfId="1168" xr:uid="{00000000-0005-0000-0000-000045010000}"/>
    <cellStyle name="Currency 7 3 3 2 2" xfId="2603" xr:uid="{00000000-0005-0000-0000-000045010000}"/>
    <cellStyle name="Currency 7 3 3 2 2 2" xfId="4230" xr:uid="{00000000-0005-0000-0000-000045010000}"/>
    <cellStyle name="Currency 7 3 3 2 3" xfId="3192" xr:uid="{00000000-0005-0000-0000-000045010000}"/>
    <cellStyle name="Currency 7 3 3 3" xfId="1864" xr:uid="{00000000-0005-0000-0000-000045010000}"/>
    <cellStyle name="Currency 7 3 3 3 2" xfId="2380" xr:uid="{00000000-0005-0000-0000-000045010000}"/>
    <cellStyle name="Currency 7 3 3 3 2 2" xfId="4007" xr:uid="{00000000-0005-0000-0000-000045010000}"/>
    <cellStyle name="Currency 7 3 3 3 3" xfId="3503" xr:uid="{00000000-0005-0000-0000-000045010000}"/>
    <cellStyle name="Currency 7 3 3 4" xfId="2098" xr:uid="{00000000-0005-0000-0000-000045010000}"/>
    <cellStyle name="Currency 7 3 3 4 2" xfId="3726" xr:uid="{00000000-0005-0000-0000-000045010000}"/>
    <cellStyle name="Currency 7 3 3 5" xfId="2969" xr:uid="{00000000-0005-0000-0000-000045010000}"/>
    <cellStyle name="Currency 7 3 4" xfId="1010" xr:uid="{00000000-0005-0000-0000-00003A010000}"/>
    <cellStyle name="Currency 7 3 4 2" xfId="1248" xr:uid="{00000000-0005-0000-0000-00003A010000}"/>
    <cellStyle name="Currency 7 3 4 2 2" xfId="2683" xr:uid="{00000000-0005-0000-0000-00003A010000}"/>
    <cellStyle name="Currency 7 3 4 2 2 2" xfId="4310" xr:uid="{00000000-0005-0000-0000-00003A010000}"/>
    <cellStyle name="Currency 7 3 4 2 3" xfId="3272" xr:uid="{00000000-0005-0000-0000-00003A010000}"/>
    <cellStyle name="Currency 7 3 4 3" xfId="1944" xr:uid="{00000000-0005-0000-0000-00003A010000}"/>
    <cellStyle name="Currency 7 3 4 3 2" xfId="2460" xr:uid="{00000000-0005-0000-0000-00003A010000}"/>
    <cellStyle name="Currency 7 3 4 3 2 2" xfId="4087" xr:uid="{00000000-0005-0000-0000-00003A010000}"/>
    <cellStyle name="Currency 7 3 4 3 3" xfId="3583" xr:uid="{00000000-0005-0000-0000-00003A010000}"/>
    <cellStyle name="Currency 7 3 4 4" xfId="2178" xr:uid="{00000000-0005-0000-0000-00003A010000}"/>
    <cellStyle name="Currency 7 3 4 4 2" xfId="3806" xr:uid="{00000000-0005-0000-0000-00003A010000}"/>
    <cellStyle name="Currency 7 3 4 5" xfId="3049" xr:uid="{00000000-0005-0000-0000-00003A010000}"/>
    <cellStyle name="Currency 7 3 5" xfId="1095" xr:uid="{00000000-0005-0000-0000-000045010000}"/>
    <cellStyle name="Currency 7 3 5 2" xfId="2531" xr:uid="{00000000-0005-0000-0000-000045010000}"/>
    <cellStyle name="Currency 7 3 5 2 2" xfId="4158" xr:uid="{00000000-0005-0000-0000-000045010000}"/>
    <cellStyle name="Currency 7 3 5 3" xfId="3120" xr:uid="{00000000-0005-0000-0000-000045010000}"/>
    <cellStyle name="Currency 7 3 6" xfId="1795" xr:uid="{00000000-0005-0000-0000-000045010000}"/>
    <cellStyle name="Currency 7 3 6 2" xfId="2310" xr:uid="{00000000-0005-0000-0000-000045010000}"/>
    <cellStyle name="Currency 7 3 6 2 2" xfId="3938" xr:uid="{00000000-0005-0000-0000-000045010000}"/>
    <cellStyle name="Currency 7 3 6 3" xfId="3434" xr:uid="{00000000-0005-0000-0000-000045010000}"/>
    <cellStyle name="Currency 7 3 7" xfId="2025" xr:uid="{00000000-0005-0000-0000-000045010000}"/>
    <cellStyle name="Currency 7 3 7 2" xfId="3654" xr:uid="{00000000-0005-0000-0000-000045010000}"/>
    <cellStyle name="Currency 7 3 8" xfId="2887" xr:uid="{00000000-0005-0000-0000-000045010000}"/>
    <cellStyle name="Currency 8" xfId="377" xr:uid="{00000000-0005-0000-0000-000047010000}"/>
    <cellStyle name="Currency 8 2" xfId="378" xr:uid="{00000000-0005-0000-0000-000048010000}"/>
    <cellStyle name="Currency 8 3" xfId="715" xr:uid="{00000000-0005-0000-0000-000049010000}"/>
    <cellStyle name="Currency 8 3 2" xfId="851" xr:uid="{00000000-0005-0000-0000-00004A010000}"/>
    <cellStyle name="Currency 8 3 2 2" xfId="961" xr:uid="{00000000-0005-0000-0000-00004A010000}"/>
    <cellStyle name="Currency 8 3 2 2 2" xfId="1202" xr:uid="{00000000-0005-0000-0000-00004A010000}"/>
    <cellStyle name="Currency 8 3 2 2 2 2" xfId="2637" xr:uid="{00000000-0005-0000-0000-00004A010000}"/>
    <cellStyle name="Currency 8 3 2 2 2 2 2" xfId="4264" xr:uid="{00000000-0005-0000-0000-00004A010000}"/>
    <cellStyle name="Currency 8 3 2 2 2 3" xfId="3226" xr:uid="{00000000-0005-0000-0000-00004A010000}"/>
    <cellStyle name="Currency 8 3 2 2 3" xfId="1898" xr:uid="{00000000-0005-0000-0000-00004A010000}"/>
    <cellStyle name="Currency 8 3 2 2 3 2" xfId="2414" xr:uid="{00000000-0005-0000-0000-00004A010000}"/>
    <cellStyle name="Currency 8 3 2 2 3 2 2" xfId="4041" xr:uid="{00000000-0005-0000-0000-00004A010000}"/>
    <cellStyle name="Currency 8 3 2 2 3 3" xfId="3537" xr:uid="{00000000-0005-0000-0000-00004A010000}"/>
    <cellStyle name="Currency 8 3 2 2 4" xfId="2132" xr:uid="{00000000-0005-0000-0000-00004A010000}"/>
    <cellStyle name="Currency 8 3 2 2 4 2" xfId="3760" xr:uid="{00000000-0005-0000-0000-00004A010000}"/>
    <cellStyle name="Currency 8 3 2 2 5" xfId="3003" xr:uid="{00000000-0005-0000-0000-00004A010000}"/>
    <cellStyle name="Currency 8 3 2 3" xfId="1013" xr:uid="{00000000-0005-0000-0000-00003F010000}"/>
    <cellStyle name="Currency 8 3 2 3 2" xfId="1251" xr:uid="{00000000-0005-0000-0000-00003F010000}"/>
    <cellStyle name="Currency 8 3 2 3 2 2" xfId="2686" xr:uid="{00000000-0005-0000-0000-00003F010000}"/>
    <cellStyle name="Currency 8 3 2 3 2 2 2" xfId="4313" xr:uid="{00000000-0005-0000-0000-00003F010000}"/>
    <cellStyle name="Currency 8 3 2 3 2 3" xfId="3275" xr:uid="{00000000-0005-0000-0000-00003F010000}"/>
    <cellStyle name="Currency 8 3 2 3 3" xfId="1947" xr:uid="{00000000-0005-0000-0000-00003F010000}"/>
    <cellStyle name="Currency 8 3 2 3 3 2" xfId="2463" xr:uid="{00000000-0005-0000-0000-00003F010000}"/>
    <cellStyle name="Currency 8 3 2 3 3 2 2" xfId="4090" xr:uid="{00000000-0005-0000-0000-00003F010000}"/>
    <cellStyle name="Currency 8 3 2 3 3 3" xfId="3586" xr:uid="{00000000-0005-0000-0000-00003F010000}"/>
    <cellStyle name="Currency 8 3 2 3 4" xfId="2181" xr:uid="{00000000-0005-0000-0000-00003F010000}"/>
    <cellStyle name="Currency 8 3 2 3 4 2" xfId="3809" xr:uid="{00000000-0005-0000-0000-00003F010000}"/>
    <cellStyle name="Currency 8 3 2 3 5" xfId="3052" xr:uid="{00000000-0005-0000-0000-00003F010000}"/>
    <cellStyle name="Currency 8 3 2 4" xfId="1130" xr:uid="{00000000-0005-0000-0000-00004A010000}"/>
    <cellStyle name="Currency 8 3 2 4 2" xfId="2565" xr:uid="{00000000-0005-0000-0000-00004A010000}"/>
    <cellStyle name="Currency 8 3 2 4 2 2" xfId="4192" xr:uid="{00000000-0005-0000-0000-00004A010000}"/>
    <cellStyle name="Currency 8 3 2 4 3" xfId="3154" xr:uid="{00000000-0005-0000-0000-00004A010000}"/>
    <cellStyle name="Currency 8 3 2 5" xfId="1827" xr:uid="{00000000-0005-0000-0000-00004A010000}"/>
    <cellStyle name="Currency 8 3 2 5 2" xfId="2343" xr:uid="{00000000-0005-0000-0000-00004A010000}"/>
    <cellStyle name="Currency 8 3 2 5 2 2" xfId="3970" xr:uid="{00000000-0005-0000-0000-00004A010000}"/>
    <cellStyle name="Currency 8 3 2 5 3" xfId="3466" xr:uid="{00000000-0005-0000-0000-00004A010000}"/>
    <cellStyle name="Currency 8 3 2 6" xfId="2060" xr:uid="{00000000-0005-0000-0000-00004A010000}"/>
    <cellStyle name="Currency 8 3 2 6 2" xfId="3688" xr:uid="{00000000-0005-0000-0000-00004A010000}"/>
    <cellStyle name="Currency 8 3 2 7" xfId="2930" xr:uid="{00000000-0005-0000-0000-00004A010000}"/>
    <cellStyle name="Currency 8 3 3" xfId="928" xr:uid="{00000000-0005-0000-0000-000049010000}"/>
    <cellStyle name="Currency 8 3 3 2" xfId="1169" xr:uid="{00000000-0005-0000-0000-000049010000}"/>
    <cellStyle name="Currency 8 3 3 2 2" xfId="2604" xr:uid="{00000000-0005-0000-0000-000049010000}"/>
    <cellStyle name="Currency 8 3 3 2 2 2" xfId="4231" xr:uid="{00000000-0005-0000-0000-000049010000}"/>
    <cellStyle name="Currency 8 3 3 2 3" xfId="3193" xr:uid="{00000000-0005-0000-0000-000049010000}"/>
    <cellStyle name="Currency 8 3 3 3" xfId="1865" xr:uid="{00000000-0005-0000-0000-000049010000}"/>
    <cellStyle name="Currency 8 3 3 3 2" xfId="2381" xr:uid="{00000000-0005-0000-0000-000049010000}"/>
    <cellStyle name="Currency 8 3 3 3 2 2" xfId="4008" xr:uid="{00000000-0005-0000-0000-000049010000}"/>
    <cellStyle name="Currency 8 3 3 3 3" xfId="3504" xr:uid="{00000000-0005-0000-0000-000049010000}"/>
    <cellStyle name="Currency 8 3 3 4" xfId="2099" xr:uid="{00000000-0005-0000-0000-000049010000}"/>
    <cellStyle name="Currency 8 3 3 4 2" xfId="3727" xr:uid="{00000000-0005-0000-0000-000049010000}"/>
    <cellStyle name="Currency 8 3 3 5" xfId="2970" xr:uid="{00000000-0005-0000-0000-000049010000}"/>
    <cellStyle name="Currency 8 3 4" xfId="1012" xr:uid="{00000000-0005-0000-0000-00003E010000}"/>
    <cellStyle name="Currency 8 3 4 2" xfId="1250" xr:uid="{00000000-0005-0000-0000-00003E010000}"/>
    <cellStyle name="Currency 8 3 4 2 2" xfId="2685" xr:uid="{00000000-0005-0000-0000-00003E010000}"/>
    <cellStyle name="Currency 8 3 4 2 2 2" xfId="4312" xr:uid="{00000000-0005-0000-0000-00003E010000}"/>
    <cellStyle name="Currency 8 3 4 2 3" xfId="3274" xr:uid="{00000000-0005-0000-0000-00003E010000}"/>
    <cellStyle name="Currency 8 3 4 3" xfId="1946" xr:uid="{00000000-0005-0000-0000-00003E010000}"/>
    <cellStyle name="Currency 8 3 4 3 2" xfId="2462" xr:uid="{00000000-0005-0000-0000-00003E010000}"/>
    <cellStyle name="Currency 8 3 4 3 2 2" xfId="4089" xr:uid="{00000000-0005-0000-0000-00003E010000}"/>
    <cellStyle name="Currency 8 3 4 3 3" xfId="3585" xr:uid="{00000000-0005-0000-0000-00003E010000}"/>
    <cellStyle name="Currency 8 3 4 4" xfId="2180" xr:uid="{00000000-0005-0000-0000-00003E010000}"/>
    <cellStyle name="Currency 8 3 4 4 2" xfId="3808" xr:uid="{00000000-0005-0000-0000-00003E010000}"/>
    <cellStyle name="Currency 8 3 4 5" xfId="3051" xr:uid="{00000000-0005-0000-0000-00003E010000}"/>
    <cellStyle name="Currency 8 3 5" xfId="1096" xr:uid="{00000000-0005-0000-0000-000049010000}"/>
    <cellStyle name="Currency 8 3 5 2" xfId="2532" xr:uid="{00000000-0005-0000-0000-000049010000}"/>
    <cellStyle name="Currency 8 3 5 2 2" xfId="4159" xr:uid="{00000000-0005-0000-0000-000049010000}"/>
    <cellStyle name="Currency 8 3 5 3" xfId="3121" xr:uid="{00000000-0005-0000-0000-000049010000}"/>
    <cellStyle name="Currency 8 3 6" xfId="1796" xr:uid="{00000000-0005-0000-0000-000049010000}"/>
    <cellStyle name="Currency 8 3 6 2" xfId="2311" xr:uid="{00000000-0005-0000-0000-000049010000}"/>
    <cellStyle name="Currency 8 3 6 2 2" xfId="3939" xr:uid="{00000000-0005-0000-0000-000049010000}"/>
    <cellStyle name="Currency 8 3 6 3" xfId="3435" xr:uid="{00000000-0005-0000-0000-000049010000}"/>
    <cellStyle name="Currency 8 3 7" xfId="2026" xr:uid="{00000000-0005-0000-0000-000049010000}"/>
    <cellStyle name="Currency 8 3 7 2" xfId="3655" xr:uid="{00000000-0005-0000-0000-000049010000}"/>
    <cellStyle name="Currency 8 3 8" xfId="2888" xr:uid="{00000000-0005-0000-0000-000049010000}"/>
    <cellStyle name="Currency 9" xfId="379" xr:uid="{00000000-0005-0000-0000-00004B010000}"/>
    <cellStyle name="Currency 9 2" xfId="380" xr:uid="{00000000-0005-0000-0000-00004C010000}"/>
    <cellStyle name="Currency0" xfId="716" xr:uid="{00000000-0005-0000-0000-00004D010000}"/>
    <cellStyle name="Current Period" xfId="1382" xr:uid="{00000000-0005-0000-0000-0000BF000000}"/>
    <cellStyle name="Custo - Style8" xfId="717" xr:uid="{00000000-0005-0000-0000-00004E010000}"/>
    <cellStyle name="Custom - Style8" xfId="718" xr:uid="{00000000-0005-0000-0000-00004F010000}"/>
    <cellStyle name="d_yield" xfId="1383" xr:uid="{00000000-0005-0000-0000-0000C0000000}"/>
    <cellStyle name="d_yield_3 Year Strategic Plan 2-4-08" xfId="1384" xr:uid="{00000000-0005-0000-0000-0000C1000000}"/>
    <cellStyle name="d_yield_3 Year Strategic Plan 2-4-08_2011 Contributions with 19% increase v4" xfId="1385" xr:uid="{00000000-0005-0000-0000-0000C2000000}"/>
    <cellStyle name="d_yield_3 Year Strategic Plan 2-4-08_Copy of LAD.2011.Projection. V5" xfId="1386" xr:uid="{00000000-0005-0000-0000-0000C3000000}"/>
    <cellStyle name="d_yield_3 Year Strategic Plan 2-4-08_DTN Pre-Renewal Presentation 6.22.10 v8 dental only" xfId="1387" xr:uid="{00000000-0005-0000-0000-0000C4000000}"/>
    <cellStyle name="d_yield_LP Chart" xfId="1388" xr:uid="{00000000-0005-0000-0000-0000C5000000}"/>
    <cellStyle name="d_yield_LP Chart_3 Year Strategic Plan 2-4-08" xfId="1389" xr:uid="{00000000-0005-0000-0000-0000C6000000}"/>
    <cellStyle name="d_yield_LP Chart_3 Year Strategic Plan 2-4-08_2011 Contributions with 19% increase v4" xfId="1390" xr:uid="{00000000-0005-0000-0000-0000C7000000}"/>
    <cellStyle name="d_yield_LP Chart_3 Year Strategic Plan 2-4-08_Copy of LAD.2011.Projection. V5" xfId="1391" xr:uid="{00000000-0005-0000-0000-0000C8000000}"/>
    <cellStyle name="d_yield_LP Chart_3 Year Strategic Plan 2-4-08_DTN Pre-Renewal Presentation 6.22.10 v8 dental only" xfId="1392" xr:uid="{00000000-0005-0000-0000-0000C9000000}"/>
    <cellStyle name="d_yield_LP Chart_WACC-CableCar" xfId="1393" xr:uid="{00000000-0005-0000-0000-0000CA000000}"/>
    <cellStyle name="d_yield_LP Chart_WACC-CableCar_3 Year Strategic Plan 2-4-08" xfId="1394" xr:uid="{00000000-0005-0000-0000-0000CB000000}"/>
    <cellStyle name="d_yield_LP Chart_WACC-CableCar_3 Year Strategic Plan 2-4-08_2011 Contributions with 19% increase v4" xfId="1395" xr:uid="{00000000-0005-0000-0000-0000CC000000}"/>
    <cellStyle name="d_yield_LP Chart_WACC-CableCar_3 Year Strategic Plan 2-4-08_Copy of LAD.2011.Projection. V5" xfId="1396" xr:uid="{00000000-0005-0000-0000-0000CD000000}"/>
    <cellStyle name="d_yield_LP Chart_WACC-CableCar_3 Year Strategic Plan 2-4-08_DTN Pre-Renewal Presentation 6.22.10 v8 dental only" xfId="1397" xr:uid="{00000000-0005-0000-0000-0000CE000000}"/>
    <cellStyle name="d_yield_Proj10" xfId="1398" xr:uid="{00000000-0005-0000-0000-0000CF000000}"/>
    <cellStyle name="d_yield_Proj10_3 Year Strategic Plan 2-4-08" xfId="1399" xr:uid="{00000000-0005-0000-0000-0000D0000000}"/>
    <cellStyle name="d_yield_Proj10_3 Year Strategic Plan 2-4-08_2011 Contributions with 19% increase v4" xfId="1400" xr:uid="{00000000-0005-0000-0000-0000D1000000}"/>
    <cellStyle name="d_yield_Proj10_3 Year Strategic Plan 2-4-08_Copy of LAD.2011.Projection. V5" xfId="1375" xr:uid="{00000000-0005-0000-0000-0000D2000000}"/>
    <cellStyle name="d_yield_Proj10_3 Year Strategic Plan 2-4-08_DTN Pre-Renewal Presentation 6.22.10 v8 dental only" xfId="1376" xr:uid="{00000000-0005-0000-0000-0000D3000000}"/>
    <cellStyle name="d_yield_Proj10_LP Chart" xfId="1377" xr:uid="{00000000-0005-0000-0000-0000D4000000}"/>
    <cellStyle name="d_yield_Proj10_LP Chart_3 Year Strategic Plan 2-4-08" xfId="1401" xr:uid="{00000000-0005-0000-0000-0000D5000000}"/>
    <cellStyle name="d_yield_Proj10_LP Chart_3 Year Strategic Plan 2-4-08_2011 Contributions with 19% increase v4" xfId="1402" xr:uid="{00000000-0005-0000-0000-0000D6000000}"/>
    <cellStyle name="d_yield_Proj10_LP Chart_3 Year Strategic Plan 2-4-08_Copy of LAD.2011.Projection. V5" xfId="1403" xr:uid="{00000000-0005-0000-0000-0000D7000000}"/>
    <cellStyle name="d_yield_Proj10_LP Chart_3 Year Strategic Plan 2-4-08_DTN Pre-Renewal Presentation 6.22.10 v8 dental only" xfId="1404" xr:uid="{00000000-0005-0000-0000-0000D8000000}"/>
    <cellStyle name="d_yield_Proj10_LP Chart_WACC-CableCar" xfId="1405" xr:uid="{00000000-0005-0000-0000-0000D9000000}"/>
    <cellStyle name="d_yield_Proj10_LP Chart_WACC-CableCar_3 Year Strategic Plan 2-4-08" xfId="1406" xr:uid="{00000000-0005-0000-0000-0000DA000000}"/>
    <cellStyle name="d_yield_Proj10_LP Chart_WACC-CableCar_3 Year Strategic Plan 2-4-08_2011 Contributions with 19% increase v4" xfId="1407" xr:uid="{00000000-0005-0000-0000-0000DB000000}"/>
    <cellStyle name="d_yield_Proj10_LP Chart_WACC-CableCar_3 Year Strategic Plan 2-4-08_Copy of LAD.2011.Projection. V5" xfId="1408" xr:uid="{00000000-0005-0000-0000-0000DC000000}"/>
    <cellStyle name="d_yield_Proj10_LP Chart_WACC-CableCar_3 Year Strategic Plan 2-4-08_DTN Pre-Renewal Presentation 6.22.10 v8 dental only" xfId="1409" xr:uid="{00000000-0005-0000-0000-0000DD000000}"/>
    <cellStyle name="d_yield_Proj10_WACC-RAD (2)" xfId="1410" xr:uid="{00000000-0005-0000-0000-0000DE000000}"/>
    <cellStyle name="d_yield_Proj10_WACC-RAD (2)_3 Year Strategic Plan 2-4-08" xfId="1411" xr:uid="{00000000-0005-0000-0000-0000DF000000}"/>
    <cellStyle name="d_yield_Proj10_WACC-RAD (2)_3 Year Strategic Plan 2-4-08_2011 Contributions with 19% increase v4" xfId="1412" xr:uid="{00000000-0005-0000-0000-0000E0000000}"/>
    <cellStyle name="d_yield_Proj10_WACC-RAD (2)_3 Year Strategic Plan 2-4-08_Copy of LAD.2011.Projection. V5" xfId="1413" xr:uid="{00000000-0005-0000-0000-0000E1000000}"/>
    <cellStyle name="d_yield_Proj10_WACC-RAD (2)_3 Year Strategic Plan 2-4-08_DTN Pre-Renewal Presentation 6.22.10 v8 dental only" xfId="1414" xr:uid="{00000000-0005-0000-0000-0000E2000000}"/>
    <cellStyle name="d_yield_Proj10_WACC-RAD (2)_WACC-CableCar" xfId="1415" xr:uid="{00000000-0005-0000-0000-0000E3000000}"/>
    <cellStyle name="d_yield_Proj10_WACC-RAD (2)_WACC-CableCar_3 Year Strategic Plan 2-4-08" xfId="1416" xr:uid="{00000000-0005-0000-0000-0000E4000000}"/>
    <cellStyle name="d_yield_Proj10_WACC-RAD (2)_WACC-CableCar_3 Year Strategic Plan 2-4-08_2011 Contributions with 19% increase v4" xfId="1417" xr:uid="{00000000-0005-0000-0000-0000E5000000}"/>
    <cellStyle name="d_yield_Proj10_WACC-RAD (2)_WACC-CableCar_3 Year Strategic Plan 2-4-08_Copy of LAD.2011.Projection. V5" xfId="1418" xr:uid="{00000000-0005-0000-0000-0000E6000000}"/>
    <cellStyle name="d_yield_Proj10_WACC-RAD (2)_WACC-CableCar_3 Year Strategic Plan 2-4-08_DTN Pre-Renewal Presentation 6.22.10 v8 dental only" xfId="1419" xr:uid="{00000000-0005-0000-0000-0000E7000000}"/>
    <cellStyle name="d_yield_WACC-RAD (2)" xfId="1420" xr:uid="{00000000-0005-0000-0000-0000E8000000}"/>
    <cellStyle name="d_yield_WACC-RAD (2)_3 Year Strategic Plan 2-4-08" xfId="1421" xr:uid="{00000000-0005-0000-0000-0000E9000000}"/>
    <cellStyle name="d_yield_WACC-RAD (2)_3 Year Strategic Plan 2-4-08_2011 Contributions with 19% increase v4" xfId="1422" xr:uid="{00000000-0005-0000-0000-0000EA000000}"/>
    <cellStyle name="d_yield_WACC-RAD (2)_3 Year Strategic Plan 2-4-08_Copy of LAD.2011.Projection. V5" xfId="1423" xr:uid="{00000000-0005-0000-0000-0000EB000000}"/>
    <cellStyle name="d_yield_WACC-RAD (2)_3 Year Strategic Plan 2-4-08_DTN Pre-Renewal Presentation 6.22.10 v8 dental only" xfId="1424" xr:uid="{00000000-0005-0000-0000-0000EC000000}"/>
    <cellStyle name="d_yield_WACC-RAD (2)_WACC-CableCar" xfId="1425" xr:uid="{00000000-0005-0000-0000-0000ED000000}"/>
    <cellStyle name="d_yield_WACC-RAD (2)_WACC-CableCar_3 Year Strategic Plan 2-4-08" xfId="1426" xr:uid="{00000000-0005-0000-0000-0000EE000000}"/>
    <cellStyle name="d_yield_WACC-RAD (2)_WACC-CableCar_3 Year Strategic Plan 2-4-08_2011 Contributions with 19% increase v4" xfId="1427" xr:uid="{00000000-0005-0000-0000-0000EF000000}"/>
    <cellStyle name="d_yield_WACC-RAD (2)_WACC-CableCar_3 Year Strategic Plan 2-4-08_Copy of LAD.2011.Projection. V5" xfId="1428" xr:uid="{00000000-0005-0000-0000-0000F0000000}"/>
    <cellStyle name="d_yield_WACC-RAD (2)_WACC-CableCar_3 Year Strategic Plan 2-4-08_DTN Pre-Renewal Presentation 6.22.10 v8 dental only" xfId="1429" xr:uid="{00000000-0005-0000-0000-0000F1000000}"/>
    <cellStyle name="Data   - Style2" xfId="719" xr:uid="{00000000-0005-0000-0000-000050010000}"/>
    <cellStyle name="Data   - Style2 2" xfId="2772" xr:uid="{00000000-0005-0000-0000-000050010000}"/>
    <cellStyle name="Data   - Style2 3" xfId="2889" xr:uid="{00000000-0005-0000-0000-000050010000}"/>
    <cellStyle name="Data  - Style2" xfId="720" xr:uid="{00000000-0005-0000-0000-000051010000}"/>
    <cellStyle name="Data Headings" xfId="1430" xr:uid="{00000000-0005-0000-0000-0000F2000000}"/>
    <cellStyle name="Date" xfId="721" xr:uid="{00000000-0005-0000-0000-000052010000}"/>
    <cellStyle name="Date Short" xfId="127" xr:uid="{00000000-0005-0000-0000-000053010000}"/>
    <cellStyle name="Date Short 2" xfId="381" xr:uid="{00000000-0005-0000-0000-000054010000}"/>
    <cellStyle name="Date Short 2 2" xfId="722" xr:uid="{00000000-0005-0000-0000-000055010000}"/>
    <cellStyle name="Date Short 2 2 2" xfId="723" xr:uid="{00000000-0005-0000-0000-000056010000}"/>
    <cellStyle name="Date Short 2 3" xfId="724" xr:uid="{00000000-0005-0000-0000-000057010000}"/>
    <cellStyle name="Date Short 3" xfId="725" xr:uid="{00000000-0005-0000-0000-000058010000}"/>
    <cellStyle name="Date Short 3 2" xfId="726" xr:uid="{00000000-0005-0000-0000-000059010000}"/>
    <cellStyle name="Date Short 4" xfId="727" xr:uid="{00000000-0005-0000-0000-00005A010000}"/>
    <cellStyle name="Date Short_Financial Analysis_Training 8.24.11" xfId="382" xr:uid="{00000000-0005-0000-0000-00005B010000}"/>
    <cellStyle name="Date_Est Val of HC Reform Changes v2" xfId="728" xr:uid="{00000000-0005-0000-0000-00005C010000}"/>
    <cellStyle name="DELTA" xfId="128" xr:uid="{00000000-0005-0000-0000-00005D010000}"/>
    <cellStyle name="Em Dash DS" xfId="129" xr:uid="{00000000-0005-0000-0000-00005E010000}"/>
    <cellStyle name="En Dash DS" xfId="130" xr:uid="{00000000-0005-0000-0000-00005F010000}"/>
    <cellStyle name="Enter Currency (0)" xfId="131" xr:uid="{00000000-0005-0000-0000-000060010000}"/>
    <cellStyle name="Enter Currency (0) 2" xfId="621" xr:uid="{00000000-0005-0000-0000-000061010000}"/>
    <cellStyle name="Enter Currency (2)" xfId="132" xr:uid="{00000000-0005-0000-0000-000062010000}"/>
    <cellStyle name="Enter Currency (2) 2" xfId="622" xr:uid="{00000000-0005-0000-0000-000063010000}"/>
    <cellStyle name="Enter Units (0)" xfId="133" xr:uid="{00000000-0005-0000-0000-000064010000}"/>
    <cellStyle name="Enter Units (0) 2" xfId="623" xr:uid="{00000000-0005-0000-0000-000065010000}"/>
    <cellStyle name="Enter Units (1)" xfId="134" xr:uid="{00000000-0005-0000-0000-000066010000}"/>
    <cellStyle name="Enter Units (1) 2" xfId="624" xr:uid="{00000000-0005-0000-0000-000067010000}"/>
    <cellStyle name="Enter Units (2)" xfId="135" xr:uid="{00000000-0005-0000-0000-000068010000}"/>
    <cellStyle name="Enter Units (2) 2" xfId="625" xr:uid="{00000000-0005-0000-0000-000069010000}"/>
    <cellStyle name="Entered" xfId="30" xr:uid="{00000000-0005-0000-0000-00001E000000}"/>
    <cellStyle name="eps" xfId="1431" xr:uid="{00000000-0005-0000-0000-0000FB000000}"/>
    <cellStyle name="eps$" xfId="1432" xr:uid="{00000000-0005-0000-0000-0000FC000000}"/>
    <cellStyle name="eps$A" xfId="1433" xr:uid="{00000000-0005-0000-0000-0000FD000000}"/>
    <cellStyle name="eps$E" xfId="1434" xr:uid="{00000000-0005-0000-0000-0000FE000000}"/>
    <cellStyle name="eps_Disclosure Statement" xfId="1435" xr:uid="{00000000-0005-0000-0000-0000FF000000}"/>
    <cellStyle name="epsA" xfId="1436" xr:uid="{00000000-0005-0000-0000-000000010000}"/>
    <cellStyle name="epsE" xfId="1437" xr:uid="{00000000-0005-0000-0000-000001010000}"/>
    <cellStyle name="Explanatory Text" xfId="31" builtinId="53" customBuiltin="1"/>
    <cellStyle name="Explanatory Text 2" xfId="136" xr:uid="{00000000-0005-0000-0000-00006B010000}"/>
    <cellStyle name="Explanatory Text 2 2" xfId="383" xr:uid="{00000000-0005-0000-0000-00006C010000}"/>
    <cellStyle name="Explanatory Text 2 2 2" xfId="1649" xr:uid="{00000000-0005-0000-0000-000003010000}"/>
    <cellStyle name="Explanatory Text 2 3" xfId="729" xr:uid="{00000000-0005-0000-0000-00006D010000}"/>
    <cellStyle name="Explanatory Text 2 4" xfId="1344" xr:uid="{00000000-0005-0000-0000-000002010000}"/>
    <cellStyle name="Explanatory Text 3" xfId="384" xr:uid="{00000000-0005-0000-0000-00006E010000}"/>
    <cellStyle name="Explanatory Text 3 2" xfId="1732" xr:uid="{00000000-0005-0000-0000-000005010000}"/>
    <cellStyle name="Explanatory Text 4" xfId="1759" xr:uid="{00000000-0005-0000-0000-000006010000}"/>
    <cellStyle name="F2" xfId="730" xr:uid="{00000000-0005-0000-0000-00006F010000}"/>
    <cellStyle name="F3" xfId="731" xr:uid="{00000000-0005-0000-0000-000070010000}"/>
    <cellStyle name="F4" xfId="732" xr:uid="{00000000-0005-0000-0000-000071010000}"/>
    <cellStyle name="F5" xfId="733" xr:uid="{00000000-0005-0000-0000-000072010000}"/>
    <cellStyle name="F6" xfId="734" xr:uid="{00000000-0005-0000-0000-000073010000}"/>
    <cellStyle name="F7" xfId="735" xr:uid="{00000000-0005-0000-0000-000074010000}"/>
    <cellStyle name="F8" xfId="736" xr:uid="{00000000-0005-0000-0000-000075010000}"/>
    <cellStyle name="Fixed" xfId="737" xr:uid="{00000000-0005-0000-0000-000076010000}"/>
    <cellStyle name="fy_eps$" xfId="1438" xr:uid="{00000000-0005-0000-0000-000007010000}"/>
    <cellStyle name="g_rate" xfId="1439" xr:uid="{00000000-0005-0000-0000-000008010000}"/>
    <cellStyle name="g_rate_3 Year Strategic Plan 2-4-08" xfId="1440" xr:uid="{00000000-0005-0000-0000-000009010000}"/>
    <cellStyle name="g_rate_3 Year Strategic Plan 2-4-08_2011 Contributions with 19% increase v4" xfId="1441" xr:uid="{00000000-0005-0000-0000-00000A010000}"/>
    <cellStyle name="g_rate_3 Year Strategic Plan 2-4-08_Copy of LAD.2011.Projection. V5" xfId="1442" xr:uid="{00000000-0005-0000-0000-00000B010000}"/>
    <cellStyle name="g_rate_3 Year Strategic Plan 2-4-08_DTN Pre-Renewal Presentation 6.22.10 v8 dental only" xfId="1443" xr:uid="{00000000-0005-0000-0000-00000C010000}"/>
    <cellStyle name="g_rate_LP Chart" xfId="1444" xr:uid="{00000000-0005-0000-0000-00000D010000}"/>
    <cellStyle name="g_rate_LP Chart_3 Year Strategic Plan 2-4-08" xfId="1445" xr:uid="{00000000-0005-0000-0000-00000E010000}"/>
    <cellStyle name="g_rate_LP Chart_3 Year Strategic Plan 2-4-08_2011 Contributions with 19% increase v4" xfId="1446" xr:uid="{00000000-0005-0000-0000-00000F010000}"/>
    <cellStyle name="g_rate_LP Chart_3 Year Strategic Plan 2-4-08_Copy of LAD.2011.Projection. V5" xfId="1447" xr:uid="{00000000-0005-0000-0000-000010010000}"/>
    <cellStyle name="g_rate_LP Chart_3 Year Strategic Plan 2-4-08_DTN Pre-Renewal Presentation 6.22.10 v8 dental only" xfId="1448" xr:uid="{00000000-0005-0000-0000-000011010000}"/>
    <cellStyle name="g_rate_LP Chart_WACC-CableCar" xfId="1449" xr:uid="{00000000-0005-0000-0000-000012010000}"/>
    <cellStyle name="g_rate_LP Chart_WACC-CableCar_3 Year Strategic Plan 2-4-08" xfId="1450" xr:uid="{00000000-0005-0000-0000-000013010000}"/>
    <cellStyle name="g_rate_LP Chart_WACC-CableCar_3 Year Strategic Plan 2-4-08_2011 Contributions with 19% increase v4" xfId="1451" xr:uid="{00000000-0005-0000-0000-000014010000}"/>
    <cellStyle name="g_rate_LP Chart_WACC-CableCar_3 Year Strategic Plan 2-4-08_Copy of LAD.2011.Projection. V5" xfId="1452" xr:uid="{00000000-0005-0000-0000-000015010000}"/>
    <cellStyle name="g_rate_LP Chart_WACC-CableCar_3 Year Strategic Plan 2-4-08_DTN Pre-Renewal Presentation 6.22.10 v8 dental only" xfId="1453" xr:uid="{00000000-0005-0000-0000-000016010000}"/>
    <cellStyle name="g_rate_Proj10" xfId="1454" xr:uid="{00000000-0005-0000-0000-000017010000}"/>
    <cellStyle name="g_rate_Proj10_3 Year Strategic Plan 2-4-08" xfId="1455" xr:uid="{00000000-0005-0000-0000-000018010000}"/>
    <cellStyle name="g_rate_Proj10_3 Year Strategic Plan 2-4-08_2011 Contributions with 19% increase v4" xfId="1456" xr:uid="{00000000-0005-0000-0000-000019010000}"/>
    <cellStyle name="g_rate_Proj10_3 Year Strategic Plan 2-4-08_Copy of LAD.2011.Projection. V5" xfId="1457" xr:uid="{00000000-0005-0000-0000-00001A010000}"/>
    <cellStyle name="g_rate_Proj10_3 Year Strategic Plan 2-4-08_DTN Pre-Renewal Presentation 6.22.10 v8 dental only" xfId="1458" xr:uid="{00000000-0005-0000-0000-00001B010000}"/>
    <cellStyle name="g_rate_Proj10_LP Chart" xfId="1459" xr:uid="{00000000-0005-0000-0000-00001C010000}"/>
    <cellStyle name="g_rate_Proj10_LP Chart_3 Year Strategic Plan 2-4-08" xfId="1460" xr:uid="{00000000-0005-0000-0000-00001D010000}"/>
    <cellStyle name="g_rate_Proj10_LP Chart_3 Year Strategic Plan 2-4-08_2011 Contributions with 19% increase v4" xfId="1461" xr:uid="{00000000-0005-0000-0000-00001E010000}"/>
    <cellStyle name="g_rate_Proj10_LP Chart_3 Year Strategic Plan 2-4-08_Copy of LAD.2011.Projection. V5" xfId="1462" xr:uid="{00000000-0005-0000-0000-00001F010000}"/>
    <cellStyle name="g_rate_Proj10_LP Chart_3 Year Strategic Plan 2-4-08_DTN Pre-Renewal Presentation 6.22.10 v8 dental only" xfId="1463" xr:uid="{00000000-0005-0000-0000-000020010000}"/>
    <cellStyle name="g_rate_Proj10_LP Chart_WACC-CableCar" xfId="1464" xr:uid="{00000000-0005-0000-0000-000021010000}"/>
    <cellStyle name="g_rate_Proj10_LP Chart_WACC-CableCar_3 Year Strategic Plan 2-4-08" xfId="1465" xr:uid="{00000000-0005-0000-0000-000022010000}"/>
    <cellStyle name="g_rate_Proj10_LP Chart_WACC-CableCar_3 Year Strategic Plan 2-4-08_2011 Contributions with 19% increase v4" xfId="1466" xr:uid="{00000000-0005-0000-0000-000023010000}"/>
    <cellStyle name="g_rate_Proj10_LP Chart_WACC-CableCar_3 Year Strategic Plan 2-4-08_Copy of LAD.2011.Projection. V5" xfId="1467" xr:uid="{00000000-0005-0000-0000-000024010000}"/>
    <cellStyle name="g_rate_Proj10_LP Chart_WACC-CableCar_3 Year Strategic Plan 2-4-08_DTN Pre-Renewal Presentation 6.22.10 v8 dental only" xfId="1468" xr:uid="{00000000-0005-0000-0000-000025010000}"/>
    <cellStyle name="g_rate_Proj10_WACC-CableCar" xfId="1469" xr:uid="{00000000-0005-0000-0000-000026010000}"/>
    <cellStyle name="g_rate_Proj10_WACC-CableCar_3 Year Strategic Plan 2-4-08" xfId="1470" xr:uid="{00000000-0005-0000-0000-000027010000}"/>
    <cellStyle name="g_rate_Proj10_WACC-CableCar_3 Year Strategic Plan 2-4-08_2011 Contributions with 19% increase v4" xfId="1471" xr:uid="{00000000-0005-0000-0000-000028010000}"/>
    <cellStyle name="g_rate_Proj10_WACC-CableCar_3 Year Strategic Plan 2-4-08_Copy of LAD.2011.Projection. V5" xfId="1472" xr:uid="{00000000-0005-0000-0000-000029010000}"/>
    <cellStyle name="g_rate_Proj10_WACC-CableCar_3 Year Strategic Plan 2-4-08_DTN Pre-Renewal Presentation 6.22.10 v8 dental only" xfId="1473" xr:uid="{00000000-0005-0000-0000-00002A010000}"/>
    <cellStyle name="g_rate_Proj10_WACC-RAD (2)" xfId="1474" xr:uid="{00000000-0005-0000-0000-00002B010000}"/>
    <cellStyle name="g_rate_Proj10_WACC-RAD (2)_3 Year Strategic Plan 2-4-08" xfId="1475" xr:uid="{00000000-0005-0000-0000-00002C010000}"/>
    <cellStyle name="g_rate_Proj10_WACC-RAD (2)_3 Year Strategic Plan 2-4-08_2011 Contributions with 19% increase v4" xfId="1476" xr:uid="{00000000-0005-0000-0000-00002D010000}"/>
    <cellStyle name="g_rate_Proj10_WACC-RAD (2)_3 Year Strategic Plan 2-4-08_Copy of LAD.2011.Projection. V5" xfId="1477" xr:uid="{00000000-0005-0000-0000-00002E010000}"/>
    <cellStyle name="g_rate_Proj10_WACC-RAD (2)_3 Year Strategic Plan 2-4-08_DTN Pre-Renewal Presentation 6.22.10 v8 dental only" xfId="1478" xr:uid="{00000000-0005-0000-0000-00002F010000}"/>
    <cellStyle name="g_rate_Proj10_WACC-RAD (2)_WACC-CableCar" xfId="1479" xr:uid="{00000000-0005-0000-0000-000030010000}"/>
    <cellStyle name="g_rate_Proj10_WACC-RAD (2)_WACC-CableCar_3 Year Strategic Plan 2-4-08" xfId="1480" xr:uid="{00000000-0005-0000-0000-000031010000}"/>
    <cellStyle name="g_rate_Proj10_WACC-RAD (2)_WACC-CableCar_3 Year Strategic Plan 2-4-08_2011 Contributions with 19% increase v4" xfId="1481" xr:uid="{00000000-0005-0000-0000-000032010000}"/>
    <cellStyle name="g_rate_Proj10_WACC-RAD (2)_WACC-CableCar_3 Year Strategic Plan 2-4-08_Copy of LAD.2011.Projection. V5" xfId="1482" xr:uid="{00000000-0005-0000-0000-000033010000}"/>
    <cellStyle name="g_rate_Proj10_WACC-RAD (2)_WACC-CableCar_3 Year Strategic Plan 2-4-08_DTN Pre-Renewal Presentation 6.22.10 v8 dental only" xfId="1483" xr:uid="{00000000-0005-0000-0000-000034010000}"/>
    <cellStyle name="g_rate_WACC-CableCar" xfId="1484" xr:uid="{00000000-0005-0000-0000-000035010000}"/>
    <cellStyle name="g_rate_WACC-CableCar_3 Year Strategic Plan 2-4-08" xfId="1485" xr:uid="{00000000-0005-0000-0000-000036010000}"/>
    <cellStyle name="g_rate_WACC-CableCar_3 Year Strategic Plan 2-4-08_2011 Contributions with 19% increase v4" xfId="1486" xr:uid="{00000000-0005-0000-0000-000037010000}"/>
    <cellStyle name="g_rate_WACC-CableCar_3 Year Strategic Plan 2-4-08_Copy of LAD.2011.Projection. V5" xfId="1487" xr:uid="{00000000-0005-0000-0000-000038010000}"/>
    <cellStyle name="g_rate_WACC-CableCar_3 Year Strategic Plan 2-4-08_DTN Pre-Renewal Presentation 6.22.10 v8 dental only" xfId="1488" xr:uid="{00000000-0005-0000-0000-000039010000}"/>
    <cellStyle name="g_rate_WACC-RAD (2)" xfId="1489" xr:uid="{00000000-0005-0000-0000-00003A010000}"/>
    <cellStyle name="g_rate_WACC-RAD (2)_3 Year Strategic Plan 2-4-08" xfId="1490" xr:uid="{00000000-0005-0000-0000-00003B010000}"/>
    <cellStyle name="g_rate_WACC-RAD (2)_3 Year Strategic Plan 2-4-08_2011 Contributions with 19% increase v4" xfId="1491" xr:uid="{00000000-0005-0000-0000-00003C010000}"/>
    <cellStyle name="g_rate_WACC-RAD (2)_3 Year Strategic Plan 2-4-08_Copy of LAD.2011.Projection. V5" xfId="1492" xr:uid="{00000000-0005-0000-0000-00003D010000}"/>
    <cellStyle name="g_rate_WACC-RAD (2)_3 Year Strategic Plan 2-4-08_DTN Pre-Renewal Presentation 6.22.10 v8 dental only" xfId="1493" xr:uid="{00000000-0005-0000-0000-00003E010000}"/>
    <cellStyle name="g_rate_WACC-RAD (2)_WACC-CableCar" xfId="1494" xr:uid="{00000000-0005-0000-0000-00003F010000}"/>
    <cellStyle name="g_rate_WACC-RAD (2)_WACC-CableCar_3 Year Strategic Plan 2-4-08" xfId="1495" xr:uid="{00000000-0005-0000-0000-000040010000}"/>
    <cellStyle name="g_rate_WACC-RAD (2)_WACC-CableCar_3 Year Strategic Plan 2-4-08_2011 Contributions with 19% increase v4" xfId="1496" xr:uid="{00000000-0005-0000-0000-000041010000}"/>
    <cellStyle name="g_rate_WACC-RAD (2)_WACC-CableCar_3 Year Strategic Plan 2-4-08_Copy of LAD.2011.Projection. V5" xfId="1497" xr:uid="{00000000-0005-0000-0000-000042010000}"/>
    <cellStyle name="g_rate_WACC-RAD (2)_WACC-CableCar_3 Year Strategic Plan 2-4-08_DTN Pre-Renewal Presentation 6.22.10 v8 dental only" xfId="1498" xr:uid="{00000000-0005-0000-0000-000043010000}"/>
    <cellStyle name="Good" xfId="32" builtinId="26" customBuiltin="1"/>
    <cellStyle name="Good 2" xfId="137" xr:uid="{00000000-0005-0000-0000-000077010000}"/>
    <cellStyle name="Good 2 2" xfId="385" xr:uid="{00000000-0005-0000-0000-000078010000}"/>
    <cellStyle name="Good 2 2 2" xfId="1650" xr:uid="{00000000-0005-0000-0000-000045010000}"/>
    <cellStyle name="Good 2 3" xfId="738" xr:uid="{00000000-0005-0000-0000-000079010000}"/>
    <cellStyle name="Good 2 4" xfId="1345" xr:uid="{00000000-0005-0000-0000-000044010000}"/>
    <cellStyle name="Good 3" xfId="386" xr:uid="{00000000-0005-0000-0000-00007A010000}"/>
    <cellStyle name="Good 3 2" xfId="1726" xr:uid="{00000000-0005-0000-0000-000047010000}"/>
    <cellStyle name="Good 4" xfId="1760" xr:uid="{00000000-0005-0000-0000-000048010000}"/>
    <cellStyle name="Grey" xfId="138" xr:uid="{00000000-0005-0000-0000-00007B010000}"/>
    <cellStyle name="Grey 2" xfId="387" xr:uid="{00000000-0005-0000-0000-00007C010000}"/>
    <cellStyle name="Grey_Financial Analysis_Training 8.24.11" xfId="388" xr:uid="{00000000-0005-0000-0000-00007D010000}"/>
    <cellStyle name="Hanging Dollars" xfId="139" xr:uid="{00000000-0005-0000-0000-00007E010000}"/>
    <cellStyle name="Hanging Dollars 2" xfId="626" xr:uid="{00000000-0005-0000-0000-00007F010000}"/>
    <cellStyle name="Header1" xfId="33" xr:uid="{00000000-0005-0000-0000-000021000000}"/>
    <cellStyle name="Header2" xfId="34" xr:uid="{00000000-0005-0000-0000-000022000000}"/>
    <cellStyle name="Header2 2" xfId="1600" xr:uid="{00000000-0005-0000-0000-00004D010000}"/>
    <cellStyle name="Header2 2 2" xfId="2786" xr:uid="{00000000-0005-0000-0000-00004D010000}"/>
    <cellStyle name="Header2 2 3" xfId="3347" xr:uid="{00000000-0005-0000-0000-00004D010000}"/>
    <cellStyle name="Header2 3" xfId="1681" xr:uid="{00000000-0005-0000-0000-00004E010000}"/>
    <cellStyle name="Header2 3 2" xfId="3394" xr:uid="{00000000-0005-0000-0000-00004E010000}"/>
    <cellStyle name="Header2 4" xfId="1736" xr:uid="{00000000-0005-0000-0000-00004F010000}"/>
    <cellStyle name="Header2 4 2" xfId="3409" xr:uid="{00000000-0005-0000-0000-00004F010000}"/>
    <cellStyle name="Header2 5" xfId="140" xr:uid="{00000000-0005-0000-0000-000081010000}"/>
    <cellStyle name="Header2 6" xfId="2748" xr:uid="{00000000-0005-0000-0000-000081010000}"/>
    <cellStyle name="Header2 7" xfId="4370" xr:uid="{00000000-0005-0000-0000-000022000000}"/>
    <cellStyle name="Heading" xfId="874" xr:uid="{00000000-0005-0000-0000-000082010000}"/>
    <cellStyle name="Heading 1" xfId="35" builtinId="16" customBuiltin="1"/>
    <cellStyle name="Heading 1 2" xfId="141" xr:uid="{00000000-0005-0000-0000-000083010000}"/>
    <cellStyle name="Heading 1 2 2" xfId="389" xr:uid="{00000000-0005-0000-0000-000084010000}"/>
    <cellStyle name="Heading 1 2 2 2" xfId="1651" xr:uid="{00000000-0005-0000-0000-000051010000}"/>
    <cellStyle name="Heading 1 2 3" xfId="739" xr:uid="{00000000-0005-0000-0000-000085010000}"/>
    <cellStyle name="Heading 1 2 4" xfId="1346" xr:uid="{00000000-0005-0000-0000-000050010000}"/>
    <cellStyle name="Heading 1 3" xfId="390" xr:uid="{00000000-0005-0000-0000-000086010000}"/>
    <cellStyle name="Heading 1 3 2" xfId="1728" xr:uid="{00000000-0005-0000-0000-000053010000}"/>
    <cellStyle name="Heading 1 3 3" xfId="1368" xr:uid="{00000000-0005-0000-0000-000052010000}"/>
    <cellStyle name="Heading 1 4" xfId="1761" xr:uid="{00000000-0005-0000-0000-000054010000}"/>
    <cellStyle name="Heading 2" xfId="36" builtinId="17" customBuiltin="1"/>
    <cellStyle name="Heading 2 2" xfId="142" xr:uid="{00000000-0005-0000-0000-000087010000}"/>
    <cellStyle name="Heading 2 2 2" xfId="391" xr:uid="{00000000-0005-0000-0000-000088010000}"/>
    <cellStyle name="Heading 2 2 2 2" xfId="1652" xr:uid="{00000000-0005-0000-0000-000056010000}"/>
    <cellStyle name="Heading 2 2 3" xfId="740" xr:uid="{00000000-0005-0000-0000-000089010000}"/>
    <cellStyle name="Heading 2 2 4" xfId="1347" xr:uid="{00000000-0005-0000-0000-000055010000}"/>
    <cellStyle name="Heading 2 3" xfId="392" xr:uid="{00000000-0005-0000-0000-00008A010000}"/>
    <cellStyle name="Heading 2 3 2" xfId="1722" xr:uid="{00000000-0005-0000-0000-000058010000}"/>
    <cellStyle name="Heading 2 3 3" xfId="1369" xr:uid="{00000000-0005-0000-0000-000057010000}"/>
    <cellStyle name="Heading 2 4" xfId="1762" xr:uid="{00000000-0005-0000-0000-000059010000}"/>
    <cellStyle name="Heading 3" xfId="37" builtinId="18" customBuiltin="1"/>
    <cellStyle name="Heading 3 2" xfId="143" xr:uid="{00000000-0005-0000-0000-00008B010000}"/>
    <cellStyle name="Heading 3 2 2" xfId="393" xr:uid="{00000000-0005-0000-0000-00008C010000}"/>
    <cellStyle name="Heading 3 2 2 2" xfId="1653" xr:uid="{00000000-0005-0000-0000-00005B010000}"/>
    <cellStyle name="Heading 3 2 3" xfId="741" xr:uid="{00000000-0005-0000-0000-00008D010000}"/>
    <cellStyle name="Heading 3 2 4" xfId="1348" xr:uid="{00000000-0005-0000-0000-00005A010000}"/>
    <cellStyle name="Heading 3 3" xfId="394" xr:uid="{00000000-0005-0000-0000-00008E010000}"/>
    <cellStyle name="Heading 3 3 2" xfId="1721" xr:uid="{00000000-0005-0000-0000-00005D010000}"/>
    <cellStyle name="Heading 3 3 3" xfId="1370" xr:uid="{00000000-0005-0000-0000-00005C010000}"/>
    <cellStyle name="Heading 3 4" xfId="1763" xr:uid="{00000000-0005-0000-0000-00005E010000}"/>
    <cellStyle name="Heading 4" xfId="38" builtinId="19" customBuiltin="1"/>
    <cellStyle name="Heading 4 2" xfId="144" xr:uid="{00000000-0005-0000-0000-00008F010000}"/>
    <cellStyle name="Heading 4 2 2" xfId="395" xr:uid="{00000000-0005-0000-0000-000090010000}"/>
    <cellStyle name="Heading 4 2 2 2" xfId="1654" xr:uid="{00000000-0005-0000-0000-000060010000}"/>
    <cellStyle name="Heading 4 2 3" xfId="742" xr:uid="{00000000-0005-0000-0000-000091010000}"/>
    <cellStyle name="Heading 4 2 4" xfId="1349" xr:uid="{00000000-0005-0000-0000-00005F010000}"/>
    <cellStyle name="Heading 4 3" xfId="396" xr:uid="{00000000-0005-0000-0000-000092010000}"/>
    <cellStyle name="Heading 4 3 2" xfId="1731" xr:uid="{00000000-0005-0000-0000-000062010000}"/>
    <cellStyle name="Heading 4 4" xfId="1764" xr:uid="{00000000-0005-0000-0000-000063010000}"/>
    <cellStyle name="Heading 5" xfId="875" xr:uid="{00000000-0005-0000-0000-000093010000}"/>
    <cellStyle name="HEADINGS" xfId="145" xr:uid="{00000000-0005-0000-0000-000094010000}"/>
    <cellStyle name="HEADINGSTOP" xfId="146" xr:uid="{00000000-0005-0000-0000-000095010000}"/>
    <cellStyle name="Hyperlink 2" xfId="644" xr:uid="{00000000-0005-0000-0000-000097010000}"/>
    <cellStyle name="Hyperlink 2 2" xfId="888" xr:uid="{00000000-0005-0000-0000-000098010000}"/>
    <cellStyle name="Hyperlink 2 3" xfId="1590" xr:uid="{00000000-0005-0000-0000-000066010000}"/>
    <cellStyle name="Hyperlink 3" xfId="1499" xr:uid="{00000000-0005-0000-0000-000067010000}"/>
    <cellStyle name="Hyperlink 3 2" xfId="1591" xr:uid="{00000000-0005-0000-0000-000068010000}"/>
    <cellStyle name="Hyperlink 4" xfId="1500" xr:uid="{00000000-0005-0000-0000-000069010000}"/>
    <cellStyle name="Hyperlink 4 2" xfId="1592" xr:uid="{00000000-0005-0000-0000-00006A010000}"/>
    <cellStyle name="Hyperlink 5" xfId="1584" xr:uid="{00000000-0005-0000-0000-00006B010000}"/>
    <cellStyle name="Hyperlink 6" xfId="1359" xr:uid="{00000000-0005-0000-0000-00006C010000}"/>
    <cellStyle name="Input" xfId="39" builtinId="20" customBuiltin="1"/>
    <cellStyle name="Input [yellow]" xfId="147" xr:uid="{00000000-0005-0000-0000-000099010000}"/>
    <cellStyle name="Input [yellow] 2" xfId="397" xr:uid="{00000000-0005-0000-0000-00009A010000}"/>
    <cellStyle name="Input [yellow] 2 2" xfId="2760" xr:uid="{00000000-0005-0000-0000-00009A010000}"/>
    <cellStyle name="Input [yellow] 3" xfId="2749" xr:uid="{00000000-0005-0000-0000-000099010000}"/>
    <cellStyle name="Input [yellow]_Financial Analysis_Training 8.24.11" xfId="398" xr:uid="{00000000-0005-0000-0000-00009B010000}"/>
    <cellStyle name="Input 10" xfId="2836" xr:uid="{00000000-0005-0000-0000-0000170B0000}"/>
    <cellStyle name="Input 11" xfId="2816" xr:uid="{00000000-0005-0000-0000-0000190B0000}"/>
    <cellStyle name="Input 12" xfId="2828" xr:uid="{00000000-0005-0000-0000-00001B0B0000}"/>
    <cellStyle name="Input 13" xfId="2844" xr:uid="{00000000-0005-0000-0000-00001D0B0000}"/>
    <cellStyle name="Input 14" xfId="2835" xr:uid="{00000000-0005-0000-0000-00001F0B0000}"/>
    <cellStyle name="Input 15" xfId="2824" xr:uid="{00000000-0005-0000-0000-0000210B0000}"/>
    <cellStyle name="Input 16" xfId="2845" xr:uid="{00000000-0005-0000-0000-0000230B0000}"/>
    <cellStyle name="Input 17" xfId="2823" xr:uid="{00000000-0005-0000-0000-0000250B0000}"/>
    <cellStyle name="Input 18" xfId="2821" xr:uid="{00000000-0005-0000-0000-0000270B0000}"/>
    <cellStyle name="Input 19" xfId="3333" xr:uid="{00000000-0005-0000-0000-000026110000}"/>
    <cellStyle name="Input 2" xfId="148" xr:uid="{00000000-0005-0000-0000-00009C010000}"/>
    <cellStyle name="Input 2 2" xfId="399" xr:uid="{00000000-0005-0000-0000-00009D010000}"/>
    <cellStyle name="Input 2 2 2" xfId="1655" xr:uid="{00000000-0005-0000-0000-000070010000}"/>
    <cellStyle name="Input 2 2 3" xfId="2761" xr:uid="{00000000-0005-0000-0000-00009D010000}"/>
    <cellStyle name="Input 2 2 4" xfId="2859" xr:uid="{00000000-0005-0000-0000-00009D010000}"/>
    <cellStyle name="Input 2 3" xfId="743" xr:uid="{00000000-0005-0000-0000-00009E010000}"/>
    <cellStyle name="Input 2 3 2" xfId="2773" xr:uid="{00000000-0005-0000-0000-00009E010000}"/>
    <cellStyle name="Input 2 3 3" xfId="2890" xr:uid="{00000000-0005-0000-0000-00009E010000}"/>
    <cellStyle name="Input 2 4" xfId="1350" xr:uid="{00000000-0005-0000-0000-00006F010000}"/>
    <cellStyle name="Input 2 5" xfId="2750" xr:uid="{00000000-0005-0000-0000-00009C010000}"/>
    <cellStyle name="Input 2 6" xfId="2849" xr:uid="{00000000-0005-0000-0000-00009C010000}"/>
    <cellStyle name="Input 20" xfId="4372" xr:uid="{00000000-0005-0000-0000-00002F110000}"/>
    <cellStyle name="Input 3" xfId="400" xr:uid="{00000000-0005-0000-0000-00009F010000}"/>
    <cellStyle name="Input 3 2" xfId="1720" xr:uid="{00000000-0005-0000-0000-000072010000}"/>
    <cellStyle name="Input 3 2 2" xfId="2797" xr:uid="{00000000-0005-0000-0000-000072010000}"/>
    <cellStyle name="Input 3 2 3" xfId="3406" xr:uid="{00000000-0005-0000-0000-000072010000}"/>
    <cellStyle name="Input 3 3" xfId="1739" xr:uid="{00000000-0005-0000-0000-000073010000}"/>
    <cellStyle name="Input 3 3 2" xfId="2802" xr:uid="{00000000-0005-0000-0000-000073010000}"/>
    <cellStyle name="Input 3 3 3" xfId="3412" xr:uid="{00000000-0005-0000-0000-000073010000}"/>
    <cellStyle name="Input 3 4" xfId="2762" xr:uid="{00000000-0005-0000-0000-00009F010000}"/>
    <cellStyle name="Input 3 5" xfId="2860" xr:uid="{00000000-0005-0000-0000-00009F010000}"/>
    <cellStyle name="Input 4" xfId="1725" xr:uid="{00000000-0005-0000-0000-000074010000}"/>
    <cellStyle name="Input 4 2" xfId="2799" xr:uid="{00000000-0005-0000-0000-000074010000}"/>
    <cellStyle name="Input 4 3" xfId="3408" xr:uid="{00000000-0005-0000-0000-000074010000}"/>
    <cellStyle name="Input 5" xfId="1737" xr:uid="{00000000-0005-0000-0000-000075010000}"/>
    <cellStyle name="Input 5 2" xfId="2800" xr:uid="{00000000-0005-0000-0000-000075010000}"/>
    <cellStyle name="Input 5 3" xfId="3410" xr:uid="{00000000-0005-0000-0000-000075010000}"/>
    <cellStyle name="Input 6" xfId="1705" xr:uid="{00000000-0005-0000-0000-000076010000}"/>
    <cellStyle name="Input 6 2" xfId="2795" xr:uid="{00000000-0005-0000-0000-000076010000}"/>
    <cellStyle name="Input 6 3" xfId="3404" xr:uid="{00000000-0005-0000-0000-000076010000}"/>
    <cellStyle name="Input 7" xfId="1738" xr:uid="{00000000-0005-0000-0000-000077010000}"/>
    <cellStyle name="Input 7 2" xfId="2801" xr:uid="{00000000-0005-0000-0000-000077010000}"/>
    <cellStyle name="Input 7 3" xfId="3411" xr:uid="{00000000-0005-0000-0000-000077010000}"/>
    <cellStyle name="Input 8" xfId="2825" xr:uid="{00000000-0005-0000-0000-0000060B0000}"/>
    <cellStyle name="Input 9" xfId="2822" xr:uid="{00000000-0005-0000-0000-0000150B0000}"/>
    <cellStyle name="Label - Style3" xfId="744" xr:uid="{00000000-0005-0000-0000-0000A0010000}"/>
    <cellStyle name="Labels - Style3" xfId="745" xr:uid="{00000000-0005-0000-0000-0000A1010000}"/>
    <cellStyle name="Labels - Style3 2" xfId="2774" xr:uid="{00000000-0005-0000-0000-0000A1010000}"/>
    <cellStyle name="Labels - Style3 3" xfId="2891" xr:uid="{00000000-0005-0000-0000-0000A1010000}"/>
    <cellStyle name="Link Currency (0)" xfId="149" xr:uid="{00000000-0005-0000-0000-0000A2010000}"/>
    <cellStyle name="Link Currency (0) 2" xfId="627" xr:uid="{00000000-0005-0000-0000-0000A3010000}"/>
    <cellStyle name="Link Currency (2)" xfId="150" xr:uid="{00000000-0005-0000-0000-0000A4010000}"/>
    <cellStyle name="Link Currency (2) 2" xfId="628" xr:uid="{00000000-0005-0000-0000-0000A5010000}"/>
    <cellStyle name="Link Units (0)" xfId="151" xr:uid="{00000000-0005-0000-0000-0000A6010000}"/>
    <cellStyle name="Link Units (0) 2" xfId="629" xr:uid="{00000000-0005-0000-0000-0000A7010000}"/>
    <cellStyle name="Link Units (1)" xfId="152" xr:uid="{00000000-0005-0000-0000-0000A8010000}"/>
    <cellStyle name="Link Units (1) 2" xfId="630" xr:uid="{00000000-0005-0000-0000-0000A9010000}"/>
    <cellStyle name="Link Units (2)" xfId="153" xr:uid="{00000000-0005-0000-0000-0000AA010000}"/>
    <cellStyle name="Link Units (2) 2" xfId="631" xr:uid="{00000000-0005-0000-0000-0000AB010000}"/>
    <cellStyle name="Linked Cell" xfId="40" builtinId="24" customBuiltin="1"/>
    <cellStyle name="Linked Cell 2" xfId="154" xr:uid="{00000000-0005-0000-0000-0000AC010000}"/>
    <cellStyle name="Linked Cell 2 2" xfId="401" xr:uid="{00000000-0005-0000-0000-0000AD010000}"/>
    <cellStyle name="Linked Cell 2 2 2" xfId="1656" xr:uid="{00000000-0005-0000-0000-00007E010000}"/>
    <cellStyle name="Linked Cell 2 3" xfId="746" xr:uid="{00000000-0005-0000-0000-0000AE010000}"/>
    <cellStyle name="Linked Cell 2 4" xfId="1351" xr:uid="{00000000-0005-0000-0000-00007D010000}"/>
    <cellStyle name="Linked Cell 3" xfId="402" xr:uid="{00000000-0005-0000-0000-0000AF010000}"/>
    <cellStyle name="Linked Cell 3 2" xfId="1719" xr:uid="{00000000-0005-0000-0000-000080010000}"/>
    <cellStyle name="Linked Cell 4" xfId="1765" xr:uid="{00000000-0005-0000-0000-000081010000}"/>
    <cellStyle name="m" xfId="1501" xr:uid="{00000000-0005-0000-0000-000082010000}"/>
    <cellStyle name="m$" xfId="1502" xr:uid="{00000000-0005-0000-0000-000083010000}"/>
    <cellStyle name="m_LP Chart" xfId="1503" xr:uid="{00000000-0005-0000-0000-000084010000}"/>
    <cellStyle name="m_Proj10" xfId="1504" xr:uid="{00000000-0005-0000-0000-000085010000}"/>
    <cellStyle name="m_Proj10_LP Chart" xfId="1505" xr:uid="{00000000-0005-0000-0000-000086010000}"/>
    <cellStyle name="m_Proj10_WACC-RAD (2)" xfId="1506" xr:uid="{00000000-0005-0000-0000-000087010000}"/>
    <cellStyle name="m_WACC-RAD (2)" xfId="1507" xr:uid="{00000000-0005-0000-0000-000088010000}"/>
    <cellStyle name="MainTitle/1 Lne" xfId="155" xr:uid="{00000000-0005-0000-0000-0000B0010000}"/>
    <cellStyle name="Millares [0]_pldt" xfId="156" xr:uid="{00000000-0005-0000-0000-0000B1010000}"/>
    <cellStyle name="Millares_pldt" xfId="157" xr:uid="{00000000-0005-0000-0000-0000B2010000}"/>
    <cellStyle name="mm" xfId="1508" xr:uid="{00000000-0005-0000-0000-000089010000}"/>
    <cellStyle name="Moneda [0]_pldt" xfId="158" xr:uid="{00000000-0005-0000-0000-0000B3010000}"/>
    <cellStyle name="Moneda_pldt" xfId="159" xr:uid="{00000000-0005-0000-0000-0000B4010000}"/>
    <cellStyle name="my style" xfId="403" xr:uid="{00000000-0005-0000-0000-0000B5010000}"/>
    <cellStyle name="Neutral" xfId="41" builtinId="28" customBuiltin="1"/>
    <cellStyle name="Neutral 2" xfId="160" xr:uid="{00000000-0005-0000-0000-0000B6010000}"/>
    <cellStyle name="Neutral 2 2" xfId="404" xr:uid="{00000000-0005-0000-0000-0000B7010000}"/>
    <cellStyle name="Neutral 2 2 2" xfId="1657" xr:uid="{00000000-0005-0000-0000-00008C010000}"/>
    <cellStyle name="Neutral 2 3" xfId="747" xr:uid="{00000000-0005-0000-0000-0000B8010000}"/>
    <cellStyle name="Neutral 2 4" xfId="1352" xr:uid="{00000000-0005-0000-0000-00008B010000}"/>
    <cellStyle name="Neutral 3" xfId="405" xr:uid="{00000000-0005-0000-0000-0000B9010000}"/>
    <cellStyle name="Neutral 3 2" xfId="1718" xr:uid="{00000000-0005-0000-0000-00008E010000}"/>
    <cellStyle name="Neutral 4" xfId="1766" xr:uid="{00000000-0005-0000-0000-00008F010000}"/>
    <cellStyle name="New Roman" xfId="1509" xr:uid="{00000000-0005-0000-0000-000090010000}"/>
    <cellStyle name="no dec" xfId="406" xr:uid="{00000000-0005-0000-0000-0000BA010000}"/>
    <cellStyle name="NoEntry" xfId="876" xr:uid="{00000000-0005-0000-0000-0000BB010000}"/>
    <cellStyle name="Normal" xfId="0" builtinId="0"/>
    <cellStyle name="Normal - Style1" xfId="161" xr:uid="{00000000-0005-0000-0000-0000BD010000}"/>
    <cellStyle name="Normal - Style1 2" xfId="1510" xr:uid="{00000000-0005-0000-0000-000092010000}"/>
    <cellStyle name="Normal 10" xfId="65" xr:uid="{7F61C727-7941-4B52-89D5-892B18D58956}"/>
    <cellStyle name="Normal 10 2" xfId="407" xr:uid="{00000000-0005-0000-0000-0000BF010000}"/>
    <cellStyle name="Normal 10 2 17" xfId="80" xr:uid="{2126CF40-892E-4007-9D47-D3581DE1896A}"/>
    <cellStyle name="Normal 10 3" xfId="1562" xr:uid="{00000000-0005-0000-0000-000095010000}"/>
    <cellStyle name="Normal 10_Financial Analysis_Training 8.24.11" xfId="408" xr:uid="{00000000-0005-0000-0000-0000C0010000}"/>
    <cellStyle name="Normal 100" xfId="409" xr:uid="{00000000-0005-0000-0000-0000C1010000}"/>
    <cellStyle name="Normal 101" xfId="410" xr:uid="{00000000-0005-0000-0000-0000C2010000}"/>
    <cellStyle name="Normal 102" xfId="411" xr:uid="{00000000-0005-0000-0000-0000C3010000}"/>
    <cellStyle name="Normal 103" xfId="412" xr:uid="{00000000-0005-0000-0000-0000C4010000}"/>
    <cellStyle name="Normal 104" xfId="413" xr:uid="{00000000-0005-0000-0000-0000C5010000}"/>
    <cellStyle name="Normal 105" xfId="414" xr:uid="{00000000-0005-0000-0000-0000C6010000}"/>
    <cellStyle name="Normal 106" xfId="415" xr:uid="{00000000-0005-0000-0000-0000C7010000}"/>
    <cellStyle name="Normal 107" xfId="416" xr:uid="{00000000-0005-0000-0000-0000C8010000}"/>
    <cellStyle name="Normal 108" xfId="417" xr:uid="{00000000-0005-0000-0000-0000C9010000}"/>
    <cellStyle name="Normal 109" xfId="418" xr:uid="{00000000-0005-0000-0000-0000CA010000}"/>
    <cellStyle name="Normal 11" xfId="419" xr:uid="{00000000-0005-0000-0000-0000CB010000}"/>
    <cellStyle name="Normal 11 2" xfId="420" xr:uid="{00000000-0005-0000-0000-0000CC010000}"/>
    <cellStyle name="Normal 11 3" xfId="1563" xr:uid="{00000000-0005-0000-0000-000096010000}"/>
    <cellStyle name="Normal 11_Financial Analysis_Training 8.24.11" xfId="421" xr:uid="{00000000-0005-0000-0000-0000CD010000}"/>
    <cellStyle name="Normal 110" xfId="422" xr:uid="{00000000-0005-0000-0000-0000CE010000}"/>
    <cellStyle name="Normal 111" xfId="423" xr:uid="{00000000-0005-0000-0000-0000CF010000}"/>
    <cellStyle name="Normal 112" xfId="424" xr:uid="{00000000-0005-0000-0000-0000D0010000}"/>
    <cellStyle name="Normal 113" xfId="425" xr:uid="{00000000-0005-0000-0000-0000D1010000}"/>
    <cellStyle name="Normal 114" xfId="426" xr:uid="{00000000-0005-0000-0000-0000D2010000}"/>
    <cellStyle name="Normal 115" xfId="427" xr:uid="{00000000-0005-0000-0000-0000D3010000}"/>
    <cellStyle name="Normal 116" xfId="428" xr:uid="{00000000-0005-0000-0000-0000D4010000}"/>
    <cellStyle name="Normal 117" xfId="429" xr:uid="{00000000-0005-0000-0000-0000D5010000}"/>
    <cellStyle name="Normal 118" xfId="430" xr:uid="{00000000-0005-0000-0000-0000D6010000}"/>
    <cellStyle name="Normal 119" xfId="431" xr:uid="{00000000-0005-0000-0000-0000D7010000}"/>
    <cellStyle name="Normal 12" xfId="432" xr:uid="{00000000-0005-0000-0000-0000D8010000}"/>
    <cellStyle name="Normal 12 2" xfId="433" xr:uid="{00000000-0005-0000-0000-0000D9010000}"/>
    <cellStyle name="Normal 12 3" xfId="1564" xr:uid="{00000000-0005-0000-0000-000097010000}"/>
    <cellStyle name="Normal 12_Financial Analysis_Training 8.24.11" xfId="434" xr:uid="{00000000-0005-0000-0000-0000DA010000}"/>
    <cellStyle name="Normal 120" xfId="435" xr:uid="{00000000-0005-0000-0000-0000DB010000}"/>
    <cellStyle name="Normal 121" xfId="436" xr:uid="{00000000-0005-0000-0000-0000DC010000}"/>
    <cellStyle name="Normal 122" xfId="437" xr:uid="{00000000-0005-0000-0000-0000DD010000}"/>
    <cellStyle name="Normal 123" xfId="438" xr:uid="{00000000-0005-0000-0000-0000DE010000}"/>
    <cellStyle name="Normal 124" xfId="439" xr:uid="{00000000-0005-0000-0000-0000DF010000}"/>
    <cellStyle name="Normal 125" xfId="440" xr:uid="{00000000-0005-0000-0000-0000E0010000}"/>
    <cellStyle name="Normal 126" xfId="441" xr:uid="{00000000-0005-0000-0000-0000E1010000}"/>
    <cellStyle name="Normal 127" xfId="442" xr:uid="{00000000-0005-0000-0000-0000E2010000}"/>
    <cellStyle name="Normal 128" xfId="443" xr:uid="{00000000-0005-0000-0000-0000E3010000}"/>
    <cellStyle name="Normal 129" xfId="444" xr:uid="{00000000-0005-0000-0000-0000E4010000}"/>
    <cellStyle name="Normal 13" xfId="445" xr:uid="{00000000-0005-0000-0000-0000E5010000}"/>
    <cellStyle name="Normal 13 2" xfId="446" xr:uid="{00000000-0005-0000-0000-0000E6010000}"/>
    <cellStyle name="Normal 13 3" xfId="1565" xr:uid="{00000000-0005-0000-0000-000098010000}"/>
    <cellStyle name="Normal 13_Financial Analysis_Training 8.24.11" xfId="447" xr:uid="{00000000-0005-0000-0000-0000E7010000}"/>
    <cellStyle name="Normal 130" xfId="448" xr:uid="{00000000-0005-0000-0000-0000E8010000}"/>
    <cellStyle name="Normal 131" xfId="449" xr:uid="{00000000-0005-0000-0000-0000E9010000}"/>
    <cellStyle name="Normal 132" xfId="72" xr:uid="{103A1E40-52AF-4EBF-9D9F-F35FDD5CB406}"/>
    <cellStyle name="Normal 133" xfId="450" xr:uid="{00000000-0005-0000-0000-0000EB010000}"/>
    <cellStyle name="Normal 133 2" xfId="748" xr:uid="{00000000-0005-0000-0000-0000EC010000}"/>
    <cellStyle name="Normal 133 2 2" xfId="852" xr:uid="{00000000-0005-0000-0000-0000ED010000}"/>
    <cellStyle name="Normal 133 2 2 2" xfId="962" xr:uid="{00000000-0005-0000-0000-0000ED010000}"/>
    <cellStyle name="Normal 133 2 2 2 2" xfId="1203" xr:uid="{00000000-0005-0000-0000-0000ED010000}"/>
    <cellStyle name="Normal 133 2 2 2 2 2" xfId="2638" xr:uid="{00000000-0005-0000-0000-0000ED010000}"/>
    <cellStyle name="Normal 133 2 2 2 2 2 2" xfId="4265" xr:uid="{00000000-0005-0000-0000-0000ED010000}"/>
    <cellStyle name="Normal 133 2 2 2 2 3" xfId="3227" xr:uid="{00000000-0005-0000-0000-0000ED010000}"/>
    <cellStyle name="Normal 133 2 2 2 3" xfId="1899" xr:uid="{00000000-0005-0000-0000-0000ED010000}"/>
    <cellStyle name="Normal 133 2 2 2 3 2" xfId="2415" xr:uid="{00000000-0005-0000-0000-0000ED010000}"/>
    <cellStyle name="Normal 133 2 2 2 3 2 2" xfId="4042" xr:uid="{00000000-0005-0000-0000-0000ED010000}"/>
    <cellStyle name="Normal 133 2 2 2 3 3" xfId="3538" xr:uid="{00000000-0005-0000-0000-0000ED010000}"/>
    <cellStyle name="Normal 133 2 2 2 4" xfId="2133" xr:uid="{00000000-0005-0000-0000-0000ED010000}"/>
    <cellStyle name="Normal 133 2 2 2 4 2" xfId="3761" xr:uid="{00000000-0005-0000-0000-0000ED010000}"/>
    <cellStyle name="Normal 133 2 2 2 5" xfId="3004" xr:uid="{00000000-0005-0000-0000-0000ED010000}"/>
    <cellStyle name="Normal 133 2 2 3" xfId="1015" xr:uid="{00000000-0005-0000-0000-0000E2010000}"/>
    <cellStyle name="Normal 133 2 2 3 2" xfId="1253" xr:uid="{00000000-0005-0000-0000-0000E2010000}"/>
    <cellStyle name="Normal 133 2 2 3 2 2" xfId="2688" xr:uid="{00000000-0005-0000-0000-0000E2010000}"/>
    <cellStyle name="Normal 133 2 2 3 2 2 2" xfId="4315" xr:uid="{00000000-0005-0000-0000-0000E2010000}"/>
    <cellStyle name="Normal 133 2 2 3 2 3" xfId="3277" xr:uid="{00000000-0005-0000-0000-0000E2010000}"/>
    <cellStyle name="Normal 133 2 2 3 3" xfId="1949" xr:uid="{00000000-0005-0000-0000-0000E2010000}"/>
    <cellStyle name="Normal 133 2 2 3 3 2" xfId="2465" xr:uid="{00000000-0005-0000-0000-0000E2010000}"/>
    <cellStyle name="Normal 133 2 2 3 3 2 2" xfId="4092" xr:uid="{00000000-0005-0000-0000-0000E2010000}"/>
    <cellStyle name="Normal 133 2 2 3 3 3" xfId="3588" xr:uid="{00000000-0005-0000-0000-0000E2010000}"/>
    <cellStyle name="Normal 133 2 2 3 4" xfId="2183" xr:uid="{00000000-0005-0000-0000-0000E2010000}"/>
    <cellStyle name="Normal 133 2 2 3 4 2" xfId="3811" xr:uid="{00000000-0005-0000-0000-0000E2010000}"/>
    <cellStyle name="Normal 133 2 2 3 5" xfId="3054" xr:uid="{00000000-0005-0000-0000-0000E2010000}"/>
    <cellStyle name="Normal 133 2 2 4" xfId="1131" xr:uid="{00000000-0005-0000-0000-0000ED010000}"/>
    <cellStyle name="Normal 133 2 2 4 2" xfId="2566" xr:uid="{00000000-0005-0000-0000-0000ED010000}"/>
    <cellStyle name="Normal 133 2 2 4 2 2" xfId="4193" xr:uid="{00000000-0005-0000-0000-0000ED010000}"/>
    <cellStyle name="Normal 133 2 2 4 3" xfId="3155" xr:uid="{00000000-0005-0000-0000-0000ED010000}"/>
    <cellStyle name="Normal 133 2 2 5" xfId="1828" xr:uid="{00000000-0005-0000-0000-0000ED010000}"/>
    <cellStyle name="Normal 133 2 2 5 2" xfId="2344" xr:uid="{00000000-0005-0000-0000-0000ED010000}"/>
    <cellStyle name="Normal 133 2 2 5 2 2" xfId="3971" xr:uid="{00000000-0005-0000-0000-0000ED010000}"/>
    <cellStyle name="Normal 133 2 2 5 3" xfId="3467" xr:uid="{00000000-0005-0000-0000-0000ED010000}"/>
    <cellStyle name="Normal 133 2 2 6" xfId="2061" xr:uid="{00000000-0005-0000-0000-0000ED010000}"/>
    <cellStyle name="Normal 133 2 2 6 2" xfId="3689" xr:uid="{00000000-0005-0000-0000-0000ED010000}"/>
    <cellStyle name="Normal 133 2 2 7" xfId="2931" xr:uid="{00000000-0005-0000-0000-0000ED010000}"/>
    <cellStyle name="Normal 133 2 3" xfId="929" xr:uid="{00000000-0005-0000-0000-0000EC010000}"/>
    <cellStyle name="Normal 133 2 3 2" xfId="1170" xr:uid="{00000000-0005-0000-0000-0000EC010000}"/>
    <cellStyle name="Normal 133 2 3 2 2" xfId="2605" xr:uid="{00000000-0005-0000-0000-0000EC010000}"/>
    <cellStyle name="Normal 133 2 3 2 2 2" xfId="4232" xr:uid="{00000000-0005-0000-0000-0000EC010000}"/>
    <cellStyle name="Normal 133 2 3 2 3" xfId="3194" xr:uid="{00000000-0005-0000-0000-0000EC010000}"/>
    <cellStyle name="Normal 133 2 3 3" xfId="1866" xr:uid="{00000000-0005-0000-0000-0000EC010000}"/>
    <cellStyle name="Normal 133 2 3 3 2" xfId="2382" xr:uid="{00000000-0005-0000-0000-0000EC010000}"/>
    <cellStyle name="Normal 133 2 3 3 2 2" xfId="4009" xr:uid="{00000000-0005-0000-0000-0000EC010000}"/>
    <cellStyle name="Normal 133 2 3 3 3" xfId="3505" xr:uid="{00000000-0005-0000-0000-0000EC010000}"/>
    <cellStyle name="Normal 133 2 3 4" xfId="2100" xr:uid="{00000000-0005-0000-0000-0000EC010000}"/>
    <cellStyle name="Normal 133 2 3 4 2" xfId="3728" xr:uid="{00000000-0005-0000-0000-0000EC010000}"/>
    <cellStyle name="Normal 133 2 3 5" xfId="2971" xr:uid="{00000000-0005-0000-0000-0000EC010000}"/>
    <cellStyle name="Normal 133 2 4" xfId="1014" xr:uid="{00000000-0005-0000-0000-0000E1010000}"/>
    <cellStyle name="Normal 133 2 4 2" xfId="1252" xr:uid="{00000000-0005-0000-0000-0000E1010000}"/>
    <cellStyle name="Normal 133 2 4 2 2" xfId="2687" xr:uid="{00000000-0005-0000-0000-0000E1010000}"/>
    <cellStyle name="Normal 133 2 4 2 2 2" xfId="4314" xr:uid="{00000000-0005-0000-0000-0000E1010000}"/>
    <cellStyle name="Normal 133 2 4 2 3" xfId="3276" xr:uid="{00000000-0005-0000-0000-0000E1010000}"/>
    <cellStyle name="Normal 133 2 4 3" xfId="1948" xr:uid="{00000000-0005-0000-0000-0000E1010000}"/>
    <cellStyle name="Normal 133 2 4 3 2" xfId="2464" xr:uid="{00000000-0005-0000-0000-0000E1010000}"/>
    <cellStyle name="Normal 133 2 4 3 2 2" xfId="4091" xr:uid="{00000000-0005-0000-0000-0000E1010000}"/>
    <cellStyle name="Normal 133 2 4 3 3" xfId="3587" xr:uid="{00000000-0005-0000-0000-0000E1010000}"/>
    <cellStyle name="Normal 133 2 4 4" xfId="2182" xr:uid="{00000000-0005-0000-0000-0000E1010000}"/>
    <cellStyle name="Normal 133 2 4 4 2" xfId="3810" xr:uid="{00000000-0005-0000-0000-0000E1010000}"/>
    <cellStyle name="Normal 133 2 4 5" xfId="3053" xr:uid="{00000000-0005-0000-0000-0000E1010000}"/>
    <cellStyle name="Normal 133 2 5" xfId="1098" xr:uid="{00000000-0005-0000-0000-0000EC010000}"/>
    <cellStyle name="Normal 133 2 5 2" xfId="2533" xr:uid="{00000000-0005-0000-0000-0000EC010000}"/>
    <cellStyle name="Normal 133 2 5 2 2" xfId="4160" xr:uid="{00000000-0005-0000-0000-0000EC010000}"/>
    <cellStyle name="Normal 133 2 5 3" xfId="3122" xr:uid="{00000000-0005-0000-0000-0000EC010000}"/>
    <cellStyle name="Normal 133 2 6" xfId="1797" xr:uid="{00000000-0005-0000-0000-0000EC010000}"/>
    <cellStyle name="Normal 133 2 6 2" xfId="2312" xr:uid="{00000000-0005-0000-0000-0000EC010000}"/>
    <cellStyle name="Normal 133 2 6 2 2" xfId="3940" xr:uid="{00000000-0005-0000-0000-0000EC010000}"/>
    <cellStyle name="Normal 133 2 6 3" xfId="3436" xr:uid="{00000000-0005-0000-0000-0000EC010000}"/>
    <cellStyle name="Normal 133 2 7" xfId="2027" xr:uid="{00000000-0005-0000-0000-0000EC010000}"/>
    <cellStyle name="Normal 133 2 7 2" xfId="3656" xr:uid="{00000000-0005-0000-0000-0000EC010000}"/>
    <cellStyle name="Normal 133 2 8" xfId="2892" xr:uid="{00000000-0005-0000-0000-0000EC010000}"/>
    <cellStyle name="Normal 134" xfId="451" xr:uid="{00000000-0005-0000-0000-0000EE010000}"/>
    <cellStyle name="Normal 135" xfId="452" xr:uid="{00000000-0005-0000-0000-0000EF010000}"/>
    <cellStyle name="Normal 135 10" xfId="2861" xr:uid="{00000000-0005-0000-0000-0000EF010000}"/>
    <cellStyle name="Normal 135 2" xfId="749" xr:uid="{00000000-0005-0000-0000-0000F0010000}"/>
    <cellStyle name="Normal 135 3" xfId="834" xr:uid="{00000000-0005-0000-0000-0000F1010000}"/>
    <cellStyle name="Normal 135 3 2" xfId="948" xr:uid="{00000000-0005-0000-0000-0000F1010000}"/>
    <cellStyle name="Normal 135 3 2 2" xfId="1189" xr:uid="{00000000-0005-0000-0000-0000F1010000}"/>
    <cellStyle name="Normal 135 3 2 2 2" xfId="2624" xr:uid="{00000000-0005-0000-0000-0000F1010000}"/>
    <cellStyle name="Normal 135 3 2 2 2 2" xfId="4251" xr:uid="{00000000-0005-0000-0000-0000F1010000}"/>
    <cellStyle name="Normal 135 3 2 2 3" xfId="3213" xr:uid="{00000000-0005-0000-0000-0000F1010000}"/>
    <cellStyle name="Normal 135 3 2 3" xfId="1885" xr:uid="{00000000-0005-0000-0000-0000F1010000}"/>
    <cellStyle name="Normal 135 3 2 3 2" xfId="2401" xr:uid="{00000000-0005-0000-0000-0000F1010000}"/>
    <cellStyle name="Normal 135 3 2 3 2 2" xfId="4028" xr:uid="{00000000-0005-0000-0000-0000F1010000}"/>
    <cellStyle name="Normal 135 3 2 3 3" xfId="3524" xr:uid="{00000000-0005-0000-0000-0000F1010000}"/>
    <cellStyle name="Normal 135 3 2 4" xfId="2119" xr:uid="{00000000-0005-0000-0000-0000F1010000}"/>
    <cellStyle name="Normal 135 3 2 4 2" xfId="3747" xr:uid="{00000000-0005-0000-0000-0000F1010000}"/>
    <cellStyle name="Normal 135 3 2 5" xfId="2990" xr:uid="{00000000-0005-0000-0000-0000F1010000}"/>
    <cellStyle name="Normal 135 3 3" xfId="1017" xr:uid="{00000000-0005-0000-0000-0000E6010000}"/>
    <cellStyle name="Normal 135 3 3 2" xfId="1255" xr:uid="{00000000-0005-0000-0000-0000E6010000}"/>
    <cellStyle name="Normal 135 3 3 2 2" xfId="2690" xr:uid="{00000000-0005-0000-0000-0000E6010000}"/>
    <cellStyle name="Normal 135 3 3 2 2 2" xfId="4317" xr:uid="{00000000-0005-0000-0000-0000E6010000}"/>
    <cellStyle name="Normal 135 3 3 2 3" xfId="3279" xr:uid="{00000000-0005-0000-0000-0000E6010000}"/>
    <cellStyle name="Normal 135 3 3 3" xfId="1951" xr:uid="{00000000-0005-0000-0000-0000E6010000}"/>
    <cellStyle name="Normal 135 3 3 3 2" xfId="2467" xr:uid="{00000000-0005-0000-0000-0000E6010000}"/>
    <cellStyle name="Normal 135 3 3 3 2 2" xfId="4094" xr:uid="{00000000-0005-0000-0000-0000E6010000}"/>
    <cellStyle name="Normal 135 3 3 3 3" xfId="3590" xr:uid="{00000000-0005-0000-0000-0000E6010000}"/>
    <cellStyle name="Normal 135 3 3 4" xfId="2185" xr:uid="{00000000-0005-0000-0000-0000E6010000}"/>
    <cellStyle name="Normal 135 3 3 4 2" xfId="3813" xr:uid="{00000000-0005-0000-0000-0000E6010000}"/>
    <cellStyle name="Normal 135 3 3 5" xfId="3056" xr:uid="{00000000-0005-0000-0000-0000E6010000}"/>
    <cellStyle name="Normal 135 3 4" xfId="1117" xr:uid="{00000000-0005-0000-0000-0000F1010000}"/>
    <cellStyle name="Normal 135 3 4 2" xfId="2552" xr:uid="{00000000-0005-0000-0000-0000F1010000}"/>
    <cellStyle name="Normal 135 3 4 2 2" xfId="4179" xr:uid="{00000000-0005-0000-0000-0000F1010000}"/>
    <cellStyle name="Normal 135 3 4 3" xfId="3141" xr:uid="{00000000-0005-0000-0000-0000F1010000}"/>
    <cellStyle name="Normal 135 3 5" xfId="1814" xr:uid="{00000000-0005-0000-0000-0000F1010000}"/>
    <cellStyle name="Normal 135 3 5 2" xfId="2330" xr:uid="{00000000-0005-0000-0000-0000F1010000}"/>
    <cellStyle name="Normal 135 3 5 2 2" xfId="3957" xr:uid="{00000000-0005-0000-0000-0000F1010000}"/>
    <cellStyle name="Normal 135 3 5 3" xfId="3453" xr:uid="{00000000-0005-0000-0000-0000F1010000}"/>
    <cellStyle name="Normal 135 3 6" xfId="2047" xr:uid="{00000000-0005-0000-0000-0000F1010000}"/>
    <cellStyle name="Normal 135 3 6 2" xfId="3675" xr:uid="{00000000-0005-0000-0000-0000F1010000}"/>
    <cellStyle name="Normal 135 3 7" xfId="2917" xr:uid="{00000000-0005-0000-0000-0000F1010000}"/>
    <cellStyle name="Normal 135 4" xfId="883" xr:uid="{00000000-0005-0000-0000-0000F2010000}"/>
    <cellStyle name="Normal 135 5" xfId="915" xr:uid="{00000000-0005-0000-0000-0000EF010000}"/>
    <cellStyle name="Normal 135 5 2" xfId="1156" xr:uid="{00000000-0005-0000-0000-0000EF010000}"/>
    <cellStyle name="Normal 135 5 2 2" xfId="2591" xr:uid="{00000000-0005-0000-0000-0000EF010000}"/>
    <cellStyle name="Normal 135 5 2 2 2" xfId="4218" xr:uid="{00000000-0005-0000-0000-0000EF010000}"/>
    <cellStyle name="Normal 135 5 2 3" xfId="3180" xr:uid="{00000000-0005-0000-0000-0000EF010000}"/>
    <cellStyle name="Normal 135 5 3" xfId="1852" xr:uid="{00000000-0005-0000-0000-0000EF010000}"/>
    <cellStyle name="Normal 135 5 3 2" xfId="2368" xr:uid="{00000000-0005-0000-0000-0000EF010000}"/>
    <cellStyle name="Normal 135 5 3 2 2" xfId="3995" xr:uid="{00000000-0005-0000-0000-0000EF010000}"/>
    <cellStyle name="Normal 135 5 3 3" xfId="3491" xr:uid="{00000000-0005-0000-0000-0000EF010000}"/>
    <cellStyle name="Normal 135 5 4" xfId="2086" xr:uid="{00000000-0005-0000-0000-0000EF010000}"/>
    <cellStyle name="Normal 135 5 4 2" xfId="3714" xr:uid="{00000000-0005-0000-0000-0000EF010000}"/>
    <cellStyle name="Normal 135 5 5" xfId="2957" xr:uid="{00000000-0005-0000-0000-0000EF010000}"/>
    <cellStyle name="Normal 135 6" xfId="1016" xr:uid="{00000000-0005-0000-0000-0000E4010000}"/>
    <cellStyle name="Normal 135 6 2" xfId="1254" xr:uid="{00000000-0005-0000-0000-0000E4010000}"/>
    <cellStyle name="Normal 135 6 2 2" xfId="2689" xr:uid="{00000000-0005-0000-0000-0000E4010000}"/>
    <cellStyle name="Normal 135 6 2 2 2" xfId="4316" xr:uid="{00000000-0005-0000-0000-0000E4010000}"/>
    <cellStyle name="Normal 135 6 2 3" xfId="3278" xr:uid="{00000000-0005-0000-0000-0000E4010000}"/>
    <cellStyle name="Normal 135 6 3" xfId="1950" xr:uid="{00000000-0005-0000-0000-0000E4010000}"/>
    <cellStyle name="Normal 135 6 3 2" xfId="2466" xr:uid="{00000000-0005-0000-0000-0000E4010000}"/>
    <cellStyle name="Normal 135 6 3 2 2" xfId="4093" xr:uid="{00000000-0005-0000-0000-0000E4010000}"/>
    <cellStyle name="Normal 135 6 3 3" xfId="3589" xr:uid="{00000000-0005-0000-0000-0000E4010000}"/>
    <cellStyle name="Normal 135 6 4" xfId="2184" xr:uid="{00000000-0005-0000-0000-0000E4010000}"/>
    <cellStyle name="Normal 135 6 4 2" xfId="3812" xr:uid="{00000000-0005-0000-0000-0000E4010000}"/>
    <cellStyle name="Normal 135 6 5" xfId="3055" xr:uid="{00000000-0005-0000-0000-0000E4010000}"/>
    <cellStyle name="Normal 135 7" xfId="1080" xr:uid="{00000000-0005-0000-0000-0000EF010000}"/>
    <cellStyle name="Normal 135 7 2" xfId="2519" xr:uid="{00000000-0005-0000-0000-0000EF010000}"/>
    <cellStyle name="Normal 135 7 2 2" xfId="4146" xr:uid="{00000000-0005-0000-0000-0000EF010000}"/>
    <cellStyle name="Normal 135 7 3" xfId="3108" xr:uid="{00000000-0005-0000-0000-0000EF010000}"/>
    <cellStyle name="Normal 135 8" xfId="1783" xr:uid="{00000000-0005-0000-0000-0000EF010000}"/>
    <cellStyle name="Normal 135 8 2" xfId="2298" xr:uid="{00000000-0005-0000-0000-0000EF010000}"/>
    <cellStyle name="Normal 135 8 2 2" xfId="3926" xr:uid="{00000000-0005-0000-0000-0000EF010000}"/>
    <cellStyle name="Normal 135 8 3" xfId="3423" xr:uid="{00000000-0005-0000-0000-0000EF010000}"/>
    <cellStyle name="Normal 135 9" xfId="2011" xr:uid="{00000000-0005-0000-0000-0000EF010000}"/>
    <cellStyle name="Normal 135 9 2" xfId="3642" xr:uid="{00000000-0005-0000-0000-0000EF010000}"/>
    <cellStyle name="Normal 136" xfId="453" xr:uid="{00000000-0005-0000-0000-0000F3010000}"/>
    <cellStyle name="Normal 136 2" xfId="750" xr:uid="{00000000-0005-0000-0000-0000F4010000}"/>
    <cellStyle name="Normal 136 3" xfId="882" xr:uid="{00000000-0005-0000-0000-0000F5010000}"/>
    <cellStyle name="Normal 137" xfId="454" xr:uid="{00000000-0005-0000-0000-0000F6010000}"/>
    <cellStyle name="Normal 137 2" xfId="751" xr:uid="{00000000-0005-0000-0000-0000F7010000}"/>
    <cellStyle name="Normal 137 3" xfId="884" xr:uid="{00000000-0005-0000-0000-0000F8010000}"/>
    <cellStyle name="Normal 138" xfId="455" xr:uid="{00000000-0005-0000-0000-0000F9010000}"/>
    <cellStyle name="Normal 138 2" xfId="752" xr:uid="{00000000-0005-0000-0000-0000FA010000}"/>
    <cellStyle name="Normal 139" xfId="456" xr:uid="{00000000-0005-0000-0000-0000FB010000}"/>
    <cellStyle name="Normal 139 2" xfId="753" xr:uid="{00000000-0005-0000-0000-0000FC010000}"/>
    <cellStyle name="Normal 139 2 2" xfId="853" xr:uid="{00000000-0005-0000-0000-0000FD010000}"/>
    <cellStyle name="Normal 139 2 2 2" xfId="963" xr:uid="{00000000-0005-0000-0000-0000FD010000}"/>
    <cellStyle name="Normal 139 2 2 2 2" xfId="1204" xr:uid="{00000000-0005-0000-0000-0000FD010000}"/>
    <cellStyle name="Normal 139 2 2 2 2 2" xfId="2639" xr:uid="{00000000-0005-0000-0000-0000FD010000}"/>
    <cellStyle name="Normal 139 2 2 2 2 2 2" xfId="4266" xr:uid="{00000000-0005-0000-0000-0000FD010000}"/>
    <cellStyle name="Normal 139 2 2 2 2 3" xfId="3228" xr:uid="{00000000-0005-0000-0000-0000FD010000}"/>
    <cellStyle name="Normal 139 2 2 2 3" xfId="1900" xr:uid="{00000000-0005-0000-0000-0000FD010000}"/>
    <cellStyle name="Normal 139 2 2 2 3 2" xfId="2416" xr:uid="{00000000-0005-0000-0000-0000FD010000}"/>
    <cellStyle name="Normal 139 2 2 2 3 2 2" xfId="4043" xr:uid="{00000000-0005-0000-0000-0000FD010000}"/>
    <cellStyle name="Normal 139 2 2 2 3 3" xfId="3539" xr:uid="{00000000-0005-0000-0000-0000FD010000}"/>
    <cellStyle name="Normal 139 2 2 2 4" xfId="2134" xr:uid="{00000000-0005-0000-0000-0000FD010000}"/>
    <cellStyle name="Normal 139 2 2 2 4 2" xfId="3762" xr:uid="{00000000-0005-0000-0000-0000FD010000}"/>
    <cellStyle name="Normal 139 2 2 2 5" xfId="3005" xr:uid="{00000000-0005-0000-0000-0000FD010000}"/>
    <cellStyle name="Normal 139 2 2 3" xfId="1019" xr:uid="{00000000-0005-0000-0000-0000EF010000}"/>
    <cellStyle name="Normal 139 2 2 3 2" xfId="1257" xr:uid="{00000000-0005-0000-0000-0000EF010000}"/>
    <cellStyle name="Normal 139 2 2 3 2 2" xfId="2692" xr:uid="{00000000-0005-0000-0000-0000EF010000}"/>
    <cellStyle name="Normal 139 2 2 3 2 2 2" xfId="4319" xr:uid="{00000000-0005-0000-0000-0000EF010000}"/>
    <cellStyle name="Normal 139 2 2 3 2 3" xfId="3281" xr:uid="{00000000-0005-0000-0000-0000EF010000}"/>
    <cellStyle name="Normal 139 2 2 3 3" xfId="1953" xr:uid="{00000000-0005-0000-0000-0000EF010000}"/>
    <cellStyle name="Normal 139 2 2 3 3 2" xfId="2469" xr:uid="{00000000-0005-0000-0000-0000EF010000}"/>
    <cellStyle name="Normal 139 2 2 3 3 2 2" xfId="4096" xr:uid="{00000000-0005-0000-0000-0000EF010000}"/>
    <cellStyle name="Normal 139 2 2 3 3 3" xfId="3592" xr:uid="{00000000-0005-0000-0000-0000EF010000}"/>
    <cellStyle name="Normal 139 2 2 3 4" xfId="2187" xr:uid="{00000000-0005-0000-0000-0000EF010000}"/>
    <cellStyle name="Normal 139 2 2 3 4 2" xfId="3815" xr:uid="{00000000-0005-0000-0000-0000EF010000}"/>
    <cellStyle name="Normal 139 2 2 3 5" xfId="3058" xr:uid="{00000000-0005-0000-0000-0000EF010000}"/>
    <cellStyle name="Normal 139 2 2 4" xfId="1132" xr:uid="{00000000-0005-0000-0000-0000FD010000}"/>
    <cellStyle name="Normal 139 2 2 4 2" xfId="2567" xr:uid="{00000000-0005-0000-0000-0000FD010000}"/>
    <cellStyle name="Normal 139 2 2 4 2 2" xfId="4194" xr:uid="{00000000-0005-0000-0000-0000FD010000}"/>
    <cellStyle name="Normal 139 2 2 4 3" xfId="3156" xr:uid="{00000000-0005-0000-0000-0000FD010000}"/>
    <cellStyle name="Normal 139 2 2 5" xfId="1829" xr:uid="{00000000-0005-0000-0000-0000FD010000}"/>
    <cellStyle name="Normal 139 2 2 5 2" xfId="2345" xr:uid="{00000000-0005-0000-0000-0000FD010000}"/>
    <cellStyle name="Normal 139 2 2 5 2 2" xfId="3972" xr:uid="{00000000-0005-0000-0000-0000FD010000}"/>
    <cellStyle name="Normal 139 2 2 5 3" xfId="3468" xr:uid="{00000000-0005-0000-0000-0000FD010000}"/>
    <cellStyle name="Normal 139 2 2 6" xfId="2062" xr:uid="{00000000-0005-0000-0000-0000FD010000}"/>
    <cellStyle name="Normal 139 2 2 6 2" xfId="3690" xr:uid="{00000000-0005-0000-0000-0000FD010000}"/>
    <cellStyle name="Normal 139 2 2 7" xfId="2932" xr:uid="{00000000-0005-0000-0000-0000FD010000}"/>
    <cellStyle name="Normal 139 2 3" xfId="930" xr:uid="{00000000-0005-0000-0000-0000FC010000}"/>
    <cellStyle name="Normal 139 2 3 2" xfId="1171" xr:uid="{00000000-0005-0000-0000-0000FC010000}"/>
    <cellStyle name="Normal 139 2 3 2 2" xfId="2606" xr:uid="{00000000-0005-0000-0000-0000FC010000}"/>
    <cellStyle name="Normal 139 2 3 2 2 2" xfId="4233" xr:uid="{00000000-0005-0000-0000-0000FC010000}"/>
    <cellStyle name="Normal 139 2 3 2 3" xfId="3195" xr:uid="{00000000-0005-0000-0000-0000FC010000}"/>
    <cellStyle name="Normal 139 2 3 3" xfId="1867" xr:uid="{00000000-0005-0000-0000-0000FC010000}"/>
    <cellStyle name="Normal 139 2 3 3 2" xfId="2383" xr:uid="{00000000-0005-0000-0000-0000FC010000}"/>
    <cellStyle name="Normal 139 2 3 3 2 2" xfId="4010" xr:uid="{00000000-0005-0000-0000-0000FC010000}"/>
    <cellStyle name="Normal 139 2 3 3 3" xfId="3506" xr:uid="{00000000-0005-0000-0000-0000FC010000}"/>
    <cellStyle name="Normal 139 2 3 4" xfId="2101" xr:uid="{00000000-0005-0000-0000-0000FC010000}"/>
    <cellStyle name="Normal 139 2 3 4 2" xfId="3729" xr:uid="{00000000-0005-0000-0000-0000FC010000}"/>
    <cellStyle name="Normal 139 2 3 5" xfId="2972" xr:uid="{00000000-0005-0000-0000-0000FC010000}"/>
    <cellStyle name="Normal 139 2 4" xfId="1018" xr:uid="{00000000-0005-0000-0000-0000EE010000}"/>
    <cellStyle name="Normal 139 2 4 2" xfId="1256" xr:uid="{00000000-0005-0000-0000-0000EE010000}"/>
    <cellStyle name="Normal 139 2 4 2 2" xfId="2691" xr:uid="{00000000-0005-0000-0000-0000EE010000}"/>
    <cellStyle name="Normal 139 2 4 2 2 2" xfId="4318" xr:uid="{00000000-0005-0000-0000-0000EE010000}"/>
    <cellStyle name="Normal 139 2 4 2 3" xfId="3280" xr:uid="{00000000-0005-0000-0000-0000EE010000}"/>
    <cellStyle name="Normal 139 2 4 3" xfId="1952" xr:uid="{00000000-0005-0000-0000-0000EE010000}"/>
    <cellStyle name="Normal 139 2 4 3 2" xfId="2468" xr:uid="{00000000-0005-0000-0000-0000EE010000}"/>
    <cellStyle name="Normal 139 2 4 3 2 2" xfId="4095" xr:uid="{00000000-0005-0000-0000-0000EE010000}"/>
    <cellStyle name="Normal 139 2 4 3 3" xfId="3591" xr:uid="{00000000-0005-0000-0000-0000EE010000}"/>
    <cellStyle name="Normal 139 2 4 4" xfId="2186" xr:uid="{00000000-0005-0000-0000-0000EE010000}"/>
    <cellStyle name="Normal 139 2 4 4 2" xfId="3814" xr:uid="{00000000-0005-0000-0000-0000EE010000}"/>
    <cellStyle name="Normal 139 2 4 5" xfId="3057" xr:uid="{00000000-0005-0000-0000-0000EE010000}"/>
    <cellStyle name="Normal 139 2 5" xfId="1099" xr:uid="{00000000-0005-0000-0000-0000FC010000}"/>
    <cellStyle name="Normal 139 2 5 2" xfId="2534" xr:uid="{00000000-0005-0000-0000-0000FC010000}"/>
    <cellStyle name="Normal 139 2 5 2 2" xfId="4161" xr:uid="{00000000-0005-0000-0000-0000FC010000}"/>
    <cellStyle name="Normal 139 2 5 3" xfId="3123" xr:uid="{00000000-0005-0000-0000-0000FC010000}"/>
    <cellStyle name="Normal 139 2 6" xfId="1798" xr:uid="{00000000-0005-0000-0000-0000FC010000}"/>
    <cellStyle name="Normal 139 2 6 2" xfId="2313" xr:uid="{00000000-0005-0000-0000-0000FC010000}"/>
    <cellStyle name="Normal 139 2 6 2 2" xfId="3941" xr:uid="{00000000-0005-0000-0000-0000FC010000}"/>
    <cellStyle name="Normal 139 2 6 3" xfId="3437" xr:uid="{00000000-0005-0000-0000-0000FC010000}"/>
    <cellStyle name="Normal 139 2 7" xfId="2028" xr:uid="{00000000-0005-0000-0000-0000FC010000}"/>
    <cellStyle name="Normal 139 2 7 2" xfId="3657" xr:uid="{00000000-0005-0000-0000-0000FC010000}"/>
    <cellStyle name="Normal 139 2 8" xfId="2893" xr:uid="{00000000-0005-0000-0000-0000FC010000}"/>
    <cellStyle name="Normal 14" xfId="457" xr:uid="{00000000-0005-0000-0000-0000FE010000}"/>
    <cellStyle name="Normal 14 2" xfId="458" xr:uid="{00000000-0005-0000-0000-0000FF010000}"/>
    <cellStyle name="Normal 14 3" xfId="1566" xr:uid="{00000000-0005-0000-0000-000099010000}"/>
    <cellStyle name="Normal 14_Financial Analysis_Training 8.24.11" xfId="459" xr:uid="{00000000-0005-0000-0000-000000020000}"/>
    <cellStyle name="Normal 140" xfId="460" xr:uid="{00000000-0005-0000-0000-000001020000}"/>
    <cellStyle name="Normal 140 2" xfId="754" xr:uid="{00000000-0005-0000-0000-000002020000}"/>
    <cellStyle name="Normal 140 2 2" xfId="854" xr:uid="{00000000-0005-0000-0000-000003020000}"/>
    <cellStyle name="Normal 140 2 2 2" xfId="964" xr:uid="{00000000-0005-0000-0000-000003020000}"/>
    <cellStyle name="Normal 140 2 2 2 2" xfId="1205" xr:uid="{00000000-0005-0000-0000-000003020000}"/>
    <cellStyle name="Normal 140 2 2 2 2 2" xfId="2640" xr:uid="{00000000-0005-0000-0000-000003020000}"/>
    <cellStyle name="Normal 140 2 2 2 2 2 2" xfId="4267" xr:uid="{00000000-0005-0000-0000-000003020000}"/>
    <cellStyle name="Normal 140 2 2 2 2 3" xfId="3229" xr:uid="{00000000-0005-0000-0000-000003020000}"/>
    <cellStyle name="Normal 140 2 2 2 3" xfId="1901" xr:uid="{00000000-0005-0000-0000-000003020000}"/>
    <cellStyle name="Normal 140 2 2 2 3 2" xfId="2417" xr:uid="{00000000-0005-0000-0000-000003020000}"/>
    <cellStyle name="Normal 140 2 2 2 3 2 2" xfId="4044" xr:uid="{00000000-0005-0000-0000-000003020000}"/>
    <cellStyle name="Normal 140 2 2 2 3 3" xfId="3540" xr:uid="{00000000-0005-0000-0000-000003020000}"/>
    <cellStyle name="Normal 140 2 2 2 4" xfId="2135" xr:uid="{00000000-0005-0000-0000-000003020000}"/>
    <cellStyle name="Normal 140 2 2 2 4 2" xfId="3763" xr:uid="{00000000-0005-0000-0000-000003020000}"/>
    <cellStyle name="Normal 140 2 2 2 5" xfId="3006" xr:uid="{00000000-0005-0000-0000-000003020000}"/>
    <cellStyle name="Normal 140 2 2 3" xfId="1021" xr:uid="{00000000-0005-0000-0000-0000F5010000}"/>
    <cellStyle name="Normal 140 2 2 3 2" xfId="1259" xr:uid="{00000000-0005-0000-0000-0000F5010000}"/>
    <cellStyle name="Normal 140 2 2 3 2 2" xfId="2694" xr:uid="{00000000-0005-0000-0000-0000F5010000}"/>
    <cellStyle name="Normal 140 2 2 3 2 2 2" xfId="4321" xr:uid="{00000000-0005-0000-0000-0000F5010000}"/>
    <cellStyle name="Normal 140 2 2 3 2 3" xfId="3283" xr:uid="{00000000-0005-0000-0000-0000F5010000}"/>
    <cellStyle name="Normal 140 2 2 3 3" xfId="1955" xr:uid="{00000000-0005-0000-0000-0000F5010000}"/>
    <cellStyle name="Normal 140 2 2 3 3 2" xfId="2471" xr:uid="{00000000-0005-0000-0000-0000F5010000}"/>
    <cellStyle name="Normal 140 2 2 3 3 2 2" xfId="4098" xr:uid="{00000000-0005-0000-0000-0000F5010000}"/>
    <cellStyle name="Normal 140 2 2 3 3 3" xfId="3594" xr:uid="{00000000-0005-0000-0000-0000F5010000}"/>
    <cellStyle name="Normal 140 2 2 3 4" xfId="2189" xr:uid="{00000000-0005-0000-0000-0000F5010000}"/>
    <cellStyle name="Normal 140 2 2 3 4 2" xfId="3817" xr:uid="{00000000-0005-0000-0000-0000F5010000}"/>
    <cellStyle name="Normal 140 2 2 3 5" xfId="3060" xr:uid="{00000000-0005-0000-0000-0000F5010000}"/>
    <cellStyle name="Normal 140 2 2 4" xfId="1133" xr:uid="{00000000-0005-0000-0000-000003020000}"/>
    <cellStyle name="Normal 140 2 2 4 2" xfId="2568" xr:uid="{00000000-0005-0000-0000-000003020000}"/>
    <cellStyle name="Normal 140 2 2 4 2 2" xfId="4195" xr:uid="{00000000-0005-0000-0000-000003020000}"/>
    <cellStyle name="Normal 140 2 2 4 3" xfId="3157" xr:uid="{00000000-0005-0000-0000-000003020000}"/>
    <cellStyle name="Normal 140 2 2 5" xfId="1830" xr:uid="{00000000-0005-0000-0000-000003020000}"/>
    <cellStyle name="Normal 140 2 2 5 2" xfId="2346" xr:uid="{00000000-0005-0000-0000-000003020000}"/>
    <cellStyle name="Normal 140 2 2 5 2 2" xfId="3973" xr:uid="{00000000-0005-0000-0000-000003020000}"/>
    <cellStyle name="Normal 140 2 2 5 3" xfId="3469" xr:uid="{00000000-0005-0000-0000-000003020000}"/>
    <cellStyle name="Normal 140 2 2 6" xfId="2063" xr:uid="{00000000-0005-0000-0000-000003020000}"/>
    <cellStyle name="Normal 140 2 2 6 2" xfId="3691" xr:uid="{00000000-0005-0000-0000-000003020000}"/>
    <cellStyle name="Normal 140 2 2 7" xfId="2933" xr:uid="{00000000-0005-0000-0000-000003020000}"/>
    <cellStyle name="Normal 140 2 3" xfId="931" xr:uid="{00000000-0005-0000-0000-000002020000}"/>
    <cellStyle name="Normal 140 2 3 2" xfId="1172" xr:uid="{00000000-0005-0000-0000-000002020000}"/>
    <cellStyle name="Normal 140 2 3 2 2" xfId="2607" xr:uid="{00000000-0005-0000-0000-000002020000}"/>
    <cellStyle name="Normal 140 2 3 2 2 2" xfId="4234" xr:uid="{00000000-0005-0000-0000-000002020000}"/>
    <cellStyle name="Normal 140 2 3 2 3" xfId="3196" xr:uid="{00000000-0005-0000-0000-000002020000}"/>
    <cellStyle name="Normal 140 2 3 3" xfId="1868" xr:uid="{00000000-0005-0000-0000-000002020000}"/>
    <cellStyle name="Normal 140 2 3 3 2" xfId="2384" xr:uid="{00000000-0005-0000-0000-000002020000}"/>
    <cellStyle name="Normal 140 2 3 3 2 2" xfId="4011" xr:uid="{00000000-0005-0000-0000-000002020000}"/>
    <cellStyle name="Normal 140 2 3 3 3" xfId="3507" xr:uid="{00000000-0005-0000-0000-000002020000}"/>
    <cellStyle name="Normal 140 2 3 4" xfId="2102" xr:uid="{00000000-0005-0000-0000-000002020000}"/>
    <cellStyle name="Normal 140 2 3 4 2" xfId="3730" xr:uid="{00000000-0005-0000-0000-000002020000}"/>
    <cellStyle name="Normal 140 2 3 5" xfId="2973" xr:uid="{00000000-0005-0000-0000-000002020000}"/>
    <cellStyle name="Normal 140 2 4" xfId="1020" xr:uid="{00000000-0005-0000-0000-0000F4010000}"/>
    <cellStyle name="Normal 140 2 4 2" xfId="1258" xr:uid="{00000000-0005-0000-0000-0000F4010000}"/>
    <cellStyle name="Normal 140 2 4 2 2" xfId="2693" xr:uid="{00000000-0005-0000-0000-0000F4010000}"/>
    <cellStyle name="Normal 140 2 4 2 2 2" xfId="4320" xr:uid="{00000000-0005-0000-0000-0000F4010000}"/>
    <cellStyle name="Normal 140 2 4 2 3" xfId="3282" xr:uid="{00000000-0005-0000-0000-0000F4010000}"/>
    <cellStyle name="Normal 140 2 4 3" xfId="1954" xr:uid="{00000000-0005-0000-0000-0000F4010000}"/>
    <cellStyle name="Normal 140 2 4 3 2" xfId="2470" xr:uid="{00000000-0005-0000-0000-0000F4010000}"/>
    <cellStyle name="Normal 140 2 4 3 2 2" xfId="4097" xr:uid="{00000000-0005-0000-0000-0000F4010000}"/>
    <cellStyle name="Normal 140 2 4 3 3" xfId="3593" xr:uid="{00000000-0005-0000-0000-0000F4010000}"/>
    <cellStyle name="Normal 140 2 4 4" xfId="2188" xr:uid="{00000000-0005-0000-0000-0000F4010000}"/>
    <cellStyle name="Normal 140 2 4 4 2" xfId="3816" xr:uid="{00000000-0005-0000-0000-0000F4010000}"/>
    <cellStyle name="Normal 140 2 4 5" xfId="3059" xr:uid="{00000000-0005-0000-0000-0000F4010000}"/>
    <cellStyle name="Normal 140 2 5" xfId="1100" xr:uid="{00000000-0005-0000-0000-000002020000}"/>
    <cellStyle name="Normal 140 2 5 2" xfId="2535" xr:uid="{00000000-0005-0000-0000-000002020000}"/>
    <cellStyle name="Normal 140 2 5 2 2" xfId="4162" xr:uid="{00000000-0005-0000-0000-000002020000}"/>
    <cellStyle name="Normal 140 2 5 3" xfId="3124" xr:uid="{00000000-0005-0000-0000-000002020000}"/>
    <cellStyle name="Normal 140 2 6" xfId="1799" xr:uid="{00000000-0005-0000-0000-000002020000}"/>
    <cellStyle name="Normal 140 2 6 2" xfId="2314" xr:uid="{00000000-0005-0000-0000-000002020000}"/>
    <cellStyle name="Normal 140 2 6 2 2" xfId="3942" xr:uid="{00000000-0005-0000-0000-000002020000}"/>
    <cellStyle name="Normal 140 2 6 3" xfId="3438" xr:uid="{00000000-0005-0000-0000-000002020000}"/>
    <cellStyle name="Normal 140 2 7" xfId="2029" xr:uid="{00000000-0005-0000-0000-000002020000}"/>
    <cellStyle name="Normal 140 2 7 2" xfId="3658" xr:uid="{00000000-0005-0000-0000-000002020000}"/>
    <cellStyle name="Normal 140 2 8" xfId="2894" xr:uid="{00000000-0005-0000-0000-000002020000}"/>
    <cellStyle name="Normal 140 3" xfId="835" xr:uid="{00000000-0005-0000-0000-000004020000}"/>
    <cellStyle name="Normal 141" xfId="461" xr:uid="{00000000-0005-0000-0000-000005020000}"/>
    <cellStyle name="Normal 141 2" xfId="755" xr:uid="{00000000-0005-0000-0000-000006020000}"/>
    <cellStyle name="Normal 141 2 2" xfId="855" xr:uid="{00000000-0005-0000-0000-000007020000}"/>
    <cellStyle name="Normal 141 2 2 2" xfId="965" xr:uid="{00000000-0005-0000-0000-000007020000}"/>
    <cellStyle name="Normal 141 2 2 2 2" xfId="1206" xr:uid="{00000000-0005-0000-0000-000007020000}"/>
    <cellStyle name="Normal 141 2 2 2 2 2" xfId="2641" xr:uid="{00000000-0005-0000-0000-000007020000}"/>
    <cellStyle name="Normal 141 2 2 2 2 2 2" xfId="4268" xr:uid="{00000000-0005-0000-0000-000007020000}"/>
    <cellStyle name="Normal 141 2 2 2 2 3" xfId="3230" xr:uid="{00000000-0005-0000-0000-000007020000}"/>
    <cellStyle name="Normal 141 2 2 2 3" xfId="1902" xr:uid="{00000000-0005-0000-0000-000007020000}"/>
    <cellStyle name="Normal 141 2 2 2 3 2" xfId="2418" xr:uid="{00000000-0005-0000-0000-000007020000}"/>
    <cellStyle name="Normal 141 2 2 2 3 2 2" xfId="4045" xr:uid="{00000000-0005-0000-0000-000007020000}"/>
    <cellStyle name="Normal 141 2 2 2 3 3" xfId="3541" xr:uid="{00000000-0005-0000-0000-000007020000}"/>
    <cellStyle name="Normal 141 2 2 2 4" xfId="2136" xr:uid="{00000000-0005-0000-0000-000007020000}"/>
    <cellStyle name="Normal 141 2 2 2 4 2" xfId="3764" xr:uid="{00000000-0005-0000-0000-000007020000}"/>
    <cellStyle name="Normal 141 2 2 2 5" xfId="3007" xr:uid="{00000000-0005-0000-0000-000007020000}"/>
    <cellStyle name="Normal 141 2 2 3" xfId="1023" xr:uid="{00000000-0005-0000-0000-0000F9010000}"/>
    <cellStyle name="Normal 141 2 2 3 2" xfId="1261" xr:uid="{00000000-0005-0000-0000-0000F9010000}"/>
    <cellStyle name="Normal 141 2 2 3 2 2" xfId="2696" xr:uid="{00000000-0005-0000-0000-0000F9010000}"/>
    <cellStyle name="Normal 141 2 2 3 2 2 2" xfId="4323" xr:uid="{00000000-0005-0000-0000-0000F9010000}"/>
    <cellStyle name="Normal 141 2 2 3 2 3" xfId="3285" xr:uid="{00000000-0005-0000-0000-0000F9010000}"/>
    <cellStyle name="Normal 141 2 2 3 3" xfId="1957" xr:uid="{00000000-0005-0000-0000-0000F9010000}"/>
    <cellStyle name="Normal 141 2 2 3 3 2" xfId="2473" xr:uid="{00000000-0005-0000-0000-0000F9010000}"/>
    <cellStyle name="Normal 141 2 2 3 3 2 2" xfId="4100" xr:uid="{00000000-0005-0000-0000-0000F9010000}"/>
    <cellStyle name="Normal 141 2 2 3 3 3" xfId="3596" xr:uid="{00000000-0005-0000-0000-0000F9010000}"/>
    <cellStyle name="Normal 141 2 2 3 4" xfId="2191" xr:uid="{00000000-0005-0000-0000-0000F9010000}"/>
    <cellStyle name="Normal 141 2 2 3 4 2" xfId="3819" xr:uid="{00000000-0005-0000-0000-0000F9010000}"/>
    <cellStyle name="Normal 141 2 2 3 5" xfId="3062" xr:uid="{00000000-0005-0000-0000-0000F9010000}"/>
    <cellStyle name="Normal 141 2 2 4" xfId="1134" xr:uid="{00000000-0005-0000-0000-000007020000}"/>
    <cellStyle name="Normal 141 2 2 4 2" xfId="2569" xr:uid="{00000000-0005-0000-0000-000007020000}"/>
    <cellStyle name="Normal 141 2 2 4 2 2" xfId="4196" xr:uid="{00000000-0005-0000-0000-000007020000}"/>
    <cellStyle name="Normal 141 2 2 4 3" xfId="3158" xr:uid="{00000000-0005-0000-0000-000007020000}"/>
    <cellStyle name="Normal 141 2 2 5" xfId="1831" xr:uid="{00000000-0005-0000-0000-000007020000}"/>
    <cellStyle name="Normal 141 2 2 5 2" xfId="2347" xr:uid="{00000000-0005-0000-0000-000007020000}"/>
    <cellStyle name="Normal 141 2 2 5 2 2" xfId="3974" xr:uid="{00000000-0005-0000-0000-000007020000}"/>
    <cellStyle name="Normal 141 2 2 5 3" xfId="3470" xr:uid="{00000000-0005-0000-0000-000007020000}"/>
    <cellStyle name="Normal 141 2 2 6" xfId="2064" xr:uid="{00000000-0005-0000-0000-000007020000}"/>
    <cellStyle name="Normal 141 2 2 6 2" xfId="3692" xr:uid="{00000000-0005-0000-0000-000007020000}"/>
    <cellStyle name="Normal 141 2 2 7" xfId="2934" xr:uid="{00000000-0005-0000-0000-000007020000}"/>
    <cellStyle name="Normal 141 2 3" xfId="932" xr:uid="{00000000-0005-0000-0000-000006020000}"/>
    <cellStyle name="Normal 141 2 3 2" xfId="1173" xr:uid="{00000000-0005-0000-0000-000006020000}"/>
    <cellStyle name="Normal 141 2 3 2 2" xfId="2608" xr:uid="{00000000-0005-0000-0000-000006020000}"/>
    <cellStyle name="Normal 141 2 3 2 2 2" xfId="4235" xr:uid="{00000000-0005-0000-0000-000006020000}"/>
    <cellStyle name="Normal 141 2 3 2 3" xfId="3197" xr:uid="{00000000-0005-0000-0000-000006020000}"/>
    <cellStyle name="Normal 141 2 3 3" xfId="1869" xr:uid="{00000000-0005-0000-0000-000006020000}"/>
    <cellStyle name="Normal 141 2 3 3 2" xfId="2385" xr:uid="{00000000-0005-0000-0000-000006020000}"/>
    <cellStyle name="Normal 141 2 3 3 2 2" xfId="4012" xr:uid="{00000000-0005-0000-0000-000006020000}"/>
    <cellStyle name="Normal 141 2 3 3 3" xfId="3508" xr:uid="{00000000-0005-0000-0000-000006020000}"/>
    <cellStyle name="Normal 141 2 3 4" xfId="2103" xr:uid="{00000000-0005-0000-0000-000006020000}"/>
    <cellStyle name="Normal 141 2 3 4 2" xfId="3731" xr:uid="{00000000-0005-0000-0000-000006020000}"/>
    <cellStyle name="Normal 141 2 3 5" xfId="2974" xr:uid="{00000000-0005-0000-0000-000006020000}"/>
    <cellStyle name="Normal 141 2 4" xfId="1022" xr:uid="{00000000-0005-0000-0000-0000F8010000}"/>
    <cellStyle name="Normal 141 2 4 2" xfId="1260" xr:uid="{00000000-0005-0000-0000-0000F8010000}"/>
    <cellStyle name="Normal 141 2 4 2 2" xfId="2695" xr:uid="{00000000-0005-0000-0000-0000F8010000}"/>
    <cellStyle name="Normal 141 2 4 2 2 2" xfId="4322" xr:uid="{00000000-0005-0000-0000-0000F8010000}"/>
    <cellStyle name="Normal 141 2 4 2 3" xfId="3284" xr:uid="{00000000-0005-0000-0000-0000F8010000}"/>
    <cellStyle name="Normal 141 2 4 3" xfId="1956" xr:uid="{00000000-0005-0000-0000-0000F8010000}"/>
    <cellStyle name="Normal 141 2 4 3 2" xfId="2472" xr:uid="{00000000-0005-0000-0000-0000F8010000}"/>
    <cellStyle name="Normal 141 2 4 3 2 2" xfId="4099" xr:uid="{00000000-0005-0000-0000-0000F8010000}"/>
    <cellStyle name="Normal 141 2 4 3 3" xfId="3595" xr:uid="{00000000-0005-0000-0000-0000F8010000}"/>
    <cellStyle name="Normal 141 2 4 4" xfId="2190" xr:uid="{00000000-0005-0000-0000-0000F8010000}"/>
    <cellStyle name="Normal 141 2 4 4 2" xfId="3818" xr:uid="{00000000-0005-0000-0000-0000F8010000}"/>
    <cellStyle name="Normal 141 2 4 5" xfId="3061" xr:uid="{00000000-0005-0000-0000-0000F8010000}"/>
    <cellStyle name="Normal 141 2 5" xfId="1101" xr:uid="{00000000-0005-0000-0000-000006020000}"/>
    <cellStyle name="Normal 141 2 5 2" xfId="2536" xr:uid="{00000000-0005-0000-0000-000006020000}"/>
    <cellStyle name="Normal 141 2 5 2 2" xfId="4163" xr:uid="{00000000-0005-0000-0000-000006020000}"/>
    <cellStyle name="Normal 141 2 5 3" xfId="3125" xr:uid="{00000000-0005-0000-0000-000006020000}"/>
    <cellStyle name="Normal 141 2 6" xfId="1800" xr:uid="{00000000-0005-0000-0000-000006020000}"/>
    <cellStyle name="Normal 141 2 6 2" xfId="2315" xr:uid="{00000000-0005-0000-0000-000006020000}"/>
    <cellStyle name="Normal 141 2 6 2 2" xfId="3943" xr:uid="{00000000-0005-0000-0000-000006020000}"/>
    <cellStyle name="Normal 141 2 6 3" xfId="3439" xr:uid="{00000000-0005-0000-0000-000006020000}"/>
    <cellStyle name="Normal 141 2 7" xfId="2030" xr:uid="{00000000-0005-0000-0000-000006020000}"/>
    <cellStyle name="Normal 141 2 7 2" xfId="3659" xr:uid="{00000000-0005-0000-0000-000006020000}"/>
    <cellStyle name="Normal 141 2 8" xfId="2895" xr:uid="{00000000-0005-0000-0000-000006020000}"/>
    <cellStyle name="Normal 141 3" xfId="836" xr:uid="{00000000-0005-0000-0000-000008020000}"/>
    <cellStyle name="Normal 142" xfId="462" xr:uid="{00000000-0005-0000-0000-000009020000}"/>
    <cellStyle name="Normal 142 2" xfId="756" xr:uid="{00000000-0005-0000-0000-00000A020000}"/>
    <cellStyle name="Normal 142 2 2" xfId="856" xr:uid="{00000000-0005-0000-0000-00000B020000}"/>
    <cellStyle name="Normal 142 2 2 2" xfId="966" xr:uid="{00000000-0005-0000-0000-00000B020000}"/>
    <cellStyle name="Normal 142 2 2 2 2" xfId="1207" xr:uid="{00000000-0005-0000-0000-00000B020000}"/>
    <cellStyle name="Normal 142 2 2 2 2 2" xfId="2642" xr:uid="{00000000-0005-0000-0000-00000B020000}"/>
    <cellStyle name="Normal 142 2 2 2 2 2 2" xfId="4269" xr:uid="{00000000-0005-0000-0000-00000B020000}"/>
    <cellStyle name="Normal 142 2 2 2 2 3" xfId="3231" xr:uid="{00000000-0005-0000-0000-00000B020000}"/>
    <cellStyle name="Normal 142 2 2 2 3" xfId="1903" xr:uid="{00000000-0005-0000-0000-00000B020000}"/>
    <cellStyle name="Normal 142 2 2 2 3 2" xfId="2419" xr:uid="{00000000-0005-0000-0000-00000B020000}"/>
    <cellStyle name="Normal 142 2 2 2 3 2 2" xfId="4046" xr:uid="{00000000-0005-0000-0000-00000B020000}"/>
    <cellStyle name="Normal 142 2 2 2 3 3" xfId="3542" xr:uid="{00000000-0005-0000-0000-00000B020000}"/>
    <cellStyle name="Normal 142 2 2 2 4" xfId="2137" xr:uid="{00000000-0005-0000-0000-00000B020000}"/>
    <cellStyle name="Normal 142 2 2 2 4 2" xfId="3765" xr:uid="{00000000-0005-0000-0000-00000B020000}"/>
    <cellStyle name="Normal 142 2 2 2 5" xfId="3008" xr:uid="{00000000-0005-0000-0000-00000B020000}"/>
    <cellStyle name="Normal 142 2 2 3" xfId="1025" xr:uid="{00000000-0005-0000-0000-0000FD010000}"/>
    <cellStyle name="Normal 142 2 2 3 2" xfId="1263" xr:uid="{00000000-0005-0000-0000-0000FD010000}"/>
    <cellStyle name="Normal 142 2 2 3 2 2" xfId="2698" xr:uid="{00000000-0005-0000-0000-0000FD010000}"/>
    <cellStyle name="Normal 142 2 2 3 2 2 2" xfId="4325" xr:uid="{00000000-0005-0000-0000-0000FD010000}"/>
    <cellStyle name="Normal 142 2 2 3 2 3" xfId="3287" xr:uid="{00000000-0005-0000-0000-0000FD010000}"/>
    <cellStyle name="Normal 142 2 2 3 3" xfId="1959" xr:uid="{00000000-0005-0000-0000-0000FD010000}"/>
    <cellStyle name="Normal 142 2 2 3 3 2" xfId="2475" xr:uid="{00000000-0005-0000-0000-0000FD010000}"/>
    <cellStyle name="Normal 142 2 2 3 3 2 2" xfId="4102" xr:uid="{00000000-0005-0000-0000-0000FD010000}"/>
    <cellStyle name="Normal 142 2 2 3 3 3" xfId="3598" xr:uid="{00000000-0005-0000-0000-0000FD010000}"/>
    <cellStyle name="Normal 142 2 2 3 4" xfId="2193" xr:uid="{00000000-0005-0000-0000-0000FD010000}"/>
    <cellStyle name="Normal 142 2 2 3 4 2" xfId="3821" xr:uid="{00000000-0005-0000-0000-0000FD010000}"/>
    <cellStyle name="Normal 142 2 2 3 5" xfId="3064" xr:uid="{00000000-0005-0000-0000-0000FD010000}"/>
    <cellStyle name="Normal 142 2 2 4" xfId="1135" xr:uid="{00000000-0005-0000-0000-00000B020000}"/>
    <cellStyle name="Normal 142 2 2 4 2" xfId="2570" xr:uid="{00000000-0005-0000-0000-00000B020000}"/>
    <cellStyle name="Normal 142 2 2 4 2 2" xfId="4197" xr:uid="{00000000-0005-0000-0000-00000B020000}"/>
    <cellStyle name="Normal 142 2 2 4 3" xfId="3159" xr:uid="{00000000-0005-0000-0000-00000B020000}"/>
    <cellStyle name="Normal 142 2 2 5" xfId="1832" xr:uid="{00000000-0005-0000-0000-00000B020000}"/>
    <cellStyle name="Normal 142 2 2 5 2" xfId="2348" xr:uid="{00000000-0005-0000-0000-00000B020000}"/>
    <cellStyle name="Normal 142 2 2 5 2 2" xfId="3975" xr:uid="{00000000-0005-0000-0000-00000B020000}"/>
    <cellStyle name="Normal 142 2 2 5 3" xfId="3471" xr:uid="{00000000-0005-0000-0000-00000B020000}"/>
    <cellStyle name="Normal 142 2 2 6" xfId="2065" xr:uid="{00000000-0005-0000-0000-00000B020000}"/>
    <cellStyle name="Normal 142 2 2 6 2" xfId="3693" xr:uid="{00000000-0005-0000-0000-00000B020000}"/>
    <cellStyle name="Normal 142 2 2 7" xfId="2935" xr:uid="{00000000-0005-0000-0000-00000B020000}"/>
    <cellStyle name="Normal 142 2 3" xfId="933" xr:uid="{00000000-0005-0000-0000-00000A020000}"/>
    <cellStyle name="Normal 142 2 3 2" xfId="1174" xr:uid="{00000000-0005-0000-0000-00000A020000}"/>
    <cellStyle name="Normal 142 2 3 2 2" xfId="2609" xr:uid="{00000000-0005-0000-0000-00000A020000}"/>
    <cellStyle name="Normal 142 2 3 2 2 2" xfId="4236" xr:uid="{00000000-0005-0000-0000-00000A020000}"/>
    <cellStyle name="Normal 142 2 3 2 3" xfId="3198" xr:uid="{00000000-0005-0000-0000-00000A020000}"/>
    <cellStyle name="Normal 142 2 3 3" xfId="1870" xr:uid="{00000000-0005-0000-0000-00000A020000}"/>
    <cellStyle name="Normal 142 2 3 3 2" xfId="2386" xr:uid="{00000000-0005-0000-0000-00000A020000}"/>
    <cellStyle name="Normal 142 2 3 3 2 2" xfId="4013" xr:uid="{00000000-0005-0000-0000-00000A020000}"/>
    <cellStyle name="Normal 142 2 3 3 3" xfId="3509" xr:uid="{00000000-0005-0000-0000-00000A020000}"/>
    <cellStyle name="Normal 142 2 3 4" xfId="2104" xr:uid="{00000000-0005-0000-0000-00000A020000}"/>
    <cellStyle name="Normal 142 2 3 4 2" xfId="3732" xr:uid="{00000000-0005-0000-0000-00000A020000}"/>
    <cellStyle name="Normal 142 2 3 5" xfId="2975" xr:uid="{00000000-0005-0000-0000-00000A020000}"/>
    <cellStyle name="Normal 142 2 4" xfId="1024" xr:uid="{00000000-0005-0000-0000-0000FC010000}"/>
    <cellStyle name="Normal 142 2 4 2" xfId="1262" xr:uid="{00000000-0005-0000-0000-0000FC010000}"/>
    <cellStyle name="Normal 142 2 4 2 2" xfId="2697" xr:uid="{00000000-0005-0000-0000-0000FC010000}"/>
    <cellStyle name="Normal 142 2 4 2 2 2" xfId="4324" xr:uid="{00000000-0005-0000-0000-0000FC010000}"/>
    <cellStyle name="Normal 142 2 4 2 3" xfId="3286" xr:uid="{00000000-0005-0000-0000-0000FC010000}"/>
    <cellStyle name="Normal 142 2 4 3" xfId="1958" xr:uid="{00000000-0005-0000-0000-0000FC010000}"/>
    <cellStyle name="Normal 142 2 4 3 2" xfId="2474" xr:uid="{00000000-0005-0000-0000-0000FC010000}"/>
    <cellStyle name="Normal 142 2 4 3 2 2" xfId="4101" xr:uid="{00000000-0005-0000-0000-0000FC010000}"/>
    <cellStyle name="Normal 142 2 4 3 3" xfId="3597" xr:uid="{00000000-0005-0000-0000-0000FC010000}"/>
    <cellStyle name="Normal 142 2 4 4" xfId="2192" xr:uid="{00000000-0005-0000-0000-0000FC010000}"/>
    <cellStyle name="Normal 142 2 4 4 2" xfId="3820" xr:uid="{00000000-0005-0000-0000-0000FC010000}"/>
    <cellStyle name="Normal 142 2 4 5" xfId="3063" xr:uid="{00000000-0005-0000-0000-0000FC010000}"/>
    <cellStyle name="Normal 142 2 5" xfId="1102" xr:uid="{00000000-0005-0000-0000-00000A020000}"/>
    <cellStyle name="Normal 142 2 5 2" xfId="2537" xr:uid="{00000000-0005-0000-0000-00000A020000}"/>
    <cellStyle name="Normal 142 2 5 2 2" xfId="4164" xr:uid="{00000000-0005-0000-0000-00000A020000}"/>
    <cellStyle name="Normal 142 2 5 3" xfId="3126" xr:uid="{00000000-0005-0000-0000-00000A020000}"/>
    <cellStyle name="Normal 142 2 6" xfId="1801" xr:uid="{00000000-0005-0000-0000-00000A020000}"/>
    <cellStyle name="Normal 142 2 6 2" xfId="2316" xr:uid="{00000000-0005-0000-0000-00000A020000}"/>
    <cellStyle name="Normal 142 2 6 2 2" xfId="3944" xr:uid="{00000000-0005-0000-0000-00000A020000}"/>
    <cellStyle name="Normal 142 2 6 3" xfId="3440" xr:uid="{00000000-0005-0000-0000-00000A020000}"/>
    <cellStyle name="Normal 142 2 7" xfId="2031" xr:uid="{00000000-0005-0000-0000-00000A020000}"/>
    <cellStyle name="Normal 142 2 7 2" xfId="3660" xr:uid="{00000000-0005-0000-0000-00000A020000}"/>
    <cellStyle name="Normal 142 2 8" xfId="2896" xr:uid="{00000000-0005-0000-0000-00000A020000}"/>
    <cellStyle name="Normal 143" xfId="463" xr:uid="{00000000-0005-0000-0000-00000C020000}"/>
    <cellStyle name="Normal 144" xfId="650" xr:uid="{00000000-0005-0000-0000-00000D020000}"/>
    <cellStyle name="Normal 145" xfId="651" xr:uid="{00000000-0005-0000-0000-00000E020000}"/>
    <cellStyle name="Normal 146" xfId="757" xr:uid="{00000000-0005-0000-0000-00000F020000}"/>
    <cellStyle name="Normal 147" xfId="647" xr:uid="{00000000-0005-0000-0000-000010020000}"/>
    <cellStyle name="Normal 148" xfId="649" xr:uid="{00000000-0005-0000-0000-000011020000}"/>
    <cellStyle name="Normal 149" xfId="648" xr:uid="{00000000-0005-0000-0000-000012020000}"/>
    <cellStyle name="Normal 15" xfId="464" xr:uid="{00000000-0005-0000-0000-000013020000}"/>
    <cellStyle name="Normal 15 2" xfId="465" xr:uid="{00000000-0005-0000-0000-000014020000}"/>
    <cellStyle name="Normal 15 3" xfId="1567" xr:uid="{00000000-0005-0000-0000-00009A010000}"/>
    <cellStyle name="Normal 15_Financial Analysis_Training 8.24.11" xfId="466" xr:uid="{00000000-0005-0000-0000-000015020000}"/>
    <cellStyle name="Normal 150" xfId="758" xr:uid="{00000000-0005-0000-0000-000016020000}"/>
    <cellStyle name="Normal 151" xfId="759" xr:uid="{00000000-0005-0000-0000-000017020000}"/>
    <cellStyle name="Normal 152" xfId="760" xr:uid="{00000000-0005-0000-0000-000018020000}"/>
    <cellStyle name="Normal 153" xfId="761" xr:uid="{00000000-0005-0000-0000-000019020000}"/>
    <cellStyle name="Normal 154" xfId="762" xr:uid="{00000000-0005-0000-0000-00001A020000}"/>
    <cellStyle name="Normal 155" xfId="763" xr:uid="{00000000-0005-0000-0000-00001B020000}"/>
    <cellStyle name="Normal 156" xfId="652" xr:uid="{00000000-0005-0000-0000-00001C020000}"/>
    <cellStyle name="Normal 157" xfId="653" xr:uid="{00000000-0005-0000-0000-00001D020000}"/>
    <cellStyle name="Normal 158" xfId="654" xr:uid="{00000000-0005-0000-0000-00001E020000}"/>
    <cellStyle name="Normal 159" xfId="821" xr:uid="{00000000-0005-0000-0000-00001F020000}"/>
    <cellStyle name="Normal 159 2" xfId="867" xr:uid="{00000000-0005-0000-0000-000020020000}"/>
    <cellStyle name="Normal 159 2 2" xfId="977" xr:uid="{00000000-0005-0000-0000-000020020000}"/>
    <cellStyle name="Normal 159 2 2 2" xfId="1218" xr:uid="{00000000-0005-0000-0000-000020020000}"/>
    <cellStyle name="Normal 159 2 2 2 2" xfId="2653" xr:uid="{00000000-0005-0000-0000-000020020000}"/>
    <cellStyle name="Normal 159 2 2 2 2 2" xfId="4280" xr:uid="{00000000-0005-0000-0000-000020020000}"/>
    <cellStyle name="Normal 159 2 2 2 3" xfId="3242" xr:uid="{00000000-0005-0000-0000-000020020000}"/>
    <cellStyle name="Normal 159 2 2 3" xfId="1914" xr:uid="{00000000-0005-0000-0000-000020020000}"/>
    <cellStyle name="Normal 159 2 2 3 2" xfId="2430" xr:uid="{00000000-0005-0000-0000-000020020000}"/>
    <cellStyle name="Normal 159 2 2 3 2 2" xfId="4057" xr:uid="{00000000-0005-0000-0000-000020020000}"/>
    <cellStyle name="Normal 159 2 2 3 3" xfId="3553" xr:uid="{00000000-0005-0000-0000-000020020000}"/>
    <cellStyle name="Normal 159 2 2 4" xfId="2148" xr:uid="{00000000-0005-0000-0000-000020020000}"/>
    <cellStyle name="Normal 159 2 2 4 2" xfId="3776" xr:uid="{00000000-0005-0000-0000-000020020000}"/>
    <cellStyle name="Normal 159 2 2 5" xfId="3019" xr:uid="{00000000-0005-0000-0000-000020020000}"/>
    <cellStyle name="Normal 159 2 3" xfId="1027" xr:uid="{00000000-0005-0000-0000-000012020000}"/>
    <cellStyle name="Normal 159 2 3 2" xfId="1265" xr:uid="{00000000-0005-0000-0000-000012020000}"/>
    <cellStyle name="Normal 159 2 3 2 2" xfId="2700" xr:uid="{00000000-0005-0000-0000-000012020000}"/>
    <cellStyle name="Normal 159 2 3 2 2 2" xfId="4327" xr:uid="{00000000-0005-0000-0000-000012020000}"/>
    <cellStyle name="Normal 159 2 3 2 3" xfId="3289" xr:uid="{00000000-0005-0000-0000-000012020000}"/>
    <cellStyle name="Normal 159 2 3 3" xfId="1961" xr:uid="{00000000-0005-0000-0000-000012020000}"/>
    <cellStyle name="Normal 159 2 3 3 2" xfId="2477" xr:uid="{00000000-0005-0000-0000-000012020000}"/>
    <cellStyle name="Normal 159 2 3 3 2 2" xfId="4104" xr:uid="{00000000-0005-0000-0000-000012020000}"/>
    <cellStyle name="Normal 159 2 3 3 3" xfId="3600" xr:uid="{00000000-0005-0000-0000-000012020000}"/>
    <cellStyle name="Normal 159 2 3 4" xfId="2195" xr:uid="{00000000-0005-0000-0000-000012020000}"/>
    <cellStyle name="Normal 159 2 3 4 2" xfId="3823" xr:uid="{00000000-0005-0000-0000-000012020000}"/>
    <cellStyle name="Normal 159 2 3 5" xfId="3066" xr:uid="{00000000-0005-0000-0000-000012020000}"/>
    <cellStyle name="Normal 159 2 4" xfId="1146" xr:uid="{00000000-0005-0000-0000-000020020000}"/>
    <cellStyle name="Normal 159 2 4 2" xfId="2581" xr:uid="{00000000-0005-0000-0000-000020020000}"/>
    <cellStyle name="Normal 159 2 4 2 2" xfId="4208" xr:uid="{00000000-0005-0000-0000-000020020000}"/>
    <cellStyle name="Normal 159 2 4 3" xfId="3170" xr:uid="{00000000-0005-0000-0000-000020020000}"/>
    <cellStyle name="Normal 159 2 5" xfId="1843" xr:uid="{00000000-0005-0000-0000-000020020000}"/>
    <cellStyle name="Normal 159 2 5 2" xfId="2359" xr:uid="{00000000-0005-0000-0000-000020020000}"/>
    <cellStyle name="Normal 159 2 5 2 2" xfId="3986" xr:uid="{00000000-0005-0000-0000-000020020000}"/>
    <cellStyle name="Normal 159 2 5 3" xfId="3482" xr:uid="{00000000-0005-0000-0000-000020020000}"/>
    <cellStyle name="Normal 159 2 6" xfId="2076" xr:uid="{00000000-0005-0000-0000-000020020000}"/>
    <cellStyle name="Normal 159 2 6 2" xfId="3704" xr:uid="{00000000-0005-0000-0000-000020020000}"/>
    <cellStyle name="Normal 159 2 7" xfId="2946" xr:uid="{00000000-0005-0000-0000-000020020000}"/>
    <cellStyle name="Normal 159 3" xfId="944" xr:uid="{00000000-0005-0000-0000-00001F020000}"/>
    <cellStyle name="Normal 159 3 2" xfId="1185" xr:uid="{00000000-0005-0000-0000-00001F020000}"/>
    <cellStyle name="Normal 159 3 2 2" xfId="2620" xr:uid="{00000000-0005-0000-0000-00001F020000}"/>
    <cellStyle name="Normal 159 3 2 2 2" xfId="4247" xr:uid="{00000000-0005-0000-0000-00001F020000}"/>
    <cellStyle name="Normal 159 3 2 3" xfId="3209" xr:uid="{00000000-0005-0000-0000-00001F020000}"/>
    <cellStyle name="Normal 159 3 3" xfId="1881" xr:uid="{00000000-0005-0000-0000-00001F020000}"/>
    <cellStyle name="Normal 159 3 3 2" xfId="2397" xr:uid="{00000000-0005-0000-0000-00001F020000}"/>
    <cellStyle name="Normal 159 3 3 2 2" xfId="4024" xr:uid="{00000000-0005-0000-0000-00001F020000}"/>
    <cellStyle name="Normal 159 3 3 3" xfId="3520" xr:uid="{00000000-0005-0000-0000-00001F020000}"/>
    <cellStyle name="Normal 159 3 4" xfId="2115" xr:uid="{00000000-0005-0000-0000-00001F020000}"/>
    <cellStyle name="Normal 159 3 4 2" xfId="3743" xr:uid="{00000000-0005-0000-0000-00001F020000}"/>
    <cellStyle name="Normal 159 3 5" xfId="2986" xr:uid="{00000000-0005-0000-0000-00001F020000}"/>
    <cellStyle name="Normal 159 4" xfId="1026" xr:uid="{00000000-0005-0000-0000-000011020000}"/>
    <cellStyle name="Normal 159 4 2" xfId="1264" xr:uid="{00000000-0005-0000-0000-000011020000}"/>
    <cellStyle name="Normal 159 4 2 2" xfId="2699" xr:uid="{00000000-0005-0000-0000-000011020000}"/>
    <cellStyle name="Normal 159 4 2 2 2" xfId="4326" xr:uid="{00000000-0005-0000-0000-000011020000}"/>
    <cellStyle name="Normal 159 4 2 3" xfId="3288" xr:uid="{00000000-0005-0000-0000-000011020000}"/>
    <cellStyle name="Normal 159 4 3" xfId="1960" xr:uid="{00000000-0005-0000-0000-000011020000}"/>
    <cellStyle name="Normal 159 4 3 2" xfId="2476" xr:uid="{00000000-0005-0000-0000-000011020000}"/>
    <cellStyle name="Normal 159 4 3 2 2" xfId="4103" xr:uid="{00000000-0005-0000-0000-000011020000}"/>
    <cellStyle name="Normal 159 4 3 3" xfId="3599" xr:uid="{00000000-0005-0000-0000-000011020000}"/>
    <cellStyle name="Normal 159 4 4" xfId="2194" xr:uid="{00000000-0005-0000-0000-000011020000}"/>
    <cellStyle name="Normal 159 4 4 2" xfId="3822" xr:uid="{00000000-0005-0000-0000-000011020000}"/>
    <cellStyle name="Normal 159 4 5" xfId="3065" xr:uid="{00000000-0005-0000-0000-000011020000}"/>
    <cellStyle name="Normal 159 5" xfId="1113" xr:uid="{00000000-0005-0000-0000-00001F020000}"/>
    <cellStyle name="Normal 159 5 2" xfId="2548" xr:uid="{00000000-0005-0000-0000-00001F020000}"/>
    <cellStyle name="Normal 159 5 2 2" xfId="4175" xr:uid="{00000000-0005-0000-0000-00001F020000}"/>
    <cellStyle name="Normal 159 5 3" xfId="3137" xr:uid="{00000000-0005-0000-0000-00001F020000}"/>
    <cellStyle name="Normal 159 6" xfId="1810" xr:uid="{00000000-0005-0000-0000-00001F020000}"/>
    <cellStyle name="Normal 159 6 2" xfId="2326" xr:uid="{00000000-0005-0000-0000-00001F020000}"/>
    <cellStyle name="Normal 159 6 2 2" xfId="3953" xr:uid="{00000000-0005-0000-0000-00001F020000}"/>
    <cellStyle name="Normal 159 6 3" xfId="3449" xr:uid="{00000000-0005-0000-0000-00001F020000}"/>
    <cellStyle name="Normal 159 7" xfId="2043" xr:uid="{00000000-0005-0000-0000-00001F020000}"/>
    <cellStyle name="Normal 159 7 2" xfId="3671" xr:uid="{00000000-0005-0000-0000-00001F020000}"/>
    <cellStyle name="Normal 159 8" xfId="2913" xr:uid="{00000000-0005-0000-0000-00001F020000}"/>
    <cellStyle name="Normal 16" xfId="467" xr:uid="{00000000-0005-0000-0000-000021020000}"/>
    <cellStyle name="Normal 16 2" xfId="1568" xr:uid="{00000000-0005-0000-0000-00009B010000}"/>
    <cellStyle name="Normal 160" xfId="824" xr:uid="{00000000-0005-0000-0000-000022020000}"/>
    <cellStyle name="Normal 160 2" xfId="868" xr:uid="{00000000-0005-0000-0000-000023020000}"/>
    <cellStyle name="Normal 160 2 2" xfId="978" xr:uid="{00000000-0005-0000-0000-000023020000}"/>
    <cellStyle name="Normal 160 2 2 2" xfId="1219" xr:uid="{00000000-0005-0000-0000-000023020000}"/>
    <cellStyle name="Normal 160 2 2 2 2" xfId="2654" xr:uid="{00000000-0005-0000-0000-000023020000}"/>
    <cellStyle name="Normal 160 2 2 2 2 2" xfId="4281" xr:uid="{00000000-0005-0000-0000-000023020000}"/>
    <cellStyle name="Normal 160 2 2 2 3" xfId="3243" xr:uid="{00000000-0005-0000-0000-000023020000}"/>
    <cellStyle name="Normal 160 2 2 3" xfId="1915" xr:uid="{00000000-0005-0000-0000-000023020000}"/>
    <cellStyle name="Normal 160 2 2 3 2" xfId="2431" xr:uid="{00000000-0005-0000-0000-000023020000}"/>
    <cellStyle name="Normal 160 2 2 3 2 2" xfId="4058" xr:uid="{00000000-0005-0000-0000-000023020000}"/>
    <cellStyle name="Normal 160 2 2 3 3" xfId="3554" xr:uid="{00000000-0005-0000-0000-000023020000}"/>
    <cellStyle name="Normal 160 2 2 4" xfId="2149" xr:uid="{00000000-0005-0000-0000-000023020000}"/>
    <cellStyle name="Normal 160 2 2 4 2" xfId="3777" xr:uid="{00000000-0005-0000-0000-000023020000}"/>
    <cellStyle name="Normal 160 2 2 5" xfId="3020" xr:uid="{00000000-0005-0000-0000-000023020000}"/>
    <cellStyle name="Normal 160 2 3" xfId="1029" xr:uid="{00000000-0005-0000-0000-000015020000}"/>
    <cellStyle name="Normal 160 2 3 2" xfId="1267" xr:uid="{00000000-0005-0000-0000-000015020000}"/>
    <cellStyle name="Normal 160 2 3 2 2" xfId="2702" xr:uid="{00000000-0005-0000-0000-000015020000}"/>
    <cellStyle name="Normal 160 2 3 2 2 2" xfId="4329" xr:uid="{00000000-0005-0000-0000-000015020000}"/>
    <cellStyle name="Normal 160 2 3 2 3" xfId="3291" xr:uid="{00000000-0005-0000-0000-000015020000}"/>
    <cellStyle name="Normal 160 2 3 3" xfId="1963" xr:uid="{00000000-0005-0000-0000-000015020000}"/>
    <cellStyle name="Normal 160 2 3 3 2" xfId="2479" xr:uid="{00000000-0005-0000-0000-000015020000}"/>
    <cellStyle name="Normal 160 2 3 3 2 2" xfId="4106" xr:uid="{00000000-0005-0000-0000-000015020000}"/>
    <cellStyle name="Normal 160 2 3 3 3" xfId="3602" xr:uid="{00000000-0005-0000-0000-000015020000}"/>
    <cellStyle name="Normal 160 2 3 4" xfId="2197" xr:uid="{00000000-0005-0000-0000-000015020000}"/>
    <cellStyle name="Normal 160 2 3 4 2" xfId="3825" xr:uid="{00000000-0005-0000-0000-000015020000}"/>
    <cellStyle name="Normal 160 2 3 5" xfId="3068" xr:uid="{00000000-0005-0000-0000-000015020000}"/>
    <cellStyle name="Normal 160 2 4" xfId="1147" xr:uid="{00000000-0005-0000-0000-000023020000}"/>
    <cellStyle name="Normal 160 2 4 2" xfId="2582" xr:uid="{00000000-0005-0000-0000-000023020000}"/>
    <cellStyle name="Normal 160 2 4 2 2" xfId="4209" xr:uid="{00000000-0005-0000-0000-000023020000}"/>
    <cellStyle name="Normal 160 2 4 3" xfId="3171" xr:uid="{00000000-0005-0000-0000-000023020000}"/>
    <cellStyle name="Normal 160 2 5" xfId="1844" xr:uid="{00000000-0005-0000-0000-000023020000}"/>
    <cellStyle name="Normal 160 2 5 2" xfId="2360" xr:uid="{00000000-0005-0000-0000-000023020000}"/>
    <cellStyle name="Normal 160 2 5 2 2" xfId="3987" xr:uid="{00000000-0005-0000-0000-000023020000}"/>
    <cellStyle name="Normal 160 2 5 3" xfId="3483" xr:uid="{00000000-0005-0000-0000-000023020000}"/>
    <cellStyle name="Normal 160 2 6" xfId="2077" xr:uid="{00000000-0005-0000-0000-000023020000}"/>
    <cellStyle name="Normal 160 2 6 2" xfId="3705" xr:uid="{00000000-0005-0000-0000-000023020000}"/>
    <cellStyle name="Normal 160 2 7" xfId="2947" xr:uid="{00000000-0005-0000-0000-000023020000}"/>
    <cellStyle name="Normal 160 3" xfId="945" xr:uid="{00000000-0005-0000-0000-000022020000}"/>
    <cellStyle name="Normal 160 3 2" xfId="1186" xr:uid="{00000000-0005-0000-0000-000022020000}"/>
    <cellStyle name="Normal 160 3 2 2" xfId="2621" xr:uid="{00000000-0005-0000-0000-000022020000}"/>
    <cellStyle name="Normal 160 3 2 2 2" xfId="4248" xr:uid="{00000000-0005-0000-0000-000022020000}"/>
    <cellStyle name="Normal 160 3 2 3" xfId="3210" xr:uid="{00000000-0005-0000-0000-000022020000}"/>
    <cellStyle name="Normal 160 3 3" xfId="1882" xr:uid="{00000000-0005-0000-0000-000022020000}"/>
    <cellStyle name="Normal 160 3 3 2" xfId="2398" xr:uid="{00000000-0005-0000-0000-000022020000}"/>
    <cellStyle name="Normal 160 3 3 2 2" xfId="4025" xr:uid="{00000000-0005-0000-0000-000022020000}"/>
    <cellStyle name="Normal 160 3 3 3" xfId="3521" xr:uid="{00000000-0005-0000-0000-000022020000}"/>
    <cellStyle name="Normal 160 3 4" xfId="2116" xr:uid="{00000000-0005-0000-0000-000022020000}"/>
    <cellStyle name="Normal 160 3 4 2" xfId="3744" xr:uid="{00000000-0005-0000-0000-000022020000}"/>
    <cellStyle name="Normal 160 3 5" xfId="2987" xr:uid="{00000000-0005-0000-0000-000022020000}"/>
    <cellStyle name="Normal 160 4" xfId="1028" xr:uid="{00000000-0005-0000-0000-000014020000}"/>
    <cellStyle name="Normal 160 4 2" xfId="1266" xr:uid="{00000000-0005-0000-0000-000014020000}"/>
    <cellStyle name="Normal 160 4 2 2" xfId="2701" xr:uid="{00000000-0005-0000-0000-000014020000}"/>
    <cellStyle name="Normal 160 4 2 2 2" xfId="4328" xr:uid="{00000000-0005-0000-0000-000014020000}"/>
    <cellStyle name="Normal 160 4 2 3" xfId="3290" xr:uid="{00000000-0005-0000-0000-000014020000}"/>
    <cellStyle name="Normal 160 4 3" xfId="1962" xr:uid="{00000000-0005-0000-0000-000014020000}"/>
    <cellStyle name="Normal 160 4 3 2" xfId="2478" xr:uid="{00000000-0005-0000-0000-000014020000}"/>
    <cellStyle name="Normal 160 4 3 2 2" xfId="4105" xr:uid="{00000000-0005-0000-0000-000014020000}"/>
    <cellStyle name="Normal 160 4 3 3" xfId="3601" xr:uid="{00000000-0005-0000-0000-000014020000}"/>
    <cellStyle name="Normal 160 4 4" xfId="2196" xr:uid="{00000000-0005-0000-0000-000014020000}"/>
    <cellStyle name="Normal 160 4 4 2" xfId="3824" xr:uid="{00000000-0005-0000-0000-000014020000}"/>
    <cellStyle name="Normal 160 4 5" xfId="3067" xr:uid="{00000000-0005-0000-0000-000014020000}"/>
    <cellStyle name="Normal 160 5" xfId="1114" xr:uid="{00000000-0005-0000-0000-000022020000}"/>
    <cellStyle name="Normal 160 5 2" xfId="2549" xr:uid="{00000000-0005-0000-0000-000022020000}"/>
    <cellStyle name="Normal 160 5 2 2" xfId="4176" xr:uid="{00000000-0005-0000-0000-000022020000}"/>
    <cellStyle name="Normal 160 5 3" xfId="3138" xr:uid="{00000000-0005-0000-0000-000022020000}"/>
    <cellStyle name="Normal 160 6" xfId="1811" xr:uid="{00000000-0005-0000-0000-000022020000}"/>
    <cellStyle name="Normal 160 6 2" xfId="2327" xr:uid="{00000000-0005-0000-0000-000022020000}"/>
    <cellStyle name="Normal 160 6 2 2" xfId="3954" xr:uid="{00000000-0005-0000-0000-000022020000}"/>
    <cellStyle name="Normal 160 6 3" xfId="3450" xr:uid="{00000000-0005-0000-0000-000022020000}"/>
    <cellStyle name="Normal 160 7" xfId="2044" xr:uid="{00000000-0005-0000-0000-000022020000}"/>
    <cellStyle name="Normal 160 7 2" xfId="3672" xr:uid="{00000000-0005-0000-0000-000022020000}"/>
    <cellStyle name="Normal 160 8" xfId="2914" xr:uid="{00000000-0005-0000-0000-000022020000}"/>
    <cellStyle name="Normal 161" xfId="825" xr:uid="{00000000-0005-0000-0000-000024020000}"/>
    <cellStyle name="Normal 161 2" xfId="869" xr:uid="{00000000-0005-0000-0000-000025020000}"/>
    <cellStyle name="Normal 161 2 2" xfId="979" xr:uid="{00000000-0005-0000-0000-000025020000}"/>
    <cellStyle name="Normal 161 2 2 2" xfId="1220" xr:uid="{00000000-0005-0000-0000-000025020000}"/>
    <cellStyle name="Normal 161 2 2 2 2" xfId="2655" xr:uid="{00000000-0005-0000-0000-000025020000}"/>
    <cellStyle name="Normal 161 2 2 2 2 2" xfId="4282" xr:uid="{00000000-0005-0000-0000-000025020000}"/>
    <cellStyle name="Normal 161 2 2 2 3" xfId="3244" xr:uid="{00000000-0005-0000-0000-000025020000}"/>
    <cellStyle name="Normal 161 2 2 3" xfId="1916" xr:uid="{00000000-0005-0000-0000-000025020000}"/>
    <cellStyle name="Normal 161 2 2 3 2" xfId="2432" xr:uid="{00000000-0005-0000-0000-000025020000}"/>
    <cellStyle name="Normal 161 2 2 3 2 2" xfId="4059" xr:uid="{00000000-0005-0000-0000-000025020000}"/>
    <cellStyle name="Normal 161 2 2 3 3" xfId="3555" xr:uid="{00000000-0005-0000-0000-000025020000}"/>
    <cellStyle name="Normal 161 2 2 4" xfId="2150" xr:uid="{00000000-0005-0000-0000-000025020000}"/>
    <cellStyle name="Normal 161 2 2 4 2" xfId="3778" xr:uid="{00000000-0005-0000-0000-000025020000}"/>
    <cellStyle name="Normal 161 2 2 5" xfId="3021" xr:uid="{00000000-0005-0000-0000-000025020000}"/>
    <cellStyle name="Normal 161 2 3" xfId="1031" xr:uid="{00000000-0005-0000-0000-000017020000}"/>
    <cellStyle name="Normal 161 2 3 2" xfId="1269" xr:uid="{00000000-0005-0000-0000-000017020000}"/>
    <cellStyle name="Normal 161 2 3 2 2" xfId="2704" xr:uid="{00000000-0005-0000-0000-000017020000}"/>
    <cellStyle name="Normal 161 2 3 2 2 2" xfId="4331" xr:uid="{00000000-0005-0000-0000-000017020000}"/>
    <cellStyle name="Normal 161 2 3 2 3" xfId="3293" xr:uid="{00000000-0005-0000-0000-000017020000}"/>
    <cellStyle name="Normal 161 2 3 3" xfId="1965" xr:uid="{00000000-0005-0000-0000-000017020000}"/>
    <cellStyle name="Normal 161 2 3 3 2" xfId="2481" xr:uid="{00000000-0005-0000-0000-000017020000}"/>
    <cellStyle name="Normal 161 2 3 3 2 2" xfId="4108" xr:uid="{00000000-0005-0000-0000-000017020000}"/>
    <cellStyle name="Normal 161 2 3 3 3" xfId="3604" xr:uid="{00000000-0005-0000-0000-000017020000}"/>
    <cellStyle name="Normal 161 2 3 4" xfId="2199" xr:uid="{00000000-0005-0000-0000-000017020000}"/>
    <cellStyle name="Normal 161 2 3 4 2" xfId="3827" xr:uid="{00000000-0005-0000-0000-000017020000}"/>
    <cellStyle name="Normal 161 2 3 5" xfId="3070" xr:uid="{00000000-0005-0000-0000-000017020000}"/>
    <cellStyle name="Normal 161 2 4" xfId="1148" xr:uid="{00000000-0005-0000-0000-000025020000}"/>
    <cellStyle name="Normal 161 2 4 2" xfId="2583" xr:uid="{00000000-0005-0000-0000-000025020000}"/>
    <cellStyle name="Normal 161 2 4 2 2" xfId="4210" xr:uid="{00000000-0005-0000-0000-000025020000}"/>
    <cellStyle name="Normal 161 2 4 3" xfId="3172" xr:uid="{00000000-0005-0000-0000-000025020000}"/>
    <cellStyle name="Normal 161 2 5" xfId="1845" xr:uid="{00000000-0005-0000-0000-000025020000}"/>
    <cellStyle name="Normal 161 2 5 2" xfId="2361" xr:uid="{00000000-0005-0000-0000-000025020000}"/>
    <cellStyle name="Normal 161 2 5 2 2" xfId="3988" xr:uid="{00000000-0005-0000-0000-000025020000}"/>
    <cellStyle name="Normal 161 2 5 3" xfId="3484" xr:uid="{00000000-0005-0000-0000-000025020000}"/>
    <cellStyle name="Normal 161 2 6" xfId="2078" xr:uid="{00000000-0005-0000-0000-000025020000}"/>
    <cellStyle name="Normal 161 2 6 2" xfId="3706" xr:uid="{00000000-0005-0000-0000-000025020000}"/>
    <cellStyle name="Normal 161 2 7" xfId="2948" xr:uid="{00000000-0005-0000-0000-000025020000}"/>
    <cellStyle name="Normal 161 3" xfId="946" xr:uid="{00000000-0005-0000-0000-000024020000}"/>
    <cellStyle name="Normal 161 3 2" xfId="1187" xr:uid="{00000000-0005-0000-0000-000024020000}"/>
    <cellStyle name="Normal 161 3 2 2" xfId="2622" xr:uid="{00000000-0005-0000-0000-000024020000}"/>
    <cellStyle name="Normal 161 3 2 2 2" xfId="4249" xr:uid="{00000000-0005-0000-0000-000024020000}"/>
    <cellStyle name="Normal 161 3 2 3" xfId="3211" xr:uid="{00000000-0005-0000-0000-000024020000}"/>
    <cellStyle name="Normal 161 3 3" xfId="1883" xr:uid="{00000000-0005-0000-0000-000024020000}"/>
    <cellStyle name="Normal 161 3 3 2" xfId="2399" xr:uid="{00000000-0005-0000-0000-000024020000}"/>
    <cellStyle name="Normal 161 3 3 2 2" xfId="4026" xr:uid="{00000000-0005-0000-0000-000024020000}"/>
    <cellStyle name="Normal 161 3 3 3" xfId="3522" xr:uid="{00000000-0005-0000-0000-000024020000}"/>
    <cellStyle name="Normal 161 3 4" xfId="2117" xr:uid="{00000000-0005-0000-0000-000024020000}"/>
    <cellStyle name="Normal 161 3 4 2" xfId="3745" xr:uid="{00000000-0005-0000-0000-000024020000}"/>
    <cellStyle name="Normal 161 3 5" xfId="2988" xr:uid="{00000000-0005-0000-0000-000024020000}"/>
    <cellStyle name="Normal 161 4" xfId="1030" xr:uid="{00000000-0005-0000-0000-000016020000}"/>
    <cellStyle name="Normal 161 4 2" xfId="1268" xr:uid="{00000000-0005-0000-0000-000016020000}"/>
    <cellStyle name="Normal 161 4 2 2" xfId="2703" xr:uid="{00000000-0005-0000-0000-000016020000}"/>
    <cellStyle name="Normal 161 4 2 2 2" xfId="4330" xr:uid="{00000000-0005-0000-0000-000016020000}"/>
    <cellStyle name="Normal 161 4 2 3" xfId="3292" xr:uid="{00000000-0005-0000-0000-000016020000}"/>
    <cellStyle name="Normal 161 4 3" xfId="1964" xr:uid="{00000000-0005-0000-0000-000016020000}"/>
    <cellStyle name="Normal 161 4 3 2" xfId="2480" xr:uid="{00000000-0005-0000-0000-000016020000}"/>
    <cellStyle name="Normal 161 4 3 2 2" xfId="4107" xr:uid="{00000000-0005-0000-0000-000016020000}"/>
    <cellStyle name="Normal 161 4 3 3" xfId="3603" xr:uid="{00000000-0005-0000-0000-000016020000}"/>
    <cellStyle name="Normal 161 4 4" xfId="2198" xr:uid="{00000000-0005-0000-0000-000016020000}"/>
    <cellStyle name="Normal 161 4 4 2" xfId="3826" xr:uid="{00000000-0005-0000-0000-000016020000}"/>
    <cellStyle name="Normal 161 4 5" xfId="3069" xr:uid="{00000000-0005-0000-0000-000016020000}"/>
    <cellStyle name="Normal 161 5" xfId="1115" xr:uid="{00000000-0005-0000-0000-000024020000}"/>
    <cellStyle name="Normal 161 5 2" xfId="2550" xr:uid="{00000000-0005-0000-0000-000024020000}"/>
    <cellStyle name="Normal 161 5 2 2" xfId="4177" xr:uid="{00000000-0005-0000-0000-000024020000}"/>
    <cellStyle name="Normal 161 5 3" xfId="3139" xr:uid="{00000000-0005-0000-0000-000024020000}"/>
    <cellStyle name="Normal 161 6" xfId="1812" xr:uid="{00000000-0005-0000-0000-000024020000}"/>
    <cellStyle name="Normal 161 6 2" xfId="2328" xr:uid="{00000000-0005-0000-0000-000024020000}"/>
    <cellStyle name="Normal 161 6 2 2" xfId="3955" xr:uid="{00000000-0005-0000-0000-000024020000}"/>
    <cellStyle name="Normal 161 6 3" xfId="3451" xr:uid="{00000000-0005-0000-0000-000024020000}"/>
    <cellStyle name="Normal 161 7" xfId="2045" xr:uid="{00000000-0005-0000-0000-000024020000}"/>
    <cellStyle name="Normal 161 7 2" xfId="3673" xr:uid="{00000000-0005-0000-0000-000024020000}"/>
    <cellStyle name="Normal 161 8" xfId="2915" xr:uid="{00000000-0005-0000-0000-000024020000}"/>
    <cellStyle name="Normal 162" xfId="826" xr:uid="{00000000-0005-0000-0000-000026020000}"/>
    <cellStyle name="Normal 163" xfId="870" xr:uid="{00000000-0005-0000-0000-000027020000}"/>
    <cellStyle name="Normal 163 2" xfId="980" xr:uid="{00000000-0005-0000-0000-000027020000}"/>
    <cellStyle name="Normal 163 2 2" xfId="1067" xr:uid="{EBC2D53D-E8F5-4CFD-8A16-D949839A0F67}"/>
    <cellStyle name="Normal 163 2 2 2" xfId="1068" xr:uid="{3C509376-3514-4743-8CBD-09E71BEDD1E9}"/>
    <cellStyle name="Normal 163 2 2 2 2" xfId="1305" xr:uid="{3C509376-3514-4743-8CBD-09E71BEDD1E9}"/>
    <cellStyle name="Normal 163 2 2 2 2 2" xfId="2740" xr:uid="{3C509376-3514-4743-8CBD-09E71BEDD1E9}"/>
    <cellStyle name="Normal 163 2 2 2 2 2 2" xfId="4367" xr:uid="{3C509376-3514-4743-8CBD-09E71BEDD1E9}"/>
    <cellStyle name="Normal 163 2 2 2 2 3" xfId="3329" xr:uid="{3C509376-3514-4743-8CBD-09E71BEDD1E9}"/>
    <cellStyle name="Normal 163 2 2 2 3" xfId="2001" xr:uid="{3C509376-3514-4743-8CBD-09E71BEDD1E9}"/>
    <cellStyle name="Normal 163 2 2 2 3 2" xfId="2517" xr:uid="{3C509376-3514-4743-8CBD-09E71BEDD1E9}"/>
    <cellStyle name="Normal 163 2 2 2 3 2 2" xfId="4144" xr:uid="{3C509376-3514-4743-8CBD-09E71BEDD1E9}"/>
    <cellStyle name="Normal 163 2 2 2 3 3" xfId="3640" xr:uid="{3C509376-3514-4743-8CBD-09E71BEDD1E9}"/>
    <cellStyle name="Normal 163 2 2 2 4" xfId="2235" xr:uid="{3C509376-3514-4743-8CBD-09E71BEDD1E9}"/>
    <cellStyle name="Normal 163 2 2 2 4 2" xfId="3863" xr:uid="{3C509376-3514-4743-8CBD-09E71BEDD1E9}"/>
    <cellStyle name="Normal 163 2 2 2 5" xfId="3106" xr:uid="{3C509376-3514-4743-8CBD-09E71BEDD1E9}"/>
    <cellStyle name="Normal 163 2 2 3" xfId="1304" xr:uid="{EBC2D53D-E8F5-4CFD-8A16-D949839A0F67}"/>
    <cellStyle name="Normal 163 2 2 3 2" xfId="2739" xr:uid="{EBC2D53D-E8F5-4CFD-8A16-D949839A0F67}"/>
    <cellStyle name="Normal 163 2 2 3 2 2" xfId="4366" xr:uid="{EBC2D53D-E8F5-4CFD-8A16-D949839A0F67}"/>
    <cellStyle name="Normal 163 2 2 3 3" xfId="3328" xr:uid="{EBC2D53D-E8F5-4CFD-8A16-D949839A0F67}"/>
    <cellStyle name="Normal 163 2 2 4" xfId="2000" xr:uid="{EBC2D53D-E8F5-4CFD-8A16-D949839A0F67}"/>
    <cellStyle name="Normal 163 2 2 4 2" xfId="2516" xr:uid="{EBC2D53D-E8F5-4CFD-8A16-D949839A0F67}"/>
    <cellStyle name="Normal 163 2 2 4 2 2" xfId="4143" xr:uid="{EBC2D53D-E8F5-4CFD-8A16-D949839A0F67}"/>
    <cellStyle name="Normal 163 2 2 4 3" xfId="3639" xr:uid="{EBC2D53D-E8F5-4CFD-8A16-D949839A0F67}"/>
    <cellStyle name="Normal 163 2 2 5" xfId="2234" xr:uid="{EBC2D53D-E8F5-4CFD-8A16-D949839A0F67}"/>
    <cellStyle name="Normal 163 2 2 5 2" xfId="3862" xr:uid="{EBC2D53D-E8F5-4CFD-8A16-D949839A0F67}"/>
    <cellStyle name="Normal 163 2 2 6" xfId="3105" xr:uid="{EBC2D53D-E8F5-4CFD-8A16-D949839A0F67}"/>
    <cellStyle name="Normal 163 2 3" xfId="1221" xr:uid="{00000000-0005-0000-0000-000027020000}"/>
    <cellStyle name="Normal 163 2 3 2" xfId="2656" xr:uid="{00000000-0005-0000-0000-000027020000}"/>
    <cellStyle name="Normal 163 2 3 2 2" xfId="4283" xr:uid="{00000000-0005-0000-0000-000027020000}"/>
    <cellStyle name="Normal 163 2 3 3" xfId="3245" xr:uid="{00000000-0005-0000-0000-000027020000}"/>
    <cellStyle name="Normal 163 2 4" xfId="1917" xr:uid="{00000000-0005-0000-0000-000027020000}"/>
    <cellStyle name="Normal 163 2 4 2" xfId="2433" xr:uid="{00000000-0005-0000-0000-000027020000}"/>
    <cellStyle name="Normal 163 2 4 2 2" xfId="4060" xr:uid="{00000000-0005-0000-0000-000027020000}"/>
    <cellStyle name="Normal 163 2 4 3" xfId="3556" xr:uid="{00000000-0005-0000-0000-000027020000}"/>
    <cellStyle name="Normal 163 2 5" xfId="2151" xr:uid="{00000000-0005-0000-0000-000027020000}"/>
    <cellStyle name="Normal 163 2 5 2" xfId="3779" xr:uid="{00000000-0005-0000-0000-000027020000}"/>
    <cellStyle name="Normal 163 2 6" xfId="3022" xr:uid="{00000000-0005-0000-0000-000027020000}"/>
    <cellStyle name="Normal 163 3" xfId="989" xr:uid="{00000000-0005-0000-0000-000019020000}"/>
    <cellStyle name="Normal 163 3 2" xfId="1227" xr:uid="{00000000-0005-0000-0000-000019020000}"/>
    <cellStyle name="Normal 163 3 2 2" xfId="2662" xr:uid="{00000000-0005-0000-0000-000019020000}"/>
    <cellStyle name="Normal 163 3 2 2 2" xfId="4289" xr:uid="{00000000-0005-0000-0000-000019020000}"/>
    <cellStyle name="Normal 163 3 2 3" xfId="3251" xr:uid="{00000000-0005-0000-0000-000019020000}"/>
    <cellStyle name="Normal 163 3 3" xfId="1923" xr:uid="{00000000-0005-0000-0000-000019020000}"/>
    <cellStyle name="Normal 163 3 3 2" xfId="2439" xr:uid="{00000000-0005-0000-0000-000019020000}"/>
    <cellStyle name="Normal 163 3 3 2 2" xfId="4066" xr:uid="{00000000-0005-0000-0000-000019020000}"/>
    <cellStyle name="Normal 163 3 3 3" xfId="3562" xr:uid="{00000000-0005-0000-0000-000019020000}"/>
    <cellStyle name="Normal 163 3 4" xfId="2157" xr:uid="{00000000-0005-0000-0000-000019020000}"/>
    <cellStyle name="Normal 163 3 4 2" xfId="3785" xr:uid="{00000000-0005-0000-0000-000019020000}"/>
    <cellStyle name="Normal 163 3 5" xfId="3028" xr:uid="{00000000-0005-0000-0000-000019020000}"/>
    <cellStyle name="Normal 163 4" xfId="1149" xr:uid="{00000000-0005-0000-0000-000027020000}"/>
    <cellStyle name="Normal 163 4 2" xfId="2584" xr:uid="{00000000-0005-0000-0000-000027020000}"/>
    <cellStyle name="Normal 163 4 2 2" xfId="4211" xr:uid="{00000000-0005-0000-0000-000027020000}"/>
    <cellStyle name="Normal 163 4 3" xfId="3173" xr:uid="{00000000-0005-0000-0000-000027020000}"/>
    <cellStyle name="Normal 163 5" xfId="1846" xr:uid="{00000000-0005-0000-0000-000027020000}"/>
    <cellStyle name="Normal 163 5 2" xfId="2362" xr:uid="{00000000-0005-0000-0000-000027020000}"/>
    <cellStyle name="Normal 163 5 2 2" xfId="3989" xr:uid="{00000000-0005-0000-0000-000027020000}"/>
    <cellStyle name="Normal 163 5 3" xfId="3485" xr:uid="{00000000-0005-0000-0000-000027020000}"/>
    <cellStyle name="Normal 163 6" xfId="2079" xr:uid="{00000000-0005-0000-0000-000027020000}"/>
    <cellStyle name="Normal 163 6 2" xfId="3707" xr:uid="{00000000-0005-0000-0000-000027020000}"/>
    <cellStyle name="Normal 163 7" xfId="2949" xr:uid="{00000000-0005-0000-0000-000027020000}"/>
    <cellStyle name="Normal 164" xfId="878" xr:uid="{00000000-0005-0000-0000-000028020000}"/>
    <cellStyle name="Normal 164 2" xfId="891" xr:uid="{00000000-0005-0000-0000-000029020000}"/>
    <cellStyle name="Normal 164 3" xfId="981" xr:uid="{00000000-0005-0000-0000-000028020000}"/>
    <cellStyle name="Normal 164 3 2" xfId="1222" xr:uid="{00000000-0005-0000-0000-000028020000}"/>
    <cellStyle name="Normal 164 3 2 2" xfId="2657" xr:uid="{00000000-0005-0000-0000-000028020000}"/>
    <cellStyle name="Normal 164 3 2 2 2" xfId="4284" xr:uid="{00000000-0005-0000-0000-000028020000}"/>
    <cellStyle name="Normal 164 3 2 3" xfId="3246" xr:uid="{00000000-0005-0000-0000-000028020000}"/>
    <cellStyle name="Normal 164 3 3" xfId="1918" xr:uid="{00000000-0005-0000-0000-000028020000}"/>
    <cellStyle name="Normal 164 3 3 2" xfId="2434" xr:uid="{00000000-0005-0000-0000-000028020000}"/>
    <cellStyle name="Normal 164 3 3 2 2" xfId="4061" xr:uid="{00000000-0005-0000-0000-000028020000}"/>
    <cellStyle name="Normal 164 3 3 3" xfId="3557" xr:uid="{00000000-0005-0000-0000-000028020000}"/>
    <cellStyle name="Normal 164 3 4" xfId="2152" xr:uid="{00000000-0005-0000-0000-000028020000}"/>
    <cellStyle name="Normal 164 3 4 2" xfId="3780" xr:uid="{00000000-0005-0000-0000-000028020000}"/>
    <cellStyle name="Normal 164 3 5" xfId="3023" xr:uid="{00000000-0005-0000-0000-000028020000}"/>
    <cellStyle name="Normal 164 4" xfId="1150" xr:uid="{00000000-0005-0000-0000-000028020000}"/>
    <cellStyle name="Normal 164 4 2" xfId="2585" xr:uid="{00000000-0005-0000-0000-000028020000}"/>
    <cellStyle name="Normal 164 4 2 2" xfId="4212" xr:uid="{00000000-0005-0000-0000-000028020000}"/>
    <cellStyle name="Normal 164 4 3" xfId="3174" xr:uid="{00000000-0005-0000-0000-000028020000}"/>
    <cellStyle name="Normal 164 5" xfId="1847" xr:uid="{00000000-0005-0000-0000-000028020000}"/>
    <cellStyle name="Normal 164 5 2" xfId="2363" xr:uid="{00000000-0005-0000-0000-000028020000}"/>
    <cellStyle name="Normal 164 5 2 2" xfId="3990" xr:uid="{00000000-0005-0000-0000-000028020000}"/>
    <cellStyle name="Normal 164 5 3" xfId="3486" xr:uid="{00000000-0005-0000-0000-000028020000}"/>
    <cellStyle name="Normal 164 6" xfId="2080" xr:uid="{00000000-0005-0000-0000-000028020000}"/>
    <cellStyle name="Normal 164 6 2" xfId="3708" xr:uid="{00000000-0005-0000-0000-000028020000}"/>
    <cellStyle name="Normal 164 7" xfId="2951" xr:uid="{00000000-0005-0000-0000-000028020000}"/>
    <cellStyle name="Normal 165" xfId="880" xr:uid="{00000000-0005-0000-0000-00002A020000}"/>
    <cellStyle name="Normal 165 2" xfId="983" xr:uid="{00000000-0005-0000-0000-00002A020000}"/>
    <cellStyle name="Normal 165 2 2" xfId="1223" xr:uid="{00000000-0005-0000-0000-00002A020000}"/>
    <cellStyle name="Normal 165 2 2 2" xfId="2658" xr:uid="{00000000-0005-0000-0000-00002A020000}"/>
    <cellStyle name="Normal 165 2 2 2 2" xfId="4285" xr:uid="{00000000-0005-0000-0000-00002A020000}"/>
    <cellStyle name="Normal 165 2 2 3" xfId="3247" xr:uid="{00000000-0005-0000-0000-00002A020000}"/>
    <cellStyle name="Normal 165 2 3" xfId="1919" xr:uid="{00000000-0005-0000-0000-00002A020000}"/>
    <cellStyle name="Normal 165 2 3 2" xfId="2435" xr:uid="{00000000-0005-0000-0000-00002A020000}"/>
    <cellStyle name="Normal 165 2 3 2 2" xfId="4062" xr:uid="{00000000-0005-0000-0000-00002A020000}"/>
    <cellStyle name="Normal 165 2 3 3" xfId="3558" xr:uid="{00000000-0005-0000-0000-00002A020000}"/>
    <cellStyle name="Normal 165 2 4" xfId="2153" xr:uid="{00000000-0005-0000-0000-00002A020000}"/>
    <cellStyle name="Normal 165 2 4 2" xfId="3781" xr:uid="{00000000-0005-0000-0000-00002A020000}"/>
    <cellStyle name="Normal 165 2 5" xfId="3024" xr:uid="{00000000-0005-0000-0000-00002A020000}"/>
    <cellStyle name="Normal 165 3" xfId="1057" xr:uid="{00000000-0005-0000-0000-00001B020000}"/>
    <cellStyle name="Normal 165 3 2" xfId="1295" xr:uid="{00000000-0005-0000-0000-00001B020000}"/>
    <cellStyle name="Normal 165 3 2 2" xfId="2730" xr:uid="{00000000-0005-0000-0000-00001B020000}"/>
    <cellStyle name="Normal 165 3 2 2 2" xfId="4357" xr:uid="{00000000-0005-0000-0000-00001B020000}"/>
    <cellStyle name="Normal 165 3 2 3" xfId="3319" xr:uid="{00000000-0005-0000-0000-00001B020000}"/>
    <cellStyle name="Normal 165 3 3" xfId="1991" xr:uid="{00000000-0005-0000-0000-00001B020000}"/>
    <cellStyle name="Normal 165 3 3 2" xfId="2507" xr:uid="{00000000-0005-0000-0000-00001B020000}"/>
    <cellStyle name="Normal 165 3 3 2 2" xfId="4134" xr:uid="{00000000-0005-0000-0000-00001B020000}"/>
    <cellStyle name="Normal 165 3 3 3" xfId="3630" xr:uid="{00000000-0005-0000-0000-00001B020000}"/>
    <cellStyle name="Normal 165 3 4" xfId="2225" xr:uid="{00000000-0005-0000-0000-00001B020000}"/>
    <cellStyle name="Normal 165 3 4 2" xfId="3853" xr:uid="{00000000-0005-0000-0000-00001B020000}"/>
    <cellStyle name="Normal 165 3 5" xfId="3096" xr:uid="{00000000-0005-0000-0000-00001B020000}"/>
    <cellStyle name="Normal 165 4" xfId="1151" xr:uid="{00000000-0005-0000-0000-00002A020000}"/>
    <cellStyle name="Normal 165 4 2" xfId="2586" xr:uid="{00000000-0005-0000-0000-00002A020000}"/>
    <cellStyle name="Normal 165 4 2 2" xfId="4213" xr:uid="{00000000-0005-0000-0000-00002A020000}"/>
    <cellStyle name="Normal 165 4 3" xfId="3175" xr:uid="{00000000-0005-0000-0000-00002A020000}"/>
    <cellStyle name="Normal 165 5" xfId="1848" xr:uid="{00000000-0005-0000-0000-00002A020000}"/>
    <cellStyle name="Normal 165 5 2" xfId="2364" xr:uid="{00000000-0005-0000-0000-00002A020000}"/>
    <cellStyle name="Normal 165 5 2 2" xfId="3991" xr:uid="{00000000-0005-0000-0000-00002A020000}"/>
    <cellStyle name="Normal 165 5 3" xfId="3487" xr:uid="{00000000-0005-0000-0000-00002A020000}"/>
    <cellStyle name="Normal 165 6" xfId="2081" xr:uid="{00000000-0005-0000-0000-00002A020000}"/>
    <cellStyle name="Normal 165 6 2" xfId="3709" xr:uid="{00000000-0005-0000-0000-00002A020000}"/>
    <cellStyle name="Normal 165 7" xfId="2952" xr:uid="{00000000-0005-0000-0000-00002A020000}"/>
    <cellStyle name="Normal 166" xfId="881" xr:uid="{00000000-0005-0000-0000-00002B020000}"/>
    <cellStyle name="Normal 166 2" xfId="1060" xr:uid="{00000000-0005-0000-0000-00001C020000}"/>
    <cellStyle name="Normal 166 2 2" xfId="1298" xr:uid="{00000000-0005-0000-0000-00001C020000}"/>
    <cellStyle name="Normal 166 2 2 2" xfId="2733" xr:uid="{00000000-0005-0000-0000-00001C020000}"/>
    <cellStyle name="Normal 166 2 2 2 2" xfId="4360" xr:uid="{00000000-0005-0000-0000-00001C020000}"/>
    <cellStyle name="Normal 166 2 2 3" xfId="3322" xr:uid="{00000000-0005-0000-0000-00001C020000}"/>
    <cellStyle name="Normal 166 2 3" xfId="1994" xr:uid="{00000000-0005-0000-0000-00001C020000}"/>
    <cellStyle name="Normal 166 2 3 2" xfId="2510" xr:uid="{00000000-0005-0000-0000-00001C020000}"/>
    <cellStyle name="Normal 166 2 3 2 2" xfId="4137" xr:uid="{00000000-0005-0000-0000-00001C020000}"/>
    <cellStyle name="Normal 166 2 3 3" xfId="3633" xr:uid="{00000000-0005-0000-0000-00001C020000}"/>
    <cellStyle name="Normal 166 2 4" xfId="2228" xr:uid="{00000000-0005-0000-0000-00001C020000}"/>
    <cellStyle name="Normal 166 2 4 2" xfId="3856" xr:uid="{00000000-0005-0000-0000-00001C020000}"/>
    <cellStyle name="Normal 166 2 5" xfId="3099" xr:uid="{00000000-0005-0000-0000-00001C020000}"/>
    <cellStyle name="Normal 167" xfId="886" xr:uid="{00000000-0005-0000-0000-00002C020000}"/>
    <cellStyle name="Normal 167 2" xfId="985" xr:uid="{00000000-0005-0000-0000-00002C020000}"/>
    <cellStyle name="Normal 167 2 2" xfId="1225" xr:uid="{00000000-0005-0000-0000-00002C020000}"/>
    <cellStyle name="Normal 167 2 2 2" xfId="2660" xr:uid="{00000000-0005-0000-0000-00002C020000}"/>
    <cellStyle name="Normal 167 2 2 2 2" xfId="4287" xr:uid="{00000000-0005-0000-0000-00002C020000}"/>
    <cellStyle name="Normal 167 2 2 3" xfId="3249" xr:uid="{00000000-0005-0000-0000-00002C020000}"/>
    <cellStyle name="Normal 167 2 3" xfId="1921" xr:uid="{00000000-0005-0000-0000-00002C020000}"/>
    <cellStyle name="Normal 167 2 3 2" xfId="2437" xr:uid="{00000000-0005-0000-0000-00002C020000}"/>
    <cellStyle name="Normal 167 2 3 2 2" xfId="4064" xr:uid="{00000000-0005-0000-0000-00002C020000}"/>
    <cellStyle name="Normal 167 2 3 3" xfId="3560" xr:uid="{00000000-0005-0000-0000-00002C020000}"/>
    <cellStyle name="Normal 167 2 4" xfId="2155" xr:uid="{00000000-0005-0000-0000-00002C020000}"/>
    <cellStyle name="Normal 167 2 4 2" xfId="3783" xr:uid="{00000000-0005-0000-0000-00002C020000}"/>
    <cellStyle name="Normal 167 2 5" xfId="3026" xr:uid="{00000000-0005-0000-0000-00002C020000}"/>
    <cellStyle name="Normal 167 3" xfId="1066" xr:uid="{00000000-0005-0000-0000-00001D020000}"/>
    <cellStyle name="Normal 167 3 2" xfId="1303" xr:uid="{00000000-0005-0000-0000-00001D020000}"/>
    <cellStyle name="Normal 167 3 2 2" xfId="2738" xr:uid="{00000000-0005-0000-0000-00001D020000}"/>
    <cellStyle name="Normal 167 3 2 2 2" xfId="4365" xr:uid="{00000000-0005-0000-0000-00001D020000}"/>
    <cellStyle name="Normal 167 3 2 3" xfId="3327" xr:uid="{00000000-0005-0000-0000-00001D020000}"/>
    <cellStyle name="Normal 167 3 3" xfId="1999" xr:uid="{00000000-0005-0000-0000-00001D020000}"/>
    <cellStyle name="Normal 167 3 3 2" xfId="2515" xr:uid="{00000000-0005-0000-0000-00001D020000}"/>
    <cellStyle name="Normal 167 3 3 2 2" xfId="4142" xr:uid="{00000000-0005-0000-0000-00001D020000}"/>
    <cellStyle name="Normal 167 3 3 3" xfId="3638" xr:uid="{00000000-0005-0000-0000-00001D020000}"/>
    <cellStyle name="Normal 167 3 4" xfId="2233" xr:uid="{00000000-0005-0000-0000-00001D020000}"/>
    <cellStyle name="Normal 167 3 4 2" xfId="3861" xr:uid="{00000000-0005-0000-0000-00001D020000}"/>
    <cellStyle name="Normal 167 3 5" xfId="3104" xr:uid="{00000000-0005-0000-0000-00001D020000}"/>
    <cellStyle name="Normal 167 4" xfId="1153" xr:uid="{00000000-0005-0000-0000-00002C020000}"/>
    <cellStyle name="Normal 167 4 2" xfId="2588" xr:uid="{00000000-0005-0000-0000-00002C020000}"/>
    <cellStyle name="Normal 167 4 2 2" xfId="4215" xr:uid="{00000000-0005-0000-0000-00002C020000}"/>
    <cellStyle name="Normal 167 4 3" xfId="3177" xr:uid="{00000000-0005-0000-0000-00002C020000}"/>
    <cellStyle name="Normal 167 5" xfId="1850" xr:uid="{00000000-0005-0000-0000-00002C020000}"/>
    <cellStyle name="Normal 167 5 2" xfId="2366" xr:uid="{00000000-0005-0000-0000-00002C020000}"/>
    <cellStyle name="Normal 167 5 2 2" xfId="3993" xr:uid="{00000000-0005-0000-0000-00002C020000}"/>
    <cellStyle name="Normal 167 5 3" xfId="3489" xr:uid="{00000000-0005-0000-0000-00002C020000}"/>
    <cellStyle name="Normal 167 6" xfId="2083" xr:uid="{00000000-0005-0000-0000-00002C020000}"/>
    <cellStyle name="Normal 167 6 2" xfId="3711" xr:uid="{00000000-0005-0000-0000-00002C020000}"/>
    <cellStyle name="Normal 167 7" xfId="2954" xr:uid="{00000000-0005-0000-0000-00002C020000}"/>
    <cellStyle name="Normal 168" xfId="892" xr:uid="{00000000-0005-0000-0000-00002D020000}"/>
    <cellStyle name="Normal 169" xfId="910" xr:uid="{00000000-0005-0000-0000-00002E020000}"/>
    <cellStyle name="Normal 17" xfId="468" xr:uid="{00000000-0005-0000-0000-00002F020000}"/>
    <cellStyle name="Normal 17 2" xfId="1569" xr:uid="{00000000-0005-0000-0000-00009C010000}"/>
    <cellStyle name="Normal 170" xfId="911" xr:uid="{00000000-0005-0000-0000-000030020000}"/>
    <cellStyle name="Normal 171" xfId="912" xr:uid="{00000000-0005-0000-0000-000031020000}"/>
    <cellStyle name="Normal 172" xfId="913" xr:uid="{00000000-0005-0000-0000-0000AF030000}"/>
    <cellStyle name="Normal 173" xfId="987" xr:uid="{00000000-0005-0000-0000-0000FB030000}"/>
    <cellStyle name="Normal 174" xfId="988" xr:uid="{00000000-0005-0000-0000-000036040000}"/>
    <cellStyle name="Normal 175" xfId="1069" xr:uid="{00000000-0005-0000-0000-00002F040000}"/>
    <cellStyle name="Normal 176" xfId="1070" xr:uid="{00000000-0005-0000-0000-000030040000}"/>
    <cellStyle name="Normal 177" xfId="1071" xr:uid="{00000000-0005-0000-0000-000031040000}"/>
    <cellStyle name="Normal 178" xfId="1072" xr:uid="{00000000-0005-0000-0000-000032040000}"/>
    <cellStyle name="Normal 179" xfId="1073" xr:uid="{00000000-0005-0000-0000-000033040000}"/>
    <cellStyle name="Normal 18" xfId="469" xr:uid="{00000000-0005-0000-0000-000032020000}"/>
    <cellStyle name="Normal 18 2" xfId="1570" xr:uid="{00000000-0005-0000-0000-00009D010000}"/>
    <cellStyle name="Normal 180" xfId="1074" xr:uid="{00000000-0005-0000-0000-000034040000}"/>
    <cellStyle name="Normal 181" xfId="1306" xr:uid="{00000000-0005-0000-0000-000037040000}"/>
    <cellStyle name="Normal 182" xfId="1307" xr:uid="{00000000-0005-0000-0000-000038040000}"/>
    <cellStyle name="Normal 183" xfId="1308" xr:uid="{00000000-0005-0000-0000-000039040000}"/>
    <cellStyle name="Normal 184" xfId="1309" xr:uid="{00000000-0005-0000-0000-00003A040000}"/>
    <cellStyle name="Normal 185" xfId="1310" xr:uid="{00000000-0005-0000-0000-00003B040000}"/>
    <cellStyle name="Normal 186" xfId="1311" xr:uid="{00000000-0005-0000-0000-000075050000}"/>
    <cellStyle name="Normal 186 2" xfId="2236" xr:uid="{00000000-0005-0000-0000-000075050000}"/>
    <cellStyle name="Normal 186 2 2" xfId="3864" xr:uid="{00000000-0005-0000-0000-000075050000}"/>
    <cellStyle name="Normal 186 3" xfId="3330" xr:uid="{00000000-0005-0000-0000-000075050000}"/>
    <cellStyle name="Normal 187" xfId="1378" xr:uid="{00000000-0005-0000-0000-00000D060000}"/>
    <cellStyle name="Normal 187 2" xfId="2238" xr:uid="{00000000-0005-0000-0000-00000D060000}"/>
    <cellStyle name="Normal 187 2 2" xfId="3866" xr:uid="{00000000-0005-0000-0000-00000D060000}"/>
    <cellStyle name="Normal 187 3" xfId="3334" xr:uid="{00000000-0005-0000-0000-00000D060000}"/>
    <cellStyle name="Normal 188" xfId="1776" xr:uid="{00000000-0005-0000-0000-00000F060000}"/>
    <cellStyle name="Normal 188 2" xfId="2299" xr:uid="{00000000-0005-0000-0000-00000F060000}"/>
    <cellStyle name="Normal 188 2 2" xfId="3927" xr:uid="{00000000-0005-0000-0000-00000F060000}"/>
    <cellStyle name="Normal 188 3" xfId="3422" xr:uid="{00000000-0005-0000-0000-00000F060000}"/>
    <cellStyle name="Normal 189" xfId="1075" xr:uid="{00000000-0005-0000-0000-0000BF050000}"/>
    <cellStyle name="Normal 19" xfId="470" xr:uid="{00000000-0005-0000-0000-000033020000}"/>
    <cellStyle name="Normal 19 2" xfId="1593" xr:uid="{00000000-0005-0000-0000-00009F010000}"/>
    <cellStyle name="Normal 19 3" xfId="1571" xr:uid="{00000000-0005-0000-0000-00009E010000}"/>
    <cellStyle name="Normal 190" xfId="1784" xr:uid="{00000000-0005-0000-0000-0000AF060000}"/>
    <cellStyle name="Normal 191" xfId="1077" xr:uid="{00000000-0005-0000-0000-000044070000}"/>
    <cellStyle name="Normal 192" xfId="1076" xr:uid="{00000000-0005-0000-0000-0000D3070000}"/>
    <cellStyle name="Normal 193" xfId="2003" xr:uid="{00000000-0005-0000-0000-0000D4070000}"/>
    <cellStyle name="Normal 194" xfId="1083" xr:uid="{00000000-0005-0000-0000-0000D5070000}"/>
    <cellStyle name="Normal 195" xfId="1778" xr:uid="{00000000-0005-0000-0000-0000D6070000}"/>
    <cellStyle name="Normal 196" xfId="1779" xr:uid="{00000000-0005-0000-0000-0000D7070000}"/>
    <cellStyle name="Normal 197" xfId="1082" xr:uid="{00000000-0005-0000-0000-0000D8070000}"/>
    <cellStyle name="Normal 198" xfId="2002" xr:uid="{00000000-0005-0000-0000-0000D9070000}"/>
    <cellStyle name="Normal 199" xfId="2006" xr:uid="{00000000-0005-0000-0000-0000DA070000}"/>
    <cellStyle name="Normal 2" xfId="42" xr:uid="{00000000-0005-0000-0000-00002B000000}"/>
    <cellStyle name="Normal 2 2" xfId="43" xr:uid="{00000000-0005-0000-0000-00002C000000}"/>
    <cellStyle name="Normal 2 2 2" xfId="44" xr:uid="{00000000-0005-0000-0000-00002D000000}"/>
    <cellStyle name="Normal 2 2 2 2" xfId="69" xr:uid="{5365B729-4EB0-4218-A0B8-A3EBC00457FF}"/>
    <cellStyle name="Normal 2 2 3" xfId="45" xr:uid="{00000000-0005-0000-0000-00002E000000}"/>
    <cellStyle name="Normal 2 2 3 2" xfId="889" xr:uid="{00000000-0005-0000-0000-000039020000}"/>
    <cellStyle name="Normal 2 2 3 3" xfId="66" xr:uid="{DA10D429-9D91-47F4-8636-3C7B6A910F8B}"/>
    <cellStyle name="Normal 2 2 4" xfId="79" xr:uid="{1BF6B753-0CCC-4784-94AF-F516E0591373}"/>
    <cellStyle name="Normal 2 2 4 2" xfId="1717" xr:uid="{00000000-0005-0000-0000-0000A4010000}"/>
    <cellStyle name="Normal 2 2 4 3" xfId="646" xr:uid="{00000000-0005-0000-0000-00003A020000}"/>
    <cellStyle name="Normal 2 3" xfId="46" xr:uid="{00000000-0005-0000-0000-00002F000000}"/>
    <cellStyle name="Normal 2 3 2" xfId="83" xr:uid="{4E99D6B3-4F9C-4303-B651-BD364F19F380}"/>
    <cellStyle name="Normal 2 3 2 2" xfId="1658" xr:uid="{00000000-0005-0000-0000-0000A6010000}"/>
    <cellStyle name="Normal 2 3 2 2 2" xfId="2278" xr:uid="{00000000-0005-0000-0000-0000A6010000}"/>
    <cellStyle name="Normal 2 3 2 2 2 2" xfId="3906" xr:uid="{00000000-0005-0000-0000-0000A6010000}"/>
    <cellStyle name="Normal 2 3 2 2 3" xfId="3378" xr:uid="{00000000-0005-0000-0000-0000A6010000}"/>
    <cellStyle name="Normal 2 3 2 3" xfId="822" xr:uid="{00000000-0005-0000-0000-00003C020000}"/>
    <cellStyle name="Normal 2 3 2 4" xfId="2841" xr:uid="{4E99D6B3-4F9C-4303-B651-BD364F19F380}"/>
    <cellStyle name="Normal 2 3 3" xfId="1594" xr:uid="{00000000-0005-0000-0000-0000A5010000}"/>
    <cellStyle name="Normal 2 3 4" xfId="471" xr:uid="{00000000-0005-0000-0000-00003B020000}"/>
    <cellStyle name="Normal 2 4" xfId="472" xr:uid="{00000000-0005-0000-0000-00003D020000}"/>
    <cellStyle name="Normal 2 4 2" xfId="1659" xr:uid="{00000000-0005-0000-0000-0000A8010000}"/>
    <cellStyle name="Normal 2 4 3" xfId="1353" xr:uid="{00000000-0005-0000-0000-0000A7010000}"/>
    <cellStyle name="Normal 2 5" xfId="890" xr:uid="{00000000-0005-0000-0000-00003E020000}"/>
    <cellStyle name="Normal 2 5 2" xfId="986" xr:uid="{00000000-0005-0000-0000-00003E020000}"/>
    <cellStyle name="Normal 2 5 2 2" xfId="1226" xr:uid="{00000000-0005-0000-0000-00003E020000}"/>
    <cellStyle name="Normal 2 5 2 2 2" xfId="2661" xr:uid="{00000000-0005-0000-0000-00003E020000}"/>
    <cellStyle name="Normal 2 5 2 2 2 2" xfId="4288" xr:uid="{00000000-0005-0000-0000-00003E020000}"/>
    <cellStyle name="Normal 2 5 2 2 3" xfId="3250" xr:uid="{00000000-0005-0000-0000-00003E020000}"/>
    <cellStyle name="Normal 2 5 2 3" xfId="1922" xr:uid="{00000000-0005-0000-0000-00003E020000}"/>
    <cellStyle name="Normal 2 5 2 3 2" xfId="2438" xr:uid="{00000000-0005-0000-0000-00003E020000}"/>
    <cellStyle name="Normal 2 5 2 3 2 2" xfId="4065" xr:uid="{00000000-0005-0000-0000-00003E020000}"/>
    <cellStyle name="Normal 2 5 2 3 3" xfId="3561" xr:uid="{00000000-0005-0000-0000-00003E020000}"/>
    <cellStyle name="Normal 2 5 2 4" xfId="2156" xr:uid="{00000000-0005-0000-0000-00003E020000}"/>
    <cellStyle name="Normal 2 5 2 4 2" xfId="3784" xr:uid="{00000000-0005-0000-0000-00003E020000}"/>
    <cellStyle name="Normal 2 5 2 5" xfId="3027" xr:uid="{00000000-0005-0000-0000-00003E020000}"/>
    <cellStyle name="Normal 2 5 3" xfId="1056" xr:uid="{00000000-0005-0000-0000-00002B020000}"/>
    <cellStyle name="Normal 2 5 3 2" xfId="1294" xr:uid="{00000000-0005-0000-0000-00002B020000}"/>
    <cellStyle name="Normal 2 5 3 2 2" xfId="2729" xr:uid="{00000000-0005-0000-0000-00002B020000}"/>
    <cellStyle name="Normal 2 5 3 2 2 2" xfId="4356" xr:uid="{00000000-0005-0000-0000-00002B020000}"/>
    <cellStyle name="Normal 2 5 3 2 3" xfId="3318" xr:uid="{00000000-0005-0000-0000-00002B020000}"/>
    <cellStyle name="Normal 2 5 3 3" xfId="1990" xr:uid="{00000000-0005-0000-0000-00002B020000}"/>
    <cellStyle name="Normal 2 5 3 3 2" xfId="2506" xr:uid="{00000000-0005-0000-0000-00002B020000}"/>
    <cellStyle name="Normal 2 5 3 3 2 2" xfId="4133" xr:uid="{00000000-0005-0000-0000-00002B020000}"/>
    <cellStyle name="Normal 2 5 3 3 3" xfId="3629" xr:uid="{00000000-0005-0000-0000-00002B020000}"/>
    <cellStyle name="Normal 2 5 3 4" xfId="2224" xr:uid="{00000000-0005-0000-0000-00002B020000}"/>
    <cellStyle name="Normal 2 5 3 4 2" xfId="3852" xr:uid="{00000000-0005-0000-0000-00002B020000}"/>
    <cellStyle name="Normal 2 5 3 5" xfId="3095" xr:uid="{00000000-0005-0000-0000-00002B020000}"/>
    <cellStyle name="Normal 2 5 4" xfId="1660" xr:uid="{00000000-0005-0000-0000-0000A9010000}"/>
    <cellStyle name="Normal 2 5 4 2" xfId="2279" xr:uid="{00000000-0005-0000-0000-0000A9010000}"/>
    <cellStyle name="Normal 2 5 4 2 2" xfId="3907" xr:uid="{00000000-0005-0000-0000-0000A9010000}"/>
    <cellStyle name="Normal 2 5 4 3" xfId="3379" xr:uid="{00000000-0005-0000-0000-0000A9010000}"/>
    <cellStyle name="Normal 2 5 5" xfId="1154" xr:uid="{00000000-0005-0000-0000-00003E020000}"/>
    <cellStyle name="Normal 2 5 5 2" xfId="2589" xr:uid="{00000000-0005-0000-0000-00003E020000}"/>
    <cellStyle name="Normal 2 5 5 2 2" xfId="4216" xr:uid="{00000000-0005-0000-0000-00003E020000}"/>
    <cellStyle name="Normal 2 5 5 3" xfId="3178" xr:uid="{00000000-0005-0000-0000-00003E020000}"/>
    <cellStyle name="Normal 2 5 6" xfId="2084" xr:uid="{00000000-0005-0000-0000-00003E020000}"/>
    <cellStyle name="Normal 2 5 6 2" xfId="3712" xr:uid="{00000000-0005-0000-0000-00003E020000}"/>
    <cellStyle name="Normal 2 5 7" xfId="2955" xr:uid="{00000000-0005-0000-0000-00003E020000}"/>
    <cellStyle name="Normal 2 6" xfId="1767" xr:uid="{00000000-0005-0000-0000-0000AA010000}"/>
    <cellStyle name="Normal 2 6 2" xfId="2295" xr:uid="{00000000-0005-0000-0000-0000AA010000}"/>
    <cellStyle name="Normal 2 6 2 2" xfId="3923" xr:uid="{00000000-0005-0000-0000-0000AA010000}"/>
    <cellStyle name="Normal 2 6 3" xfId="3415" xr:uid="{00000000-0005-0000-0000-0000AA010000}"/>
    <cellStyle name="Normal 2_County Wellness" xfId="473" xr:uid="{00000000-0005-0000-0000-00003F020000}"/>
    <cellStyle name="Normal 20" xfId="474" xr:uid="{00000000-0005-0000-0000-000040020000}"/>
    <cellStyle name="Normal 20 2" xfId="1572" xr:uid="{00000000-0005-0000-0000-0000AB010000}"/>
    <cellStyle name="Normal 200" xfId="1781" xr:uid="{00000000-0005-0000-0000-0000DB070000}"/>
    <cellStyle name="Normal 201" xfId="1097" xr:uid="{00000000-0005-0000-0000-0000DC070000}"/>
    <cellStyle name="Normal 202" xfId="2005" xr:uid="{00000000-0005-0000-0000-0000DD070000}"/>
    <cellStyle name="Normal 203" xfId="1081" xr:uid="{00000000-0005-0000-0000-0000DE070000}"/>
    <cellStyle name="Normal 204" xfId="2004" xr:uid="{00000000-0005-0000-0000-0000DF070000}"/>
    <cellStyle name="Normal 205" xfId="1780" xr:uid="{00000000-0005-0000-0000-0000E0070000}"/>
    <cellStyle name="Normal 206" xfId="1782" xr:uid="{00000000-0005-0000-0000-0000E1070000}"/>
    <cellStyle name="Normal 207" xfId="1079" xr:uid="{00000000-0005-0000-0000-0000E2070000}"/>
    <cellStyle name="Normal 208" xfId="1777" xr:uid="{00000000-0005-0000-0000-0000E3070000}"/>
    <cellStyle name="Normal 209" xfId="2325" xr:uid="{00000000-0005-0000-0000-0000D4070000}"/>
    <cellStyle name="Normal 21" xfId="475" xr:uid="{00000000-0005-0000-0000-000041020000}"/>
    <cellStyle name="Normal 21 2" xfId="1573" xr:uid="{00000000-0005-0000-0000-0000AC010000}"/>
    <cellStyle name="Normal 210" xfId="2741" xr:uid="{00000000-0005-0000-0000-0000E7070000}"/>
    <cellStyle name="Normal 211" xfId="2007" xr:uid="{00000000-0005-0000-0000-0000E3080000}"/>
    <cellStyle name="Normal 212" xfId="2008" xr:uid="{00000000-0005-0000-0000-0000BD0A0000}"/>
    <cellStyle name="Normal 213" xfId="2038" xr:uid="{00000000-0005-0000-0000-0000BE0A0000}"/>
    <cellStyle name="Normal 214" xfId="2743" xr:uid="{00000000-0005-0000-0000-0000BF0A0000}"/>
    <cellStyle name="Normal 215" xfId="2010" xr:uid="{00000000-0005-0000-0000-0000C00A0000}"/>
    <cellStyle name="Normal 216" xfId="2012" xr:uid="{00000000-0005-0000-0000-0000C10A0000}"/>
    <cellStyle name="Normal 217" xfId="2742" xr:uid="{00000000-0005-0000-0000-0000C20A0000}"/>
    <cellStyle name="Normal 218" xfId="2013" xr:uid="{00000000-0005-0000-0000-0000C30A0000}"/>
    <cellStyle name="Normal 219" xfId="2744" xr:uid="{00000000-0005-0000-0000-0000BA0A0000}"/>
    <cellStyle name="Normal 219 2" xfId="4368" xr:uid="{00000000-0005-0000-0000-0000BA0A0000}"/>
    <cellStyle name="Normal 22" xfId="476" xr:uid="{00000000-0005-0000-0000-000042020000}"/>
    <cellStyle name="Normal 22 2" xfId="1574" xr:uid="{00000000-0005-0000-0000-0000AD010000}"/>
    <cellStyle name="Normal 220" xfId="190" xr:uid="{00000000-0005-0000-0000-0000E90A0000}"/>
    <cellStyle name="Normal 221" xfId="2756" xr:uid="{00000000-0005-0000-0000-0000080B0000}"/>
    <cellStyle name="Normal 222" xfId="2809" xr:uid="{00000000-0005-0000-0000-00000A0B0000}"/>
    <cellStyle name="Normal 223" xfId="2810" xr:uid="{00000000-0005-0000-0000-00000C0B0000}"/>
    <cellStyle name="Normal 224" xfId="2783" xr:uid="{00000000-0005-0000-0000-00000E0B0000}"/>
    <cellStyle name="Normal 225" xfId="2808" xr:uid="{00000000-0005-0000-0000-0000100B0000}"/>
    <cellStyle name="Normal 226" xfId="2751" xr:uid="{00000000-0005-0000-0000-0000130B0000}"/>
    <cellStyle name="Normal 227" xfId="2757" xr:uid="{00000000-0005-0000-0000-0000150B0000}"/>
    <cellStyle name="Normal 228" xfId="2814" xr:uid="{00000000-0005-0000-0000-0000070B0000}"/>
    <cellStyle name="Normal 229" xfId="2832" xr:uid="{00000000-0005-0000-0000-0000160B0000}"/>
    <cellStyle name="Normal 23" xfId="477" xr:uid="{00000000-0005-0000-0000-000043020000}"/>
    <cellStyle name="Normal 23 2" xfId="1575" xr:uid="{00000000-0005-0000-0000-0000AE010000}"/>
    <cellStyle name="Normal 230" xfId="2818" xr:uid="{00000000-0005-0000-0000-0000180B0000}"/>
    <cellStyle name="Normal 231" xfId="2834" xr:uid="{00000000-0005-0000-0000-00001A0B0000}"/>
    <cellStyle name="Normal 232" xfId="2842" xr:uid="{00000000-0005-0000-0000-00001C0B0000}"/>
    <cellStyle name="Normal 233" xfId="2829" xr:uid="{00000000-0005-0000-0000-00001E0B0000}"/>
    <cellStyle name="Normal 234" xfId="2815" xr:uid="{00000000-0005-0000-0000-0000200B0000}"/>
    <cellStyle name="Normal 235" xfId="2817" xr:uid="{00000000-0005-0000-0000-0000220B0000}"/>
    <cellStyle name="Normal 236" xfId="2843" xr:uid="{00000000-0005-0000-0000-0000240B0000}"/>
    <cellStyle name="Normal 237" xfId="2819" xr:uid="{00000000-0005-0000-0000-0000260B0000}"/>
    <cellStyle name="Normal 238" xfId="2827" xr:uid="{00000000-0005-0000-0000-0000280B0000}"/>
    <cellStyle name="Normal 239" xfId="2846" xr:uid="{00000000-0005-0000-0000-0000490D0000}"/>
    <cellStyle name="Normal 24" xfId="478" xr:uid="{00000000-0005-0000-0000-000044020000}"/>
    <cellStyle name="Normal 24 2" xfId="1576" xr:uid="{00000000-0005-0000-0000-0000AF010000}"/>
    <cellStyle name="Normal 240" xfId="2873" xr:uid="{00000000-0005-0000-0000-000019110000}"/>
    <cellStyle name="Normal 241" xfId="3337" xr:uid="{00000000-0005-0000-0000-00001B110000}"/>
    <cellStyle name="Normal 242" xfId="3401" xr:uid="{00000000-0005-0000-0000-00001D110000}"/>
    <cellStyle name="Normal 243" xfId="4374" xr:uid="{00000000-0005-0000-0000-00001F110000}"/>
    <cellStyle name="Normal 244" xfId="4376" xr:uid="{00000000-0005-0000-0000-000021110000}"/>
    <cellStyle name="Normal 245" xfId="2862" xr:uid="{00000000-0005-0000-0000-000023110000}"/>
    <cellStyle name="Normal 246" xfId="4378" xr:uid="{00000000-0005-0000-0000-000025110000}"/>
    <cellStyle name="Normal 247" xfId="2850" xr:uid="{00000000-0005-0000-0000-000027110000}"/>
    <cellStyle name="Normal 248" xfId="4371" xr:uid="{00000000-0005-0000-0000-000030110000}"/>
    <cellStyle name="Normal 25" xfId="479" xr:uid="{00000000-0005-0000-0000-000045020000}"/>
    <cellStyle name="Normal 25 2" xfId="1577" xr:uid="{00000000-0005-0000-0000-0000B0010000}"/>
    <cellStyle name="Normal 253" xfId="68" xr:uid="{21A3BB9E-A5C7-4782-B029-3E0D63D3296D}"/>
    <cellStyle name="Normal 26" xfId="480" xr:uid="{00000000-0005-0000-0000-000046020000}"/>
    <cellStyle name="Normal 26 2" xfId="1578" xr:uid="{00000000-0005-0000-0000-0000B1010000}"/>
    <cellStyle name="Normal 27" xfId="481" xr:uid="{00000000-0005-0000-0000-000047020000}"/>
    <cellStyle name="Normal 27 2" xfId="1579" xr:uid="{00000000-0005-0000-0000-0000B2010000}"/>
    <cellStyle name="Normal 28" xfId="482" xr:uid="{00000000-0005-0000-0000-000048020000}"/>
    <cellStyle name="Normal 28 2" xfId="1580" xr:uid="{00000000-0005-0000-0000-0000B3010000}"/>
    <cellStyle name="Normal 29" xfId="483" xr:uid="{00000000-0005-0000-0000-000049020000}"/>
    <cellStyle name="Normal 29 2" xfId="1581" xr:uid="{00000000-0005-0000-0000-0000B4010000}"/>
    <cellStyle name="Normal 3" xfId="47" xr:uid="{00000000-0005-0000-0000-000030000000}"/>
    <cellStyle name="Normal 3 2" xfId="162" xr:uid="{00000000-0005-0000-0000-00004B020000}"/>
    <cellStyle name="Normal 3 2 2" xfId="484" xr:uid="{00000000-0005-0000-0000-00004C020000}"/>
    <cellStyle name="Normal 3 2 2 2" xfId="1662" xr:uid="{00000000-0005-0000-0000-0000B7010000}"/>
    <cellStyle name="Normal 3 2 2 2 2" xfId="2281" xr:uid="{00000000-0005-0000-0000-0000B7010000}"/>
    <cellStyle name="Normal 3 2 2 2 2 2" xfId="3909" xr:uid="{00000000-0005-0000-0000-0000B7010000}"/>
    <cellStyle name="Normal 3 2 2 2 3" xfId="3381" xr:uid="{00000000-0005-0000-0000-0000B7010000}"/>
    <cellStyle name="Normal 3 2 3" xfId="1595" xr:uid="{00000000-0005-0000-0000-0000B8010000}"/>
    <cellStyle name="Normal 3 2 3 2" xfId="2245" xr:uid="{00000000-0005-0000-0000-0000B8010000}"/>
    <cellStyle name="Normal 3 2 3 2 2" xfId="3873" xr:uid="{00000000-0005-0000-0000-0000B8010000}"/>
    <cellStyle name="Normal 3 2 3 3" xfId="3344" xr:uid="{00000000-0005-0000-0000-0000B8010000}"/>
    <cellStyle name="Normal 3 3" xfId="485" xr:uid="{00000000-0005-0000-0000-00004D020000}"/>
    <cellStyle name="Normal 3 3 2" xfId="1372" xr:uid="{00000000-0005-0000-0000-0000B9010000}"/>
    <cellStyle name="Normal 3 4" xfId="764" xr:uid="{00000000-0005-0000-0000-00004E020000}"/>
    <cellStyle name="Normal 3 4 2" xfId="1661" xr:uid="{00000000-0005-0000-0000-0000BA010000}"/>
    <cellStyle name="Normal 3 4 2 2" xfId="2280" xr:uid="{00000000-0005-0000-0000-0000BA010000}"/>
    <cellStyle name="Normal 3 4 2 2 2" xfId="3908" xr:uid="{00000000-0005-0000-0000-0000BA010000}"/>
    <cellStyle name="Normal 3 4 2 3" xfId="3380" xr:uid="{00000000-0005-0000-0000-0000BA010000}"/>
    <cellStyle name="Normal 3 4 4" xfId="73" xr:uid="{4BDEA401-7114-45A0-8B5C-EDFF0E1FBEAF}"/>
    <cellStyle name="Normal 3 5" xfId="1061" xr:uid="{00000000-0005-0000-0000-00003C020000}"/>
    <cellStyle name="Normal 3_APPENDIX-ARLINGTON COUNTY RETIREES-RFP WORKSHEET" xfId="486" xr:uid="{00000000-0005-0000-0000-00004F020000}"/>
    <cellStyle name="Normal 30" xfId="487" xr:uid="{00000000-0005-0000-0000-000050020000}"/>
    <cellStyle name="Normal 30 2" xfId="1582" xr:uid="{00000000-0005-0000-0000-0000BB010000}"/>
    <cellStyle name="Normal 31" xfId="488" xr:uid="{00000000-0005-0000-0000-000051020000}"/>
    <cellStyle name="Normal 31 2" xfId="1601" xr:uid="{00000000-0005-0000-0000-0000BD010000}"/>
    <cellStyle name="Normal 31 3" xfId="1532" xr:uid="{00000000-0005-0000-0000-0000BC010000}"/>
    <cellStyle name="Normal 32" xfId="489" xr:uid="{00000000-0005-0000-0000-000052020000}"/>
    <cellStyle name="Normal 32 2" xfId="1587" xr:uid="{00000000-0005-0000-0000-0000BF010000}"/>
    <cellStyle name="Normal 32 2 2" xfId="1596" xr:uid="{00000000-0005-0000-0000-0000C0010000}"/>
    <cellStyle name="Normal 32 2 2 2" xfId="2246" xr:uid="{00000000-0005-0000-0000-0000C0010000}"/>
    <cellStyle name="Normal 32 2 2 2 2" xfId="3874" xr:uid="{00000000-0005-0000-0000-0000C0010000}"/>
    <cellStyle name="Normal 32 2 2 3" xfId="3345" xr:uid="{00000000-0005-0000-0000-0000C0010000}"/>
    <cellStyle name="Normal 32 2 3" xfId="1605" xr:uid="{00000000-0005-0000-0000-0000C1010000}"/>
    <cellStyle name="Normal 32 2 3 2" xfId="2251" xr:uid="{00000000-0005-0000-0000-0000C1010000}"/>
    <cellStyle name="Normal 32 2 3 2 2" xfId="3879" xr:uid="{00000000-0005-0000-0000-0000C1010000}"/>
    <cellStyle name="Normal 32 2 3 3" xfId="3351" xr:uid="{00000000-0005-0000-0000-0000C1010000}"/>
    <cellStyle name="Normal 32 2 4" xfId="2242" xr:uid="{00000000-0005-0000-0000-0000BF010000}"/>
    <cellStyle name="Normal 32 2 4 2" xfId="3870" xr:uid="{00000000-0005-0000-0000-0000BF010000}"/>
    <cellStyle name="Normal 32 2 5" xfId="3341" xr:uid="{00000000-0005-0000-0000-0000BF010000}"/>
    <cellStyle name="Normal 32 3" xfId="1588" xr:uid="{00000000-0005-0000-0000-0000C2010000}"/>
    <cellStyle name="Normal 32 3 2" xfId="2243" xr:uid="{00000000-0005-0000-0000-0000C2010000}"/>
    <cellStyle name="Normal 32 3 2 2" xfId="3871" xr:uid="{00000000-0005-0000-0000-0000C2010000}"/>
    <cellStyle name="Normal 32 3 3" xfId="3342" xr:uid="{00000000-0005-0000-0000-0000C2010000}"/>
    <cellStyle name="Normal 32 4" xfId="1602" xr:uid="{00000000-0005-0000-0000-0000C3010000}"/>
    <cellStyle name="Normal 32 4 2" xfId="2248" xr:uid="{00000000-0005-0000-0000-0000C3010000}"/>
    <cellStyle name="Normal 32 4 2 2" xfId="3876" xr:uid="{00000000-0005-0000-0000-0000C3010000}"/>
    <cellStyle name="Normal 32 4 3" xfId="3348" xr:uid="{00000000-0005-0000-0000-0000C3010000}"/>
    <cellStyle name="Normal 32 5" xfId="1583" xr:uid="{00000000-0005-0000-0000-0000BE010000}"/>
    <cellStyle name="Normal 32 5 2" xfId="2239" xr:uid="{00000000-0005-0000-0000-0000BE010000}"/>
    <cellStyle name="Normal 32 5 2 2" xfId="3867" xr:uid="{00000000-0005-0000-0000-0000BE010000}"/>
    <cellStyle name="Normal 32 5 3" xfId="3338" xr:uid="{00000000-0005-0000-0000-0000BE010000}"/>
    <cellStyle name="Normal 33" xfId="490" xr:uid="{00000000-0005-0000-0000-000053020000}"/>
    <cellStyle name="Normal 33 2" xfId="1679" xr:uid="{00000000-0005-0000-0000-0000C4010000}"/>
    <cellStyle name="Normal 33 2 2" xfId="2292" xr:uid="{00000000-0005-0000-0000-0000C4010000}"/>
    <cellStyle name="Normal 33 2 2 2" xfId="3920" xr:uid="{00000000-0005-0000-0000-0000C4010000}"/>
    <cellStyle name="Normal 33 2 3" xfId="3392" xr:uid="{00000000-0005-0000-0000-0000C4010000}"/>
    <cellStyle name="Normal 34" xfId="491" xr:uid="{00000000-0005-0000-0000-000054020000}"/>
    <cellStyle name="Normal 34 2" xfId="1768" xr:uid="{00000000-0005-0000-0000-0000C6010000}"/>
    <cellStyle name="Normal 34 2 2" xfId="2296" xr:uid="{00000000-0005-0000-0000-0000C6010000}"/>
    <cellStyle name="Normal 34 2 2 2" xfId="3924" xr:uid="{00000000-0005-0000-0000-0000C6010000}"/>
    <cellStyle name="Normal 34 2 3" xfId="3416" xr:uid="{00000000-0005-0000-0000-0000C6010000}"/>
    <cellStyle name="Normal 34 3" xfId="1680" xr:uid="{00000000-0005-0000-0000-0000C5010000}"/>
    <cellStyle name="Normal 34 3 2" xfId="2293" xr:uid="{00000000-0005-0000-0000-0000C5010000}"/>
    <cellStyle name="Normal 34 3 2 2" xfId="3921" xr:uid="{00000000-0005-0000-0000-0000C5010000}"/>
    <cellStyle name="Normal 34 3 3" xfId="3393" xr:uid="{00000000-0005-0000-0000-0000C5010000}"/>
    <cellStyle name="Normal 35" xfId="492" xr:uid="{00000000-0005-0000-0000-000055020000}"/>
    <cellStyle name="Normal 35 2" xfId="1374" xr:uid="{00000000-0005-0000-0000-0000C7010000}"/>
    <cellStyle name="Normal 36" xfId="493" xr:uid="{00000000-0005-0000-0000-000056020000}"/>
    <cellStyle name="Normal 36 2" xfId="1606" xr:uid="{00000000-0005-0000-0000-0000C8010000}"/>
    <cellStyle name="Normal 37" xfId="494" xr:uid="{00000000-0005-0000-0000-000057020000}"/>
    <cellStyle name="Normal 37 2" xfId="1735" xr:uid="{00000000-0005-0000-0000-0000C9010000}"/>
    <cellStyle name="Normal 38" xfId="495" xr:uid="{00000000-0005-0000-0000-000058020000}"/>
    <cellStyle name="Normal 38 2" xfId="1683" xr:uid="{00000000-0005-0000-0000-0000CA010000}"/>
    <cellStyle name="Normal 39" xfId="496" xr:uid="{00000000-0005-0000-0000-000059020000}"/>
    <cellStyle name="Normal 39 2" xfId="1742" xr:uid="{00000000-0005-0000-0000-0000CB010000}"/>
    <cellStyle name="Normal 4" xfId="48" xr:uid="{00000000-0005-0000-0000-000031000000}"/>
    <cellStyle name="Normal 4 2" xfId="497" xr:uid="{00000000-0005-0000-0000-00005B020000}"/>
    <cellStyle name="Normal 4 2 2" xfId="1597" xr:uid="{00000000-0005-0000-0000-0000CD010000}"/>
    <cellStyle name="Normal 4 3" xfId="765" xr:uid="{00000000-0005-0000-0000-00005C020000}"/>
    <cellStyle name="Normal 4 3 2" xfId="857" xr:uid="{00000000-0005-0000-0000-00005D020000}"/>
    <cellStyle name="Normal 4 3 2 2" xfId="967" xr:uid="{00000000-0005-0000-0000-00005D020000}"/>
    <cellStyle name="Normal 4 3 2 2 2" xfId="1208" xr:uid="{00000000-0005-0000-0000-00005D020000}"/>
    <cellStyle name="Normal 4 3 2 2 2 2" xfId="2643" xr:uid="{00000000-0005-0000-0000-00005D020000}"/>
    <cellStyle name="Normal 4 3 2 2 2 2 2" xfId="4270" xr:uid="{00000000-0005-0000-0000-00005D020000}"/>
    <cellStyle name="Normal 4 3 2 2 2 3" xfId="3232" xr:uid="{00000000-0005-0000-0000-00005D020000}"/>
    <cellStyle name="Normal 4 3 2 2 3" xfId="1904" xr:uid="{00000000-0005-0000-0000-00005D020000}"/>
    <cellStyle name="Normal 4 3 2 2 3 2" xfId="2420" xr:uid="{00000000-0005-0000-0000-00005D020000}"/>
    <cellStyle name="Normal 4 3 2 2 3 2 2" xfId="4047" xr:uid="{00000000-0005-0000-0000-00005D020000}"/>
    <cellStyle name="Normal 4 3 2 2 3 3" xfId="3543" xr:uid="{00000000-0005-0000-0000-00005D020000}"/>
    <cellStyle name="Normal 4 3 2 2 4" xfId="2138" xr:uid="{00000000-0005-0000-0000-00005D020000}"/>
    <cellStyle name="Normal 4 3 2 2 4 2" xfId="3766" xr:uid="{00000000-0005-0000-0000-00005D020000}"/>
    <cellStyle name="Normal 4 3 2 2 5" xfId="3009" xr:uid="{00000000-0005-0000-0000-00005D020000}"/>
    <cellStyle name="Normal 4 3 2 3" xfId="1033" xr:uid="{00000000-0005-0000-0000-00004B020000}"/>
    <cellStyle name="Normal 4 3 2 3 2" xfId="1271" xr:uid="{00000000-0005-0000-0000-00004B020000}"/>
    <cellStyle name="Normal 4 3 2 3 2 2" xfId="2706" xr:uid="{00000000-0005-0000-0000-00004B020000}"/>
    <cellStyle name="Normal 4 3 2 3 2 2 2" xfId="4333" xr:uid="{00000000-0005-0000-0000-00004B020000}"/>
    <cellStyle name="Normal 4 3 2 3 2 3" xfId="3295" xr:uid="{00000000-0005-0000-0000-00004B020000}"/>
    <cellStyle name="Normal 4 3 2 3 3" xfId="1967" xr:uid="{00000000-0005-0000-0000-00004B020000}"/>
    <cellStyle name="Normal 4 3 2 3 3 2" xfId="2483" xr:uid="{00000000-0005-0000-0000-00004B020000}"/>
    <cellStyle name="Normal 4 3 2 3 3 2 2" xfId="4110" xr:uid="{00000000-0005-0000-0000-00004B020000}"/>
    <cellStyle name="Normal 4 3 2 3 3 3" xfId="3606" xr:uid="{00000000-0005-0000-0000-00004B020000}"/>
    <cellStyle name="Normal 4 3 2 3 4" xfId="2201" xr:uid="{00000000-0005-0000-0000-00004B020000}"/>
    <cellStyle name="Normal 4 3 2 3 4 2" xfId="3829" xr:uid="{00000000-0005-0000-0000-00004B020000}"/>
    <cellStyle name="Normal 4 3 2 3 5" xfId="3072" xr:uid="{00000000-0005-0000-0000-00004B020000}"/>
    <cellStyle name="Normal 4 3 2 4" xfId="1136" xr:uid="{00000000-0005-0000-0000-00005D020000}"/>
    <cellStyle name="Normal 4 3 2 4 2" xfId="2571" xr:uid="{00000000-0005-0000-0000-00005D020000}"/>
    <cellStyle name="Normal 4 3 2 4 2 2" xfId="4198" xr:uid="{00000000-0005-0000-0000-00005D020000}"/>
    <cellStyle name="Normal 4 3 2 4 3" xfId="3160" xr:uid="{00000000-0005-0000-0000-00005D020000}"/>
    <cellStyle name="Normal 4 3 2 5" xfId="1833" xr:uid="{00000000-0005-0000-0000-00005D020000}"/>
    <cellStyle name="Normal 4 3 2 5 2" xfId="2349" xr:uid="{00000000-0005-0000-0000-00005D020000}"/>
    <cellStyle name="Normal 4 3 2 5 2 2" xfId="3976" xr:uid="{00000000-0005-0000-0000-00005D020000}"/>
    <cellStyle name="Normal 4 3 2 5 3" xfId="3472" xr:uid="{00000000-0005-0000-0000-00005D020000}"/>
    <cellStyle name="Normal 4 3 2 6" xfId="2066" xr:uid="{00000000-0005-0000-0000-00005D020000}"/>
    <cellStyle name="Normal 4 3 2 6 2" xfId="3694" xr:uid="{00000000-0005-0000-0000-00005D020000}"/>
    <cellStyle name="Normal 4 3 2 7" xfId="2936" xr:uid="{00000000-0005-0000-0000-00005D020000}"/>
    <cellStyle name="Normal 4 3 3" xfId="934" xr:uid="{00000000-0005-0000-0000-00005C020000}"/>
    <cellStyle name="Normal 4 3 3 2" xfId="1175" xr:uid="{00000000-0005-0000-0000-00005C020000}"/>
    <cellStyle name="Normal 4 3 3 2 2" xfId="2610" xr:uid="{00000000-0005-0000-0000-00005C020000}"/>
    <cellStyle name="Normal 4 3 3 2 2 2" xfId="4237" xr:uid="{00000000-0005-0000-0000-00005C020000}"/>
    <cellStyle name="Normal 4 3 3 2 3" xfId="3199" xr:uid="{00000000-0005-0000-0000-00005C020000}"/>
    <cellStyle name="Normal 4 3 3 3" xfId="1871" xr:uid="{00000000-0005-0000-0000-00005C020000}"/>
    <cellStyle name="Normal 4 3 3 3 2" xfId="2387" xr:uid="{00000000-0005-0000-0000-00005C020000}"/>
    <cellStyle name="Normal 4 3 3 3 2 2" xfId="4014" xr:uid="{00000000-0005-0000-0000-00005C020000}"/>
    <cellStyle name="Normal 4 3 3 3 3" xfId="3510" xr:uid="{00000000-0005-0000-0000-00005C020000}"/>
    <cellStyle name="Normal 4 3 3 4" xfId="2105" xr:uid="{00000000-0005-0000-0000-00005C020000}"/>
    <cellStyle name="Normal 4 3 3 4 2" xfId="3733" xr:uid="{00000000-0005-0000-0000-00005C020000}"/>
    <cellStyle name="Normal 4 3 3 5" xfId="2976" xr:uid="{00000000-0005-0000-0000-00005C020000}"/>
    <cellStyle name="Normal 4 3 4" xfId="1032" xr:uid="{00000000-0005-0000-0000-00004A020000}"/>
    <cellStyle name="Normal 4 3 4 2" xfId="1270" xr:uid="{00000000-0005-0000-0000-00004A020000}"/>
    <cellStyle name="Normal 4 3 4 2 2" xfId="2705" xr:uid="{00000000-0005-0000-0000-00004A020000}"/>
    <cellStyle name="Normal 4 3 4 2 2 2" xfId="4332" xr:uid="{00000000-0005-0000-0000-00004A020000}"/>
    <cellStyle name="Normal 4 3 4 2 3" xfId="3294" xr:uid="{00000000-0005-0000-0000-00004A020000}"/>
    <cellStyle name="Normal 4 3 4 3" xfId="1966" xr:uid="{00000000-0005-0000-0000-00004A020000}"/>
    <cellStyle name="Normal 4 3 4 3 2" xfId="2482" xr:uid="{00000000-0005-0000-0000-00004A020000}"/>
    <cellStyle name="Normal 4 3 4 3 2 2" xfId="4109" xr:uid="{00000000-0005-0000-0000-00004A020000}"/>
    <cellStyle name="Normal 4 3 4 3 3" xfId="3605" xr:uid="{00000000-0005-0000-0000-00004A020000}"/>
    <cellStyle name="Normal 4 3 4 4" xfId="2200" xr:uid="{00000000-0005-0000-0000-00004A020000}"/>
    <cellStyle name="Normal 4 3 4 4 2" xfId="3828" xr:uid="{00000000-0005-0000-0000-00004A020000}"/>
    <cellStyle name="Normal 4 3 4 5" xfId="3071" xr:uid="{00000000-0005-0000-0000-00004A020000}"/>
    <cellStyle name="Normal 4 3 5" xfId="1663" xr:uid="{00000000-0005-0000-0000-0000CE010000}"/>
    <cellStyle name="Normal 4 3 6" xfId="1103" xr:uid="{00000000-0005-0000-0000-00005C020000}"/>
    <cellStyle name="Normal 4 3 6 2" xfId="2538" xr:uid="{00000000-0005-0000-0000-00005C020000}"/>
    <cellStyle name="Normal 4 3 6 2 2" xfId="4165" xr:uid="{00000000-0005-0000-0000-00005C020000}"/>
    <cellStyle name="Normal 4 3 6 3" xfId="3127" xr:uid="{00000000-0005-0000-0000-00005C020000}"/>
    <cellStyle name="Normal 4 3 7" xfId="1802" xr:uid="{00000000-0005-0000-0000-00005C020000}"/>
    <cellStyle name="Normal 4 3 7 2" xfId="2317" xr:uid="{00000000-0005-0000-0000-00005C020000}"/>
    <cellStyle name="Normal 4 3 7 2 2" xfId="3945" xr:uid="{00000000-0005-0000-0000-00005C020000}"/>
    <cellStyle name="Normal 4 3 7 3" xfId="3441" xr:uid="{00000000-0005-0000-0000-00005C020000}"/>
    <cellStyle name="Normal 4 3 8" xfId="2032" xr:uid="{00000000-0005-0000-0000-00005C020000}"/>
    <cellStyle name="Normal 4 3 8 2" xfId="3661" xr:uid="{00000000-0005-0000-0000-00005C020000}"/>
    <cellStyle name="Normal 4 3 9" xfId="2897" xr:uid="{00000000-0005-0000-0000-00005C020000}"/>
    <cellStyle name="Normal 4 4" xfId="1511" xr:uid="{00000000-0005-0000-0000-0000CF010000}"/>
    <cellStyle name="Normal 4 5" xfId="1741" xr:uid="{00000000-0005-0000-0000-0000D0010000}"/>
    <cellStyle name="Normal 4 6" xfId="1313" xr:uid="{00000000-0005-0000-0000-0000CC010000}"/>
    <cellStyle name="Normal 4 7" xfId="199" xr:uid="{00000000-0005-0000-0000-00005A020000}"/>
    <cellStyle name="Normal 40" xfId="498" xr:uid="{00000000-0005-0000-0000-00005E020000}"/>
    <cellStyle name="Normal 40 2" xfId="1743" xr:uid="{00000000-0005-0000-0000-0000D1010000}"/>
    <cellStyle name="Normal 41" xfId="499" xr:uid="{00000000-0005-0000-0000-00005F020000}"/>
    <cellStyle name="Normal 42" xfId="500" xr:uid="{00000000-0005-0000-0000-000060020000}"/>
    <cellStyle name="Normal 43" xfId="501" xr:uid="{00000000-0005-0000-0000-000061020000}"/>
    <cellStyle name="Normal 44" xfId="502" xr:uid="{00000000-0005-0000-0000-000062020000}"/>
    <cellStyle name="Normal 44 2" xfId="503" xr:uid="{00000000-0005-0000-0000-000063020000}"/>
    <cellStyle name="Normal 44_Financial Analysis_Training 8.24.11" xfId="504" xr:uid="{00000000-0005-0000-0000-000064020000}"/>
    <cellStyle name="Normal 45" xfId="505" xr:uid="{00000000-0005-0000-0000-000065020000}"/>
    <cellStyle name="Normal 45 2" xfId="506" xr:uid="{00000000-0005-0000-0000-000066020000}"/>
    <cellStyle name="Normal 45_Financial Analysis_Training 8.24.11" xfId="507" xr:uid="{00000000-0005-0000-0000-000067020000}"/>
    <cellStyle name="Normal 46" xfId="508" xr:uid="{00000000-0005-0000-0000-000068020000}"/>
    <cellStyle name="Normal 46 2" xfId="509" xr:uid="{00000000-0005-0000-0000-000069020000}"/>
    <cellStyle name="Normal 46_Financial Analysis_Training 8.24.11" xfId="510" xr:uid="{00000000-0005-0000-0000-00006A020000}"/>
    <cellStyle name="Normal 47" xfId="511" xr:uid="{00000000-0005-0000-0000-00006B020000}"/>
    <cellStyle name="Normal 47 2" xfId="512" xr:uid="{00000000-0005-0000-0000-00006C020000}"/>
    <cellStyle name="Normal 47_Financial Analysis_Training 8.24.11" xfId="513" xr:uid="{00000000-0005-0000-0000-00006D020000}"/>
    <cellStyle name="Normal 48" xfId="163" xr:uid="{00000000-0005-0000-0000-00006E020000}"/>
    <cellStyle name="Normal 48 2" xfId="514" xr:uid="{00000000-0005-0000-0000-00006F020000}"/>
    <cellStyle name="Normal 48_Financial Analysis_Training 8.24.11" xfId="515" xr:uid="{00000000-0005-0000-0000-000070020000}"/>
    <cellStyle name="Normal 49" xfId="164" xr:uid="{00000000-0005-0000-0000-000071020000}"/>
    <cellStyle name="Normal 49 2" xfId="516" xr:uid="{00000000-0005-0000-0000-000072020000}"/>
    <cellStyle name="Normal 49_Financial Analysis_Training 8.24.11" xfId="517" xr:uid="{00000000-0005-0000-0000-000073020000}"/>
    <cellStyle name="Normal 5" xfId="62" xr:uid="{B51FD8CD-A3D8-460B-9C79-F63CB727B428}"/>
    <cellStyle name="Normal 5 2" xfId="200" xr:uid="{00000000-0005-0000-0000-000075020000}"/>
    <cellStyle name="Normal 5 2 10" xfId="76" xr:uid="{8232CCE7-6DA1-44F4-BBF8-749E66790E75}"/>
    <cellStyle name="Normal 5 2 10 2" xfId="2838" xr:uid="{8232CCE7-6DA1-44F4-BBF8-749E66790E75}"/>
    <cellStyle name="Normal 5 2 10 3" xfId="4375" xr:uid="{8232CCE7-6DA1-44F4-BBF8-749E66790E75}"/>
    <cellStyle name="Normal 5 2 11" xfId="2855" xr:uid="{00000000-0005-0000-0000-000075020000}"/>
    <cellStyle name="Normal 5 2 17" xfId="71" xr:uid="{09B250B5-93B6-4C61-95ED-2E0CA95CE25A}"/>
    <cellStyle name="Normal 5 2 2" xfId="632" xr:uid="{00000000-0005-0000-0000-000076020000}"/>
    <cellStyle name="Normal 5 2 2 2" xfId="839" xr:uid="{00000000-0005-0000-0000-000077020000}"/>
    <cellStyle name="Normal 5 2 2 2 2" xfId="949" xr:uid="{00000000-0005-0000-0000-000077020000}"/>
    <cellStyle name="Normal 5 2 2 2 2 2" xfId="1190" xr:uid="{00000000-0005-0000-0000-000077020000}"/>
    <cellStyle name="Normal 5 2 2 2 2 2 2" xfId="2625" xr:uid="{00000000-0005-0000-0000-000077020000}"/>
    <cellStyle name="Normal 5 2 2 2 2 2 2 2" xfId="4252" xr:uid="{00000000-0005-0000-0000-000077020000}"/>
    <cellStyle name="Normal 5 2 2 2 2 2 3" xfId="3214" xr:uid="{00000000-0005-0000-0000-000077020000}"/>
    <cellStyle name="Normal 5 2 2 2 2 3" xfId="1886" xr:uid="{00000000-0005-0000-0000-000077020000}"/>
    <cellStyle name="Normal 5 2 2 2 2 3 2" xfId="2402" xr:uid="{00000000-0005-0000-0000-000077020000}"/>
    <cellStyle name="Normal 5 2 2 2 2 3 2 2" xfId="4029" xr:uid="{00000000-0005-0000-0000-000077020000}"/>
    <cellStyle name="Normal 5 2 2 2 2 3 3" xfId="3525" xr:uid="{00000000-0005-0000-0000-000077020000}"/>
    <cellStyle name="Normal 5 2 2 2 2 4" xfId="2120" xr:uid="{00000000-0005-0000-0000-000077020000}"/>
    <cellStyle name="Normal 5 2 2 2 2 4 2" xfId="3748" xr:uid="{00000000-0005-0000-0000-000077020000}"/>
    <cellStyle name="Normal 5 2 2 2 2 5" xfId="2991" xr:uid="{00000000-0005-0000-0000-000077020000}"/>
    <cellStyle name="Normal 5 2 2 2 3" xfId="1036" xr:uid="{00000000-0005-0000-0000-000065020000}"/>
    <cellStyle name="Normal 5 2 2 2 3 2" xfId="1274" xr:uid="{00000000-0005-0000-0000-000065020000}"/>
    <cellStyle name="Normal 5 2 2 2 3 2 2" xfId="2709" xr:uid="{00000000-0005-0000-0000-000065020000}"/>
    <cellStyle name="Normal 5 2 2 2 3 2 2 2" xfId="4336" xr:uid="{00000000-0005-0000-0000-000065020000}"/>
    <cellStyle name="Normal 5 2 2 2 3 2 3" xfId="3298" xr:uid="{00000000-0005-0000-0000-000065020000}"/>
    <cellStyle name="Normal 5 2 2 2 3 3" xfId="1970" xr:uid="{00000000-0005-0000-0000-000065020000}"/>
    <cellStyle name="Normal 5 2 2 2 3 3 2" xfId="2486" xr:uid="{00000000-0005-0000-0000-000065020000}"/>
    <cellStyle name="Normal 5 2 2 2 3 3 2 2" xfId="4113" xr:uid="{00000000-0005-0000-0000-000065020000}"/>
    <cellStyle name="Normal 5 2 2 2 3 3 3" xfId="3609" xr:uid="{00000000-0005-0000-0000-000065020000}"/>
    <cellStyle name="Normal 5 2 2 2 3 4" xfId="2204" xr:uid="{00000000-0005-0000-0000-000065020000}"/>
    <cellStyle name="Normal 5 2 2 2 3 4 2" xfId="3832" xr:uid="{00000000-0005-0000-0000-000065020000}"/>
    <cellStyle name="Normal 5 2 2 2 3 5" xfId="3075" xr:uid="{00000000-0005-0000-0000-000065020000}"/>
    <cellStyle name="Normal 5 2 2 2 4" xfId="1118" xr:uid="{00000000-0005-0000-0000-000077020000}"/>
    <cellStyle name="Normal 5 2 2 2 4 2" xfId="2553" xr:uid="{00000000-0005-0000-0000-000077020000}"/>
    <cellStyle name="Normal 5 2 2 2 4 2 2" xfId="4180" xr:uid="{00000000-0005-0000-0000-000077020000}"/>
    <cellStyle name="Normal 5 2 2 2 4 3" xfId="3142" xr:uid="{00000000-0005-0000-0000-000077020000}"/>
    <cellStyle name="Normal 5 2 2 2 5" xfId="1815" xr:uid="{00000000-0005-0000-0000-000077020000}"/>
    <cellStyle name="Normal 5 2 2 2 5 2" xfId="2331" xr:uid="{00000000-0005-0000-0000-000077020000}"/>
    <cellStyle name="Normal 5 2 2 2 5 2 2" xfId="3958" xr:uid="{00000000-0005-0000-0000-000077020000}"/>
    <cellStyle name="Normal 5 2 2 2 5 3" xfId="3454" xr:uid="{00000000-0005-0000-0000-000077020000}"/>
    <cellStyle name="Normal 5 2 2 2 6" xfId="2048" xr:uid="{00000000-0005-0000-0000-000077020000}"/>
    <cellStyle name="Normal 5 2 2 2 6 2" xfId="3676" xr:uid="{00000000-0005-0000-0000-000077020000}"/>
    <cellStyle name="Normal 5 2 2 2 7" xfId="2918" xr:uid="{00000000-0005-0000-0000-000077020000}"/>
    <cellStyle name="Normal 5 2 2 3" xfId="916" xr:uid="{00000000-0005-0000-0000-000076020000}"/>
    <cellStyle name="Normal 5 2 2 3 2" xfId="1157" xr:uid="{00000000-0005-0000-0000-000076020000}"/>
    <cellStyle name="Normal 5 2 2 3 2 2" xfId="2592" xr:uid="{00000000-0005-0000-0000-000076020000}"/>
    <cellStyle name="Normal 5 2 2 3 2 2 2" xfId="4219" xr:uid="{00000000-0005-0000-0000-000076020000}"/>
    <cellStyle name="Normal 5 2 2 3 2 3" xfId="3181" xr:uid="{00000000-0005-0000-0000-000076020000}"/>
    <cellStyle name="Normal 5 2 2 3 3" xfId="1853" xr:uid="{00000000-0005-0000-0000-000076020000}"/>
    <cellStyle name="Normal 5 2 2 3 3 2" xfId="2369" xr:uid="{00000000-0005-0000-0000-000076020000}"/>
    <cellStyle name="Normal 5 2 2 3 3 2 2" xfId="3996" xr:uid="{00000000-0005-0000-0000-000076020000}"/>
    <cellStyle name="Normal 5 2 2 3 3 3" xfId="3492" xr:uid="{00000000-0005-0000-0000-000076020000}"/>
    <cellStyle name="Normal 5 2 2 3 4" xfId="2087" xr:uid="{00000000-0005-0000-0000-000076020000}"/>
    <cellStyle name="Normal 5 2 2 3 4 2" xfId="3715" xr:uid="{00000000-0005-0000-0000-000076020000}"/>
    <cellStyle name="Normal 5 2 2 3 5" xfId="2958" xr:uid="{00000000-0005-0000-0000-000076020000}"/>
    <cellStyle name="Normal 5 2 2 4" xfId="1035" xr:uid="{00000000-0005-0000-0000-000064020000}"/>
    <cellStyle name="Normal 5 2 2 4 2" xfId="1273" xr:uid="{00000000-0005-0000-0000-000064020000}"/>
    <cellStyle name="Normal 5 2 2 4 2 2" xfId="2708" xr:uid="{00000000-0005-0000-0000-000064020000}"/>
    <cellStyle name="Normal 5 2 2 4 2 2 2" xfId="4335" xr:uid="{00000000-0005-0000-0000-000064020000}"/>
    <cellStyle name="Normal 5 2 2 4 2 3" xfId="3297" xr:uid="{00000000-0005-0000-0000-000064020000}"/>
    <cellStyle name="Normal 5 2 2 4 3" xfId="1969" xr:uid="{00000000-0005-0000-0000-000064020000}"/>
    <cellStyle name="Normal 5 2 2 4 3 2" xfId="2485" xr:uid="{00000000-0005-0000-0000-000064020000}"/>
    <cellStyle name="Normal 5 2 2 4 3 2 2" xfId="4112" xr:uid="{00000000-0005-0000-0000-000064020000}"/>
    <cellStyle name="Normal 5 2 2 4 3 3" xfId="3608" xr:uid="{00000000-0005-0000-0000-000064020000}"/>
    <cellStyle name="Normal 5 2 2 4 4" xfId="2203" xr:uid="{00000000-0005-0000-0000-000064020000}"/>
    <cellStyle name="Normal 5 2 2 4 4 2" xfId="3831" xr:uid="{00000000-0005-0000-0000-000064020000}"/>
    <cellStyle name="Normal 5 2 2 4 5" xfId="3074" xr:uid="{00000000-0005-0000-0000-000064020000}"/>
    <cellStyle name="Normal 5 2 2 5" xfId="1665" xr:uid="{00000000-0005-0000-0000-0000D4010000}"/>
    <cellStyle name="Normal 5 2 2 5 2" xfId="2283" xr:uid="{00000000-0005-0000-0000-0000D4010000}"/>
    <cellStyle name="Normal 5 2 2 5 2 2" xfId="3911" xr:uid="{00000000-0005-0000-0000-0000D4010000}"/>
    <cellStyle name="Normal 5 2 2 5 3" xfId="3383" xr:uid="{00000000-0005-0000-0000-0000D4010000}"/>
    <cellStyle name="Normal 5 2 2 6" xfId="1084" xr:uid="{00000000-0005-0000-0000-000076020000}"/>
    <cellStyle name="Normal 5 2 2 6 2" xfId="2520" xr:uid="{00000000-0005-0000-0000-000076020000}"/>
    <cellStyle name="Normal 5 2 2 6 2 2" xfId="4147" xr:uid="{00000000-0005-0000-0000-000076020000}"/>
    <cellStyle name="Normal 5 2 2 6 3" xfId="3109" xr:uid="{00000000-0005-0000-0000-000076020000}"/>
    <cellStyle name="Normal 5 2 2 7" xfId="2014" xr:uid="{00000000-0005-0000-0000-000076020000}"/>
    <cellStyle name="Normal 5 2 2 7 2" xfId="3643" xr:uid="{00000000-0005-0000-0000-000076020000}"/>
    <cellStyle name="Normal 5 2 2 8" xfId="2875" xr:uid="{00000000-0005-0000-0000-000076020000}"/>
    <cellStyle name="Normal 5 2 3" xfId="823" xr:uid="{00000000-0005-0000-0000-000078020000}"/>
    <cellStyle name="Normal 5 2 3 2" xfId="1769" xr:uid="{00000000-0005-0000-0000-0000D5010000}"/>
    <cellStyle name="Normal 5 2 3 2 2" xfId="2297" xr:uid="{00000000-0005-0000-0000-0000D5010000}"/>
    <cellStyle name="Normal 5 2 3 2 2 2" xfId="3925" xr:uid="{00000000-0005-0000-0000-0000D5010000}"/>
    <cellStyle name="Normal 5 2 3 2 3" xfId="3417" xr:uid="{00000000-0005-0000-0000-0000D5010000}"/>
    <cellStyle name="Normal 5 2 4" xfId="828" xr:uid="{00000000-0005-0000-0000-000079020000}"/>
    <cellStyle name="Normal 5 2 4 2" xfId="947" xr:uid="{00000000-0005-0000-0000-000079020000}"/>
    <cellStyle name="Normal 5 2 4 2 2" xfId="1188" xr:uid="{00000000-0005-0000-0000-000079020000}"/>
    <cellStyle name="Normal 5 2 4 2 2 2" xfId="2623" xr:uid="{00000000-0005-0000-0000-000079020000}"/>
    <cellStyle name="Normal 5 2 4 2 2 2 2" xfId="4250" xr:uid="{00000000-0005-0000-0000-000079020000}"/>
    <cellStyle name="Normal 5 2 4 2 2 3" xfId="3212" xr:uid="{00000000-0005-0000-0000-000079020000}"/>
    <cellStyle name="Normal 5 2 4 2 3" xfId="1884" xr:uid="{00000000-0005-0000-0000-000079020000}"/>
    <cellStyle name="Normal 5 2 4 2 3 2" xfId="2400" xr:uid="{00000000-0005-0000-0000-000079020000}"/>
    <cellStyle name="Normal 5 2 4 2 3 2 2" xfId="4027" xr:uid="{00000000-0005-0000-0000-000079020000}"/>
    <cellStyle name="Normal 5 2 4 2 3 3" xfId="3523" xr:uid="{00000000-0005-0000-0000-000079020000}"/>
    <cellStyle name="Normal 5 2 4 2 4" xfId="2118" xr:uid="{00000000-0005-0000-0000-000079020000}"/>
    <cellStyle name="Normal 5 2 4 2 4 2" xfId="3746" xr:uid="{00000000-0005-0000-0000-000079020000}"/>
    <cellStyle name="Normal 5 2 4 2 5" xfId="2989" xr:uid="{00000000-0005-0000-0000-000079020000}"/>
    <cellStyle name="Normal 5 2 4 3" xfId="1037" xr:uid="{00000000-0005-0000-0000-000067020000}"/>
    <cellStyle name="Normal 5 2 4 3 2" xfId="1275" xr:uid="{00000000-0005-0000-0000-000067020000}"/>
    <cellStyle name="Normal 5 2 4 3 2 2" xfId="2710" xr:uid="{00000000-0005-0000-0000-000067020000}"/>
    <cellStyle name="Normal 5 2 4 3 2 2 2" xfId="4337" xr:uid="{00000000-0005-0000-0000-000067020000}"/>
    <cellStyle name="Normal 5 2 4 3 2 3" xfId="3299" xr:uid="{00000000-0005-0000-0000-000067020000}"/>
    <cellStyle name="Normal 5 2 4 3 3" xfId="1971" xr:uid="{00000000-0005-0000-0000-000067020000}"/>
    <cellStyle name="Normal 5 2 4 3 3 2" xfId="2487" xr:uid="{00000000-0005-0000-0000-000067020000}"/>
    <cellStyle name="Normal 5 2 4 3 3 2 2" xfId="4114" xr:uid="{00000000-0005-0000-0000-000067020000}"/>
    <cellStyle name="Normal 5 2 4 3 3 3" xfId="3610" xr:uid="{00000000-0005-0000-0000-000067020000}"/>
    <cellStyle name="Normal 5 2 4 3 4" xfId="2205" xr:uid="{00000000-0005-0000-0000-000067020000}"/>
    <cellStyle name="Normal 5 2 4 3 4 2" xfId="3833" xr:uid="{00000000-0005-0000-0000-000067020000}"/>
    <cellStyle name="Normal 5 2 4 3 5" xfId="3076" xr:uid="{00000000-0005-0000-0000-000067020000}"/>
    <cellStyle name="Normal 5 2 4 4" xfId="1116" xr:uid="{00000000-0005-0000-0000-000079020000}"/>
    <cellStyle name="Normal 5 2 4 4 2" xfId="2551" xr:uid="{00000000-0005-0000-0000-000079020000}"/>
    <cellStyle name="Normal 5 2 4 4 2 2" xfId="4178" xr:uid="{00000000-0005-0000-0000-000079020000}"/>
    <cellStyle name="Normal 5 2 4 4 3" xfId="3140" xr:uid="{00000000-0005-0000-0000-000079020000}"/>
    <cellStyle name="Normal 5 2 4 5" xfId="1813" xr:uid="{00000000-0005-0000-0000-000079020000}"/>
    <cellStyle name="Normal 5 2 4 5 2" xfId="2329" xr:uid="{00000000-0005-0000-0000-000079020000}"/>
    <cellStyle name="Normal 5 2 4 5 2 2" xfId="3956" xr:uid="{00000000-0005-0000-0000-000079020000}"/>
    <cellStyle name="Normal 5 2 4 5 3" xfId="3452" xr:uid="{00000000-0005-0000-0000-000079020000}"/>
    <cellStyle name="Normal 5 2 4 6" xfId="2046" xr:uid="{00000000-0005-0000-0000-000079020000}"/>
    <cellStyle name="Normal 5 2 4 6 2" xfId="3674" xr:uid="{00000000-0005-0000-0000-000079020000}"/>
    <cellStyle name="Normal 5 2 4 7" xfId="2916" xr:uid="{00000000-0005-0000-0000-000079020000}"/>
    <cellStyle name="Normal 5 2 5" xfId="914" xr:uid="{00000000-0005-0000-0000-000075020000}"/>
    <cellStyle name="Normal 5 2 5 2" xfId="1155" xr:uid="{00000000-0005-0000-0000-000075020000}"/>
    <cellStyle name="Normal 5 2 5 2 2" xfId="2590" xr:uid="{00000000-0005-0000-0000-000075020000}"/>
    <cellStyle name="Normal 5 2 5 2 2 2" xfId="4217" xr:uid="{00000000-0005-0000-0000-000075020000}"/>
    <cellStyle name="Normal 5 2 5 2 3" xfId="3179" xr:uid="{00000000-0005-0000-0000-000075020000}"/>
    <cellStyle name="Normal 5 2 5 3" xfId="1851" xr:uid="{00000000-0005-0000-0000-000075020000}"/>
    <cellStyle name="Normal 5 2 5 3 2" xfId="2367" xr:uid="{00000000-0005-0000-0000-000075020000}"/>
    <cellStyle name="Normal 5 2 5 3 2 2" xfId="3994" xr:uid="{00000000-0005-0000-0000-000075020000}"/>
    <cellStyle name="Normal 5 2 5 3 3" xfId="3490" xr:uid="{00000000-0005-0000-0000-000075020000}"/>
    <cellStyle name="Normal 5 2 5 4" xfId="2085" xr:uid="{00000000-0005-0000-0000-000075020000}"/>
    <cellStyle name="Normal 5 2 5 4 2" xfId="3713" xr:uid="{00000000-0005-0000-0000-000075020000}"/>
    <cellStyle name="Normal 5 2 5 5" xfId="2956" xr:uid="{00000000-0005-0000-0000-000075020000}"/>
    <cellStyle name="Normal 5 2 6" xfId="1034" xr:uid="{00000000-0005-0000-0000-000063020000}"/>
    <cellStyle name="Normal 5 2 6 2" xfId="1272" xr:uid="{00000000-0005-0000-0000-000063020000}"/>
    <cellStyle name="Normal 5 2 6 2 2" xfId="2707" xr:uid="{00000000-0005-0000-0000-000063020000}"/>
    <cellStyle name="Normal 5 2 6 2 2 2" xfId="4334" xr:uid="{00000000-0005-0000-0000-000063020000}"/>
    <cellStyle name="Normal 5 2 6 2 3" xfId="3296" xr:uid="{00000000-0005-0000-0000-000063020000}"/>
    <cellStyle name="Normal 5 2 6 3" xfId="1968" xr:uid="{00000000-0005-0000-0000-000063020000}"/>
    <cellStyle name="Normal 5 2 6 3 2" xfId="2484" xr:uid="{00000000-0005-0000-0000-000063020000}"/>
    <cellStyle name="Normal 5 2 6 3 2 2" xfId="4111" xr:uid="{00000000-0005-0000-0000-000063020000}"/>
    <cellStyle name="Normal 5 2 6 3 3" xfId="3607" xr:uid="{00000000-0005-0000-0000-000063020000}"/>
    <cellStyle name="Normal 5 2 6 4" xfId="2202" xr:uid="{00000000-0005-0000-0000-000063020000}"/>
    <cellStyle name="Normal 5 2 6 4 2" xfId="3830" xr:uid="{00000000-0005-0000-0000-000063020000}"/>
    <cellStyle name="Normal 5 2 6 5" xfId="3073" xr:uid="{00000000-0005-0000-0000-000063020000}"/>
    <cellStyle name="Normal 5 2 7" xfId="1316" xr:uid="{00000000-0005-0000-0000-0000D3010000}"/>
    <cellStyle name="Normal 5 2 7 2" xfId="2237" xr:uid="{00000000-0005-0000-0000-0000D3010000}"/>
    <cellStyle name="Normal 5 2 7 2 2" xfId="3865" xr:uid="{00000000-0005-0000-0000-0000D3010000}"/>
    <cellStyle name="Normal 5 2 7 3" xfId="3331" xr:uid="{00000000-0005-0000-0000-0000D3010000}"/>
    <cellStyle name="Normal 5 2 8" xfId="1078" xr:uid="{00000000-0005-0000-0000-000075020000}"/>
    <cellStyle name="Normal 5 2 8 2" xfId="2518" xr:uid="{00000000-0005-0000-0000-000075020000}"/>
    <cellStyle name="Normal 5 2 8 2 2" xfId="4145" xr:uid="{00000000-0005-0000-0000-000075020000}"/>
    <cellStyle name="Normal 5 2 8 3" xfId="3107" xr:uid="{00000000-0005-0000-0000-000075020000}"/>
    <cellStyle name="Normal 5 2 9" xfId="2009" xr:uid="{00000000-0005-0000-0000-000075020000}"/>
    <cellStyle name="Normal 5 2 9 2" xfId="3641" xr:uid="{00000000-0005-0000-0000-000075020000}"/>
    <cellStyle name="Normal 5 3" xfId="1666" xr:uid="{00000000-0005-0000-0000-0000D6010000}"/>
    <cellStyle name="Normal 5 3 2" xfId="2284" xr:uid="{00000000-0005-0000-0000-0000D6010000}"/>
    <cellStyle name="Normal 5 3 2 2" xfId="3912" xr:uid="{00000000-0005-0000-0000-0000D6010000}"/>
    <cellStyle name="Normal 5 3 3" xfId="3384" xr:uid="{00000000-0005-0000-0000-0000D6010000}"/>
    <cellStyle name="Normal 5 4" xfId="1664" xr:uid="{00000000-0005-0000-0000-0000D7010000}"/>
    <cellStyle name="Normal 5 4 2" xfId="2282" xr:uid="{00000000-0005-0000-0000-0000D7010000}"/>
    <cellStyle name="Normal 5 4 2 2" xfId="3910" xr:uid="{00000000-0005-0000-0000-0000D7010000}"/>
    <cellStyle name="Normal 5 4 3" xfId="3382" xr:uid="{00000000-0005-0000-0000-0000D7010000}"/>
    <cellStyle name="Normal 5 5" xfId="1533" xr:uid="{00000000-0005-0000-0000-0000D8010000}"/>
    <cellStyle name="Normal 5 6" xfId="1730" xr:uid="{00000000-0005-0000-0000-0000D9010000}"/>
    <cellStyle name="Normal 5 7" xfId="2833" xr:uid="{B51FD8CD-A3D8-460B-9C79-F63CB727B428}"/>
    <cellStyle name="Normal 50" xfId="518" xr:uid="{00000000-0005-0000-0000-00007A020000}"/>
    <cellStyle name="Normal 51" xfId="519" xr:uid="{00000000-0005-0000-0000-00007B020000}"/>
    <cellStyle name="Normal 51 2" xfId="520" xr:uid="{00000000-0005-0000-0000-00007C020000}"/>
    <cellStyle name="Normal 51_Financial Analysis_Training 8.24.11" xfId="521" xr:uid="{00000000-0005-0000-0000-00007D020000}"/>
    <cellStyle name="Normal 52" xfId="522" xr:uid="{00000000-0005-0000-0000-00007E020000}"/>
    <cellStyle name="Normal 52 2" xfId="523" xr:uid="{00000000-0005-0000-0000-00007F020000}"/>
    <cellStyle name="Normal 52_Financial Analysis_Training 8.24.11" xfId="524" xr:uid="{00000000-0005-0000-0000-000080020000}"/>
    <cellStyle name="Normal 53" xfId="525" xr:uid="{00000000-0005-0000-0000-000081020000}"/>
    <cellStyle name="Normal 54" xfId="526" xr:uid="{00000000-0005-0000-0000-000082020000}"/>
    <cellStyle name="Normal 55" xfId="527" xr:uid="{00000000-0005-0000-0000-000083020000}"/>
    <cellStyle name="Normal 56" xfId="528" xr:uid="{00000000-0005-0000-0000-000084020000}"/>
    <cellStyle name="Normal 57" xfId="529" xr:uid="{00000000-0005-0000-0000-000085020000}"/>
    <cellStyle name="Normal 58" xfId="530" xr:uid="{00000000-0005-0000-0000-000086020000}"/>
    <cellStyle name="Normal 59" xfId="531" xr:uid="{00000000-0005-0000-0000-000087020000}"/>
    <cellStyle name="Normal 6" xfId="75" xr:uid="{A2D28E53-CF19-4B32-9566-68CA5A05F41F}"/>
    <cellStyle name="Normal 6 2" xfId="766" xr:uid="{00000000-0005-0000-0000-000089020000}"/>
    <cellStyle name="Normal 6 2 2" xfId="858" xr:uid="{00000000-0005-0000-0000-00008A020000}"/>
    <cellStyle name="Normal 6 2 2 2" xfId="968" xr:uid="{00000000-0005-0000-0000-00008A020000}"/>
    <cellStyle name="Normal 6 2 2 2 2" xfId="1209" xr:uid="{00000000-0005-0000-0000-00008A020000}"/>
    <cellStyle name="Normal 6 2 2 2 2 2" xfId="2644" xr:uid="{00000000-0005-0000-0000-00008A020000}"/>
    <cellStyle name="Normal 6 2 2 2 2 2 2" xfId="4271" xr:uid="{00000000-0005-0000-0000-00008A020000}"/>
    <cellStyle name="Normal 6 2 2 2 2 3" xfId="3233" xr:uid="{00000000-0005-0000-0000-00008A020000}"/>
    <cellStyle name="Normal 6 2 2 2 3" xfId="1905" xr:uid="{00000000-0005-0000-0000-00008A020000}"/>
    <cellStyle name="Normal 6 2 2 2 3 2" xfId="2421" xr:uid="{00000000-0005-0000-0000-00008A020000}"/>
    <cellStyle name="Normal 6 2 2 2 3 2 2" xfId="4048" xr:uid="{00000000-0005-0000-0000-00008A020000}"/>
    <cellStyle name="Normal 6 2 2 2 3 3" xfId="3544" xr:uid="{00000000-0005-0000-0000-00008A020000}"/>
    <cellStyle name="Normal 6 2 2 2 4" xfId="2139" xr:uid="{00000000-0005-0000-0000-00008A020000}"/>
    <cellStyle name="Normal 6 2 2 2 4 2" xfId="3767" xr:uid="{00000000-0005-0000-0000-00008A020000}"/>
    <cellStyle name="Normal 6 2 2 2 5" xfId="3010" xr:uid="{00000000-0005-0000-0000-00008A020000}"/>
    <cellStyle name="Normal 6 2 2 3" xfId="1039" xr:uid="{00000000-0005-0000-0000-000078020000}"/>
    <cellStyle name="Normal 6 2 2 3 2" xfId="1277" xr:uid="{00000000-0005-0000-0000-000078020000}"/>
    <cellStyle name="Normal 6 2 2 3 2 2" xfId="2712" xr:uid="{00000000-0005-0000-0000-000078020000}"/>
    <cellStyle name="Normal 6 2 2 3 2 2 2" xfId="4339" xr:uid="{00000000-0005-0000-0000-000078020000}"/>
    <cellStyle name="Normal 6 2 2 3 2 3" xfId="3301" xr:uid="{00000000-0005-0000-0000-000078020000}"/>
    <cellStyle name="Normal 6 2 2 3 3" xfId="1973" xr:uid="{00000000-0005-0000-0000-000078020000}"/>
    <cellStyle name="Normal 6 2 2 3 3 2" xfId="2489" xr:uid="{00000000-0005-0000-0000-000078020000}"/>
    <cellStyle name="Normal 6 2 2 3 3 2 2" xfId="4116" xr:uid="{00000000-0005-0000-0000-000078020000}"/>
    <cellStyle name="Normal 6 2 2 3 3 3" xfId="3612" xr:uid="{00000000-0005-0000-0000-000078020000}"/>
    <cellStyle name="Normal 6 2 2 3 4" xfId="2207" xr:uid="{00000000-0005-0000-0000-000078020000}"/>
    <cellStyle name="Normal 6 2 2 3 4 2" xfId="3835" xr:uid="{00000000-0005-0000-0000-000078020000}"/>
    <cellStyle name="Normal 6 2 2 3 5" xfId="3078" xr:uid="{00000000-0005-0000-0000-000078020000}"/>
    <cellStyle name="Normal 6 2 2 4" xfId="1137" xr:uid="{00000000-0005-0000-0000-00008A020000}"/>
    <cellStyle name="Normal 6 2 2 4 2" xfId="2572" xr:uid="{00000000-0005-0000-0000-00008A020000}"/>
    <cellStyle name="Normal 6 2 2 4 2 2" xfId="4199" xr:uid="{00000000-0005-0000-0000-00008A020000}"/>
    <cellStyle name="Normal 6 2 2 4 3" xfId="3161" xr:uid="{00000000-0005-0000-0000-00008A020000}"/>
    <cellStyle name="Normal 6 2 2 5" xfId="1834" xr:uid="{00000000-0005-0000-0000-00008A020000}"/>
    <cellStyle name="Normal 6 2 2 5 2" xfId="2350" xr:uid="{00000000-0005-0000-0000-00008A020000}"/>
    <cellStyle name="Normal 6 2 2 5 2 2" xfId="3977" xr:uid="{00000000-0005-0000-0000-00008A020000}"/>
    <cellStyle name="Normal 6 2 2 5 3" xfId="3473" xr:uid="{00000000-0005-0000-0000-00008A020000}"/>
    <cellStyle name="Normal 6 2 2 6" xfId="2067" xr:uid="{00000000-0005-0000-0000-00008A020000}"/>
    <cellStyle name="Normal 6 2 2 6 2" xfId="3695" xr:uid="{00000000-0005-0000-0000-00008A020000}"/>
    <cellStyle name="Normal 6 2 2 7" xfId="2937" xr:uid="{00000000-0005-0000-0000-00008A020000}"/>
    <cellStyle name="Normal 6 2 3" xfId="935" xr:uid="{00000000-0005-0000-0000-000089020000}"/>
    <cellStyle name="Normal 6 2 3 2" xfId="1176" xr:uid="{00000000-0005-0000-0000-000089020000}"/>
    <cellStyle name="Normal 6 2 3 2 2" xfId="2611" xr:uid="{00000000-0005-0000-0000-000089020000}"/>
    <cellStyle name="Normal 6 2 3 2 2 2" xfId="4238" xr:uid="{00000000-0005-0000-0000-000089020000}"/>
    <cellStyle name="Normal 6 2 3 2 3" xfId="3200" xr:uid="{00000000-0005-0000-0000-000089020000}"/>
    <cellStyle name="Normal 6 2 3 3" xfId="1872" xr:uid="{00000000-0005-0000-0000-000089020000}"/>
    <cellStyle name="Normal 6 2 3 3 2" xfId="2388" xr:uid="{00000000-0005-0000-0000-000089020000}"/>
    <cellStyle name="Normal 6 2 3 3 2 2" xfId="4015" xr:uid="{00000000-0005-0000-0000-000089020000}"/>
    <cellStyle name="Normal 6 2 3 3 3" xfId="3511" xr:uid="{00000000-0005-0000-0000-000089020000}"/>
    <cellStyle name="Normal 6 2 3 4" xfId="2106" xr:uid="{00000000-0005-0000-0000-000089020000}"/>
    <cellStyle name="Normal 6 2 3 4 2" xfId="3734" xr:uid="{00000000-0005-0000-0000-000089020000}"/>
    <cellStyle name="Normal 6 2 3 5" xfId="2977" xr:uid="{00000000-0005-0000-0000-000089020000}"/>
    <cellStyle name="Normal 6 2 4" xfId="1038" xr:uid="{00000000-0005-0000-0000-000077020000}"/>
    <cellStyle name="Normal 6 2 4 2" xfId="1276" xr:uid="{00000000-0005-0000-0000-000077020000}"/>
    <cellStyle name="Normal 6 2 4 2 2" xfId="2711" xr:uid="{00000000-0005-0000-0000-000077020000}"/>
    <cellStyle name="Normal 6 2 4 2 2 2" xfId="4338" xr:uid="{00000000-0005-0000-0000-000077020000}"/>
    <cellStyle name="Normal 6 2 4 2 3" xfId="3300" xr:uid="{00000000-0005-0000-0000-000077020000}"/>
    <cellStyle name="Normal 6 2 4 3" xfId="1972" xr:uid="{00000000-0005-0000-0000-000077020000}"/>
    <cellStyle name="Normal 6 2 4 3 2" xfId="2488" xr:uid="{00000000-0005-0000-0000-000077020000}"/>
    <cellStyle name="Normal 6 2 4 3 2 2" xfId="4115" xr:uid="{00000000-0005-0000-0000-000077020000}"/>
    <cellStyle name="Normal 6 2 4 3 3" xfId="3611" xr:uid="{00000000-0005-0000-0000-000077020000}"/>
    <cellStyle name="Normal 6 2 4 4" xfId="2206" xr:uid="{00000000-0005-0000-0000-000077020000}"/>
    <cellStyle name="Normal 6 2 4 4 2" xfId="3834" xr:uid="{00000000-0005-0000-0000-000077020000}"/>
    <cellStyle name="Normal 6 2 4 5" xfId="3077" xr:uid="{00000000-0005-0000-0000-000077020000}"/>
    <cellStyle name="Normal 6 2 5" xfId="1668" xr:uid="{00000000-0005-0000-0000-0000DB010000}"/>
    <cellStyle name="Normal 6 2 5 2" xfId="2286" xr:uid="{00000000-0005-0000-0000-0000DB010000}"/>
    <cellStyle name="Normal 6 2 5 2 2" xfId="3914" xr:uid="{00000000-0005-0000-0000-0000DB010000}"/>
    <cellStyle name="Normal 6 2 5 3" xfId="3386" xr:uid="{00000000-0005-0000-0000-0000DB010000}"/>
    <cellStyle name="Normal 6 2 6" xfId="1104" xr:uid="{00000000-0005-0000-0000-000089020000}"/>
    <cellStyle name="Normal 6 2 6 2" xfId="2539" xr:uid="{00000000-0005-0000-0000-000089020000}"/>
    <cellStyle name="Normal 6 2 6 2 2" xfId="4166" xr:uid="{00000000-0005-0000-0000-000089020000}"/>
    <cellStyle name="Normal 6 2 6 3" xfId="3128" xr:uid="{00000000-0005-0000-0000-000089020000}"/>
    <cellStyle name="Normal 6 2 7" xfId="2033" xr:uid="{00000000-0005-0000-0000-000089020000}"/>
    <cellStyle name="Normal 6 2 7 2" xfId="3662" xr:uid="{00000000-0005-0000-0000-000089020000}"/>
    <cellStyle name="Normal 6 2 8" xfId="2898" xr:uid="{00000000-0005-0000-0000-000089020000}"/>
    <cellStyle name="Normal 6 3" xfId="1667" xr:uid="{00000000-0005-0000-0000-0000DC010000}"/>
    <cellStyle name="Normal 6 3 2" xfId="2285" xr:uid="{00000000-0005-0000-0000-0000DC010000}"/>
    <cellStyle name="Normal 6 3 2 2" xfId="3913" xr:uid="{00000000-0005-0000-0000-0000DC010000}"/>
    <cellStyle name="Normal 6 3 3" xfId="3385" xr:uid="{00000000-0005-0000-0000-0000DC010000}"/>
    <cellStyle name="Normal 6 4" xfId="1529" xr:uid="{00000000-0005-0000-0000-0000DD010000}"/>
    <cellStyle name="Normal 6 5" xfId="1535" xr:uid="{00000000-0005-0000-0000-0000DA010000}"/>
    <cellStyle name="Normal 6 6" xfId="532" xr:uid="{00000000-0005-0000-0000-000088020000}"/>
    <cellStyle name="Normal 6 7" xfId="2837" xr:uid="{A2D28E53-CF19-4B32-9566-68CA5A05F41F}"/>
    <cellStyle name="Normal 60" xfId="533" xr:uid="{00000000-0005-0000-0000-00008B020000}"/>
    <cellStyle name="Normal 61" xfId="534" xr:uid="{00000000-0005-0000-0000-00008C020000}"/>
    <cellStyle name="Normal 62" xfId="535" xr:uid="{00000000-0005-0000-0000-00008D020000}"/>
    <cellStyle name="Normal 63" xfId="536" xr:uid="{00000000-0005-0000-0000-00008E020000}"/>
    <cellStyle name="Normal 64" xfId="537" xr:uid="{00000000-0005-0000-0000-00008F020000}"/>
    <cellStyle name="Normal 65" xfId="538" xr:uid="{00000000-0005-0000-0000-000090020000}"/>
    <cellStyle name="Normal 66" xfId="539" xr:uid="{00000000-0005-0000-0000-000091020000}"/>
    <cellStyle name="Normal 67" xfId="540" xr:uid="{00000000-0005-0000-0000-000092020000}"/>
    <cellStyle name="Normal 68" xfId="541" xr:uid="{00000000-0005-0000-0000-000093020000}"/>
    <cellStyle name="Normal 69" xfId="542" xr:uid="{00000000-0005-0000-0000-000094020000}"/>
    <cellStyle name="Normal 7" xfId="77" xr:uid="{9C0D716D-783B-42B8-BE75-D209E2567895}"/>
    <cellStyle name="Normal 7 2" xfId="543" xr:uid="{00000000-0005-0000-0000-000096020000}"/>
    <cellStyle name="Normal 7 2 2" xfId="1670" xr:uid="{00000000-0005-0000-0000-0000DF010000}"/>
    <cellStyle name="Normal 7 2 2 2" xfId="2288" xr:uid="{00000000-0005-0000-0000-0000DF010000}"/>
    <cellStyle name="Normal 7 2 2 2 2" xfId="3916" xr:uid="{00000000-0005-0000-0000-0000DF010000}"/>
    <cellStyle name="Normal 7 2 2 3" xfId="3388" xr:uid="{00000000-0005-0000-0000-0000DF010000}"/>
    <cellStyle name="Normal 7 3" xfId="767" xr:uid="{00000000-0005-0000-0000-000097020000}"/>
    <cellStyle name="Normal 7 3 2" xfId="859" xr:uid="{00000000-0005-0000-0000-000098020000}"/>
    <cellStyle name="Normal 7 3 2 2" xfId="969" xr:uid="{00000000-0005-0000-0000-000098020000}"/>
    <cellStyle name="Normal 7 3 2 2 2" xfId="1210" xr:uid="{00000000-0005-0000-0000-000098020000}"/>
    <cellStyle name="Normal 7 3 2 2 2 2" xfId="2645" xr:uid="{00000000-0005-0000-0000-000098020000}"/>
    <cellStyle name="Normal 7 3 2 2 2 2 2" xfId="4272" xr:uid="{00000000-0005-0000-0000-000098020000}"/>
    <cellStyle name="Normal 7 3 2 2 2 3" xfId="3234" xr:uid="{00000000-0005-0000-0000-000098020000}"/>
    <cellStyle name="Normal 7 3 2 2 3" xfId="1906" xr:uid="{00000000-0005-0000-0000-000098020000}"/>
    <cellStyle name="Normal 7 3 2 2 3 2" xfId="2422" xr:uid="{00000000-0005-0000-0000-000098020000}"/>
    <cellStyle name="Normal 7 3 2 2 3 2 2" xfId="4049" xr:uid="{00000000-0005-0000-0000-000098020000}"/>
    <cellStyle name="Normal 7 3 2 2 3 3" xfId="3545" xr:uid="{00000000-0005-0000-0000-000098020000}"/>
    <cellStyle name="Normal 7 3 2 2 4" xfId="2140" xr:uid="{00000000-0005-0000-0000-000098020000}"/>
    <cellStyle name="Normal 7 3 2 2 4 2" xfId="3768" xr:uid="{00000000-0005-0000-0000-000098020000}"/>
    <cellStyle name="Normal 7 3 2 2 5" xfId="3011" xr:uid="{00000000-0005-0000-0000-000098020000}"/>
    <cellStyle name="Normal 7 3 2 3" xfId="1041" xr:uid="{00000000-0005-0000-0000-000086020000}"/>
    <cellStyle name="Normal 7 3 2 3 2" xfId="1279" xr:uid="{00000000-0005-0000-0000-000086020000}"/>
    <cellStyle name="Normal 7 3 2 3 2 2" xfId="2714" xr:uid="{00000000-0005-0000-0000-000086020000}"/>
    <cellStyle name="Normal 7 3 2 3 2 2 2" xfId="4341" xr:uid="{00000000-0005-0000-0000-000086020000}"/>
    <cellStyle name="Normal 7 3 2 3 2 3" xfId="3303" xr:uid="{00000000-0005-0000-0000-000086020000}"/>
    <cellStyle name="Normal 7 3 2 3 3" xfId="1975" xr:uid="{00000000-0005-0000-0000-000086020000}"/>
    <cellStyle name="Normal 7 3 2 3 3 2" xfId="2491" xr:uid="{00000000-0005-0000-0000-000086020000}"/>
    <cellStyle name="Normal 7 3 2 3 3 2 2" xfId="4118" xr:uid="{00000000-0005-0000-0000-000086020000}"/>
    <cellStyle name="Normal 7 3 2 3 3 3" xfId="3614" xr:uid="{00000000-0005-0000-0000-000086020000}"/>
    <cellStyle name="Normal 7 3 2 3 4" xfId="2209" xr:uid="{00000000-0005-0000-0000-000086020000}"/>
    <cellStyle name="Normal 7 3 2 3 4 2" xfId="3837" xr:uid="{00000000-0005-0000-0000-000086020000}"/>
    <cellStyle name="Normal 7 3 2 3 5" xfId="3080" xr:uid="{00000000-0005-0000-0000-000086020000}"/>
    <cellStyle name="Normal 7 3 2 4" xfId="1138" xr:uid="{00000000-0005-0000-0000-000098020000}"/>
    <cellStyle name="Normal 7 3 2 4 2" xfId="2573" xr:uid="{00000000-0005-0000-0000-000098020000}"/>
    <cellStyle name="Normal 7 3 2 4 2 2" xfId="4200" xr:uid="{00000000-0005-0000-0000-000098020000}"/>
    <cellStyle name="Normal 7 3 2 4 3" xfId="3162" xr:uid="{00000000-0005-0000-0000-000098020000}"/>
    <cellStyle name="Normal 7 3 2 5" xfId="1835" xr:uid="{00000000-0005-0000-0000-000098020000}"/>
    <cellStyle name="Normal 7 3 2 5 2" xfId="2351" xr:uid="{00000000-0005-0000-0000-000098020000}"/>
    <cellStyle name="Normal 7 3 2 5 2 2" xfId="3978" xr:uid="{00000000-0005-0000-0000-000098020000}"/>
    <cellStyle name="Normal 7 3 2 5 3" xfId="3474" xr:uid="{00000000-0005-0000-0000-000098020000}"/>
    <cellStyle name="Normal 7 3 2 6" xfId="2068" xr:uid="{00000000-0005-0000-0000-000098020000}"/>
    <cellStyle name="Normal 7 3 2 6 2" xfId="3696" xr:uid="{00000000-0005-0000-0000-000098020000}"/>
    <cellStyle name="Normal 7 3 2 7" xfId="2938" xr:uid="{00000000-0005-0000-0000-000098020000}"/>
    <cellStyle name="Normal 7 3 3" xfId="936" xr:uid="{00000000-0005-0000-0000-000097020000}"/>
    <cellStyle name="Normal 7 3 3 2" xfId="1177" xr:uid="{00000000-0005-0000-0000-000097020000}"/>
    <cellStyle name="Normal 7 3 3 2 2" xfId="2612" xr:uid="{00000000-0005-0000-0000-000097020000}"/>
    <cellStyle name="Normal 7 3 3 2 2 2" xfId="4239" xr:uid="{00000000-0005-0000-0000-000097020000}"/>
    <cellStyle name="Normal 7 3 3 2 3" xfId="3201" xr:uid="{00000000-0005-0000-0000-000097020000}"/>
    <cellStyle name="Normal 7 3 3 3" xfId="1873" xr:uid="{00000000-0005-0000-0000-000097020000}"/>
    <cellStyle name="Normal 7 3 3 3 2" xfId="2389" xr:uid="{00000000-0005-0000-0000-000097020000}"/>
    <cellStyle name="Normal 7 3 3 3 2 2" xfId="4016" xr:uid="{00000000-0005-0000-0000-000097020000}"/>
    <cellStyle name="Normal 7 3 3 3 3" xfId="3512" xr:uid="{00000000-0005-0000-0000-000097020000}"/>
    <cellStyle name="Normal 7 3 3 4" xfId="2107" xr:uid="{00000000-0005-0000-0000-000097020000}"/>
    <cellStyle name="Normal 7 3 3 4 2" xfId="3735" xr:uid="{00000000-0005-0000-0000-000097020000}"/>
    <cellStyle name="Normal 7 3 3 5" xfId="2978" xr:uid="{00000000-0005-0000-0000-000097020000}"/>
    <cellStyle name="Normal 7 3 4" xfId="1040" xr:uid="{00000000-0005-0000-0000-000085020000}"/>
    <cellStyle name="Normal 7 3 4 2" xfId="1278" xr:uid="{00000000-0005-0000-0000-000085020000}"/>
    <cellStyle name="Normal 7 3 4 2 2" xfId="2713" xr:uid="{00000000-0005-0000-0000-000085020000}"/>
    <cellStyle name="Normal 7 3 4 2 2 2" xfId="4340" xr:uid="{00000000-0005-0000-0000-000085020000}"/>
    <cellStyle name="Normal 7 3 4 2 3" xfId="3302" xr:uid="{00000000-0005-0000-0000-000085020000}"/>
    <cellStyle name="Normal 7 3 4 3" xfId="1974" xr:uid="{00000000-0005-0000-0000-000085020000}"/>
    <cellStyle name="Normal 7 3 4 3 2" xfId="2490" xr:uid="{00000000-0005-0000-0000-000085020000}"/>
    <cellStyle name="Normal 7 3 4 3 2 2" xfId="4117" xr:uid="{00000000-0005-0000-0000-000085020000}"/>
    <cellStyle name="Normal 7 3 4 3 3" xfId="3613" xr:uid="{00000000-0005-0000-0000-000085020000}"/>
    <cellStyle name="Normal 7 3 4 4" xfId="2208" xr:uid="{00000000-0005-0000-0000-000085020000}"/>
    <cellStyle name="Normal 7 3 4 4 2" xfId="3836" xr:uid="{00000000-0005-0000-0000-000085020000}"/>
    <cellStyle name="Normal 7 3 4 5" xfId="3079" xr:uid="{00000000-0005-0000-0000-000085020000}"/>
    <cellStyle name="Normal 7 3 5" xfId="1669" xr:uid="{00000000-0005-0000-0000-0000E0010000}"/>
    <cellStyle name="Normal 7 3 5 2" xfId="2287" xr:uid="{00000000-0005-0000-0000-0000E0010000}"/>
    <cellStyle name="Normal 7 3 5 2 2" xfId="3915" xr:uid="{00000000-0005-0000-0000-0000E0010000}"/>
    <cellStyle name="Normal 7 3 5 3" xfId="3387" xr:uid="{00000000-0005-0000-0000-0000E0010000}"/>
    <cellStyle name="Normal 7 3 6" xfId="1105" xr:uid="{00000000-0005-0000-0000-000097020000}"/>
    <cellStyle name="Normal 7 3 6 2" xfId="2540" xr:uid="{00000000-0005-0000-0000-000097020000}"/>
    <cellStyle name="Normal 7 3 6 2 2" xfId="4167" xr:uid="{00000000-0005-0000-0000-000097020000}"/>
    <cellStyle name="Normal 7 3 6 3" xfId="3129" xr:uid="{00000000-0005-0000-0000-000097020000}"/>
    <cellStyle name="Normal 7 3 7" xfId="2034" xr:uid="{00000000-0005-0000-0000-000097020000}"/>
    <cellStyle name="Normal 7 3 7 2" xfId="3663" xr:uid="{00000000-0005-0000-0000-000097020000}"/>
    <cellStyle name="Normal 7 3 8" xfId="2899" xr:uid="{00000000-0005-0000-0000-000097020000}"/>
    <cellStyle name="Normal 7 4" xfId="1689" xr:uid="{00000000-0005-0000-0000-0000E1010000}"/>
    <cellStyle name="Normal 7 5" xfId="1558" xr:uid="{00000000-0005-0000-0000-0000DE010000}"/>
    <cellStyle name="Normal 7_Financial Analysis_Training 8.24.11" xfId="544" xr:uid="{00000000-0005-0000-0000-000099020000}"/>
    <cellStyle name="Normal 70" xfId="545" xr:uid="{00000000-0005-0000-0000-00009A020000}"/>
    <cellStyle name="Normal 71" xfId="546" xr:uid="{00000000-0005-0000-0000-00009B020000}"/>
    <cellStyle name="Normal 72" xfId="547" xr:uid="{00000000-0005-0000-0000-00009C020000}"/>
    <cellStyle name="Normal 73" xfId="548" xr:uid="{00000000-0005-0000-0000-00009D020000}"/>
    <cellStyle name="Normal 74" xfId="549" xr:uid="{00000000-0005-0000-0000-00009E020000}"/>
    <cellStyle name="Normal 75" xfId="550" xr:uid="{00000000-0005-0000-0000-00009F020000}"/>
    <cellStyle name="Normal 76" xfId="551" xr:uid="{00000000-0005-0000-0000-0000A0020000}"/>
    <cellStyle name="Normal 77" xfId="552" xr:uid="{00000000-0005-0000-0000-0000A1020000}"/>
    <cellStyle name="Normal 78" xfId="553" xr:uid="{00000000-0005-0000-0000-0000A2020000}"/>
    <cellStyle name="Normal 79" xfId="554" xr:uid="{00000000-0005-0000-0000-0000A3020000}"/>
    <cellStyle name="Normal 8" xfId="81" xr:uid="{C3DBC2DC-E15B-466D-B69F-F54EB2C365DF}"/>
    <cellStyle name="Normal 8 10" xfId="78" xr:uid="{9F512826-D443-4D29-99DE-D450F94CF768}"/>
    <cellStyle name="Normal 8 10 2" xfId="2839" xr:uid="{9F512826-D443-4D29-99DE-D450F94CF768}"/>
    <cellStyle name="Normal 8 10 3" xfId="4373" xr:uid="{9F512826-D443-4D29-99DE-D450F94CF768}"/>
    <cellStyle name="Normal 8 2" xfId="556" xr:uid="{00000000-0005-0000-0000-0000A5020000}"/>
    <cellStyle name="Normal 8 2 2" xfId="1671" xr:uid="{00000000-0005-0000-0000-0000E3010000}"/>
    <cellStyle name="Normal 8 3" xfId="768" xr:uid="{00000000-0005-0000-0000-0000A6020000}"/>
    <cellStyle name="Normal 8 3 2" xfId="860" xr:uid="{00000000-0005-0000-0000-0000A7020000}"/>
    <cellStyle name="Normal 8 3 2 2" xfId="970" xr:uid="{00000000-0005-0000-0000-0000A7020000}"/>
    <cellStyle name="Normal 8 3 2 2 2" xfId="1211" xr:uid="{00000000-0005-0000-0000-0000A7020000}"/>
    <cellStyle name="Normal 8 3 2 2 2 2" xfId="2646" xr:uid="{00000000-0005-0000-0000-0000A7020000}"/>
    <cellStyle name="Normal 8 3 2 2 2 2 2" xfId="4273" xr:uid="{00000000-0005-0000-0000-0000A7020000}"/>
    <cellStyle name="Normal 8 3 2 2 2 3" xfId="3235" xr:uid="{00000000-0005-0000-0000-0000A7020000}"/>
    <cellStyle name="Normal 8 3 2 2 3" xfId="1907" xr:uid="{00000000-0005-0000-0000-0000A7020000}"/>
    <cellStyle name="Normal 8 3 2 2 3 2" xfId="2423" xr:uid="{00000000-0005-0000-0000-0000A7020000}"/>
    <cellStyle name="Normal 8 3 2 2 3 2 2" xfId="4050" xr:uid="{00000000-0005-0000-0000-0000A7020000}"/>
    <cellStyle name="Normal 8 3 2 2 3 3" xfId="3546" xr:uid="{00000000-0005-0000-0000-0000A7020000}"/>
    <cellStyle name="Normal 8 3 2 2 4" xfId="2141" xr:uid="{00000000-0005-0000-0000-0000A7020000}"/>
    <cellStyle name="Normal 8 3 2 2 4 2" xfId="3769" xr:uid="{00000000-0005-0000-0000-0000A7020000}"/>
    <cellStyle name="Normal 8 3 2 2 5" xfId="3012" xr:uid="{00000000-0005-0000-0000-0000A7020000}"/>
    <cellStyle name="Normal 8 3 2 3" xfId="1043" xr:uid="{00000000-0005-0000-0000-000095020000}"/>
    <cellStyle name="Normal 8 3 2 3 2" xfId="1281" xr:uid="{00000000-0005-0000-0000-000095020000}"/>
    <cellStyle name="Normal 8 3 2 3 2 2" xfId="2716" xr:uid="{00000000-0005-0000-0000-000095020000}"/>
    <cellStyle name="Normal 8 3 2 3 2 2 2" xfId="4343" xr:uid="{00000000-0005-0000-0000-000095020000}"/>
    <cellStyle name="Normal 8 3 2 3 2 3" xfId="3305" xr:uid="{00000000-0005-0000-0000-000095020000}"/>
    <cellStyle name="Normal 8 3 2 3 3" xfId="1977" xr:uid="{00000000-0005-0000-0000-000095020000}"/>
    <cellStyle name="Normal 8 3 2 3 3 2" xfId="2493" xr:uid="{00000000-0005-0000-0000-000095020000}"/>
    <cellStyle name="Normal 8 3 2 3 3 2 2" xfId="4120" xr:uid="{00000000-0005-0000-0000-000095020000}"/>
    <cellStyle name="Normal 8 3 2 3 3 3" xfId="3616" xr:uid="{00000000-0005-0000-0000-000095020000}"/>
    <cellStyle name="Normal 8 3 2 3 4" xfId="2211" xr:uid="{00000000-0005-0000-0000-000095020000}"/>
    <cellStyle name="Normal 8 3 2 3 4 2" xfId="3839" xr:uid="{00000000-0005-0000-0000-000095020000}"/>
    <cellStyle name="Normal 8 3 2 3 5" xfId="3082" xr:uid="{00000000-0005-0000-0000-000095020000}"/>
    <cellStyle name="Normal 8 3 2 4" xfId="1139" xr:uid="{00000000-0005-0000-0000-0000A7020000}"/>
    <cellStyle name="Normal 8 3 2 4 2" xfId="2574" xr:uid="{00000000-0005-0000-0000-0000A7020000}"/>
    <cellStyle name="Normal 8 3 2 4 2 2" xfId="4201" xr:uid="{00000000-0005-0000-0000-0000A7020000}"/>
    <cellStyle name="Normal 8 3 2 4 3" xfId="3163" xr:uid="{00000000-0005-0000-0000-0000A7020000}"/>
    <cellStyle name="Normal 8 3 2 5" xfId="1836" xr:uid="{00000000-0005-0000-0000-0000A7020000}"/>
    <cellStyle name="Normal 8 3 2 5 2" xfId="2352" xr:uid="{00000000-0005-0000-0000-0000A7020000}"/>
    <cellStyle name="Normal 8 3 2 5 2 2" xfId="3979" xr:uid="{00000000-0005-0000-0000-0000A7020000}"/>
    <cellStyle name="Normal 8 3 2 5 3" xfId="3475" xr:uid="{00000000-0005-0000-0000-0000A7020000}"/>
    <cellStyle name="Normal 8 3 2 6" xfId="2069" xr:uid="{00000000-0005-0000-0000-0000A7020000}"/>
    <cellStyle name="Normal 8 3 2 6 2" xfId="3697" xr:uid="{00000000-0005-0000-0000-0000A7020000}"/>
    <cellStyle name="Normal 8 3 2 7" xfId="2939" xr:uid="{00000000-0005-0000-0000-0000A7020000}"/>
    <cellStyle name="Normal 8 3 3" xfId="937" xr:uid="{00000000-0005-0000-0000-0000A6020000}"/>
    <cellStyle name="Normal 8 3 3 2" xfId="1178" xr:uid="{00000000-0005-0000-0000-0000A6020000}"/>
    <cellStyle name="Normal 8 3 3 2 2" xfId="2613" xr:uid="{00000000-0005-0000-0000-0000A6020000}"/>
    <cellStyle name="Normal 8 3 3 2 2 2" xfId="4240" xr:uid="{00000000-0005-0000-0000-0000A6020000}"/>
    <cellStyle name="Normal 8 3 3 2 3" xfId="3202" xr:uid="{00000000-0005-0000-0000-0000A6020000}"/>
    <cellStyle name="Normal 8 3 3 3" xfId="1874" xr:uid="{00000000-0005-0000-0000-0000A6020000}"/>
    <cellStyle name="Normal 8 3 3 3 2" xfId="2390" xr:uid="{00000000-0005-0000-0000-0000A6020000}"/>
    <cellStyle name="Normal 8 3 3 3 2 2" xfId="4017" xr:uid="{00000000-0005-0000-0000-0000A6020000}"/>
    <cellStyle name="Normal 8 3 3 3 3" xfId="3513" xr:uid="{00000000-0005-0000-0000-0000A6020000}"/>
    <cellStyle name="Normal 8 3 3 4" xfId="2108" xr:uid="{00000000-0005-0000-0000-0000A6020000}"/>
    <cellStyle name="Normal 8 3 3 4 2" xfId="3736" xr:uid="{00000000-0005-0000-0000-0000A6020000}"/>
    <cellStyle name="Normal 8 3 3 5" xfId="2979" xr:uid="{00000000-0005-0000-0000-0000A6020000}"/>
    <cellStyle name="Normal 8 3 4" xfId="1042" xr:uid="{00000000-0005-0000-0000-000094020000}"/>
    <cellStyle name="Normal 8 3 4 2" xfId="1280" xr:uid="{00000000-0005-0000-0000-000094020000}"/>
    <cellStyle name="Normal 8 3 4 2 2" xfId="2715" xr:uid="{00000000-0005-0000-0000-000094020000}"/>
    <cellStyle name="Normal 8 3 4 2 2 2" xfId="4342" xr:uid="{00000000-0005-0000-0000-000094020000}"/>
    <cellStyle name="Normal 8 3 4 2 3" xfId="3304" xr:uid="{00000000-0005-0000-0000-000094020000}"/>
    <cellStyle name="Normal 8 3 4 3" xfId="1976" xr:uid="{00000000-0005-0000-0000-000094020000}"/>
    <cellStyle name="Normal 8 3 4 3 2" xfId="2492" xr:uid="{00000000-0005-0000-0000-000094020000}"/>
    <cellStyle name="Normal 8 3 4 3 2 2" xfId="4119" xr:uid="{00000000-0005-0000-0000-000094020000}"/>
    <cellStyle name="Normal 8 3 4 3 3" xfId="3615" xr:uid="{00000000-0005-0000-0000-000094020000}"/>
    <cellStyle name="Normal 8 3 4 4" xfId="2210" xr:uid="{00000000-0005-0000-0000-000094020000}"/>
    <cellStyle name="Normal 8 3 4 4 2" xfId="3838" xr:uid="{00000000-0005-0000-0000-000094020000}"/>
    <cellStyle name="Normal 8 3 4 5" xfId="3081" xr:uid="{00000000-0005-0000-0000-000094020000}"/>
    <cellStyle name="Normal 8 3 5" xfId="1106" xr:uid="{00000000-0005-0000-0000-0000A6020000}"/>
    <cellStyle name="Normal 8 3 5 2" xfId="2541" xr:uid="{00000000-0005-0000-0000-0000A6020000}"/>
    <cellStyle name="Normal 8 3 5 2 2" xfId="4168" xr:uid="{00000000-0005-0000-0000-0000A6020000}"/>
    <cellStyle name="Normal 8 3 5 3" xfId="3130" xr:uid="{00000000-0005-0000-0000-0000A6020000}"/>
    <cellStyle name="Normal 8 3 6" xfId="1803" xr:uid="{00000000-0005-0000-0000-0000A6020000}"/>
    <cellStyle name="Normal 8 3 6 2" xfId="2318" xr:uid="{00000000-0005-0000-0000-0000A6020000}"/>
    <cellStyle name="Normal 8 3 6 2 2" xfId="3946" xr:uid="{00000000-0005-0000-0000-0000A6020000}"/>
    <cellStyle name="Normal 8 3 6 3" xfId="3442" xr:uid="{00000000-0005-0000-0000-0000A6020000}"/>
    <cellStyle name="Normal 8 3 7" xfId="2035" xr:uid="{00000000-0005-0000-0000-0000A6020000}"/>
    <cellStyle name="Normal 8 3 7 2" xfId="3664" xr:uid="{00000000-0005-0000-0000-0000A6020000}"/>
    <cellStyle name="Normal 8 3 8" xfId="2900" xr:uid="{00000000-0005-0000-0000-0000A6020000}"/>
    <cellStyle name="Normal 8 4" xfId="1512" xr:uid="{00000000-0005-0000-0000-0000E2010000}"/>
    <cellStyle name="Normal 8 5" xfId="555" xr:uid="{00000000-0005-0000-0000-0000A4020000}"/>
    <cellStyle name="Normal 8 6" xfId="2840" xr:uid="{C3DBC2DC-E15B-466D-B69F-F54EB2C365DF}"/>
    <cellStyle name="Normal 8_Financial Analysis_Training 8.24.11" xfId="557" xr:uid="{00000000-0005-0000-0000-0000A8020000}"/>
    <cellStyle name="Normal 80" xfId="558" xr:uid="{00000000-0005-0000-0000-0000A9020000}"/>
    <cellStyle name="Normal 81" xfId="559" xr:uid="{00000000-0005-0000-0000-0000AA020000}"/>
    <cellStyle name="Normal 82" xfId="560" xr:uid="{00000000-0005-0000-0000-0000AB020000}"/>
    <cellStyle name="Normal 83" xfId="561" xr:uid="{00000000-0005-0000-0000-0000AC020000}"/>
    <cellStyle name="Normal 84" xfId="562" xr:uid="{00000000-0005-0000-0000-0000AD020000}"/>
    <cellStyle name="Normal 85" xfId="563" xr:uid="{00000000-0005-0000-0000-0000AE020000}"/>
    <cellStyle name="Normal 86" xfId="564" xr:uid="{00000000-0005-0000-0000-0000AF020000}"/>
    <cellStyle name="Normal 87" xfId="565" xr:uid="{00000000-0005-0000-0000-0000B0020000}"/>
    <cellStyle name="Normal 88" xfId="566" xr:uid="{00000000-0005-0000-0000-0000B1020000}"/>
    <cellStyle name="Normal 89" xfId="567" xr:uid="{00000000-0005-0000-0000-0000B2020000}"/>
    <cellStyle name="Normal 9" xfId="568" xr:uid="{00000000-0005-0000-0000-0000B3020000}"/>
    <cellStyle name="Normal 9 2" xfId="569" xr:uid="{00000000-0005-0000-0000-0000B4020000}"/>
    <cellStyle name="Normal 9 3" xfId="769" xr:uid="{00000000-0005-0000-0000-0000B5020000}"/>
    <cellStyle name="Normal 9 3 2" xfId="861" xr:uid="{00000000-0005-0000-0000-0000B6020000}"/>
    <cellStyle name="Normal 9 3 2 2" xfId="971" xr:uid="{00000000-0005-0000-0000-0000B6020000}"/>
    <cellStyle name="Normal 9 3 2 2 2" xfId="1212" xr:uid="{00000000-0005-0000-0000-0000B6020000}"/>
    <cellStyle name="Normal 9 3 2 2 2 2" xfId="2647" xr:uid="{00000000-0005-0000-0000-0000B6020000}"/>
    <cellStyle name="Normal 9 3 2 2 2 2 2" xfId="4274" xr:uid="{00000000-0005-0000-0000-0000B6020000}"/>
    <cellStyle name="Normal 9 3 2 2 2 3" xfId="3236" xr:uid="{00000000-0005-0000-0000-0000B6020000}"/>
    <cellStyle name="Normal 9 3 2 2 3" xfId="1908" xr:uid="{00000000-0005-0000-0000-0000B6020000}"/>
    <cellStyle name="Normal 9 3 2 2 3 2" xfId="2424" xr:uid="{00000000-0005-0000-0000-0000B6020000}"/>
    <cellStyle name="Normal 9 3 2 2 3 2 2" xfId="4051" xr:uid="{00000000-0005-0000-0000-0000B6020000}"/>
    <cellStyle name="Normal 9 3 2 2 3 3" xfId="3547" xr:uid="{00000000-0005-0000-0000-0000B6020000}"/>
    <cellStyle name="Normal 9 3 2 2 4" xfId="2142" xr:uid="{00000000-0005-0000-0000-0000B6020000}"/>
    <cellStyle name="Normal 9 3 2 2 4 2" xfId="3770" xr:uid="{00000000-0005-0000-0000-0000B6020000}"/>
    <cellStyle name="Normal 9 3 2 2 5" xfId="3013" xr:uid="{00000000-0005-0000-0000-0000B6020000}"/>
    <cellStyle name="Normal 9 3 2 3" xfId="1045" xr:uid="{00000000-0005-0000-0000-0000A4020000}"/>
    <cellStyle name="Normal 9 3 2 3 2" xfId="1283" xr:uid="{00000000-0005-0000-0000-0000A4020000}"/>
    <cellStyle name="Normal 9 3 2 3 2 2" xfId="2718" xr:uid="{00000000-0005-0000-0000-0000A4020000}"/>
    <cellStyle name="Normal 9 3 2 3 2 2 2" xfId="4345" xr:uid="{00000000-0005-0000-0000-0000A4020000}"/>
    <cellStyle name="Normal 9 3 2 3 2 3" xfId="3307" xr:uid="{00000000-0005-0000-0000-0000A4020000}"/>
    <cellStyle name="Normal 9 3 2 3 3" xfId="1979" xr:uid="{00000000-0005-0000-0000-0000A4020000}"/>
    <cellStyle name="Normal 9 3 2 3 3 2" xfId="2495" xr:uid="{00000000-0005-0000-0000-0000A4020000}"/>
    <cellStyle name="Normal 9 3 2 3 3 2 2" xfId="4122" xr:uid="{00000000-0005-0000-0000-0000A4020000}"/>
    <cellStyle name="Normal 9 3 2 3 3 3" xfId="3618" xr:uid="{00000000-0005-0000-0000-0000A4020000}"/>
    <cellStyle name="Normal 9 3 2 3 4" xfId="2213" xr:uid="{00000000-0005-0000-0000-0000A4020000}"/>
    <cellStyle name="Normal 9 3 2 3 4 2" xfId="3841" xr:uid="{00000000-0005-0000-0000-0000A4020000}"/>
    <cellStyle name="Normal 9 3 2 3 5" xfId="3084" xr:uid="{00000000-0005-0000-0000-0000A4020000}"/>
    <cellStyle name="Normal 9 3 2 4" xfId="1140" xr:uid="{00000000-0005-0000-0000-0000B6020000}"/>
    <cellStyle name="Normal 9 3 2 4 2" xfId="2575" xr:uid="{00000000-0005-0000-0000-0000B6020000}"/>
    <cellStyle name="Normal 9 3 2 4 2 2" xfId="4202" xr:uid="{00000000-0005-0000-0000-0000B6020000}"/>
    <cellStyle name="Normal 9 3 2 4 3" xfId="3164" xr:uid="{00000000-0005-0000-0000-0000B6020000}"/>
    <cellStyle name="Normal 9 3 2 5" xfId="1837" xr:uid="{00000000-0005-0000-0000-0000B6020000}"/>
    <cellStyle name="Normal 9 3 2 5 2" xfId="2353" xr:uid="{00000000-0005-0000-0000-0000B6020000}"/>
    <cellStyle name="Normal 9 3 2 5 2 2" xfId="3980" xr:uid="{00000000-0005-0000-0000-0000B6020000}"/>
    <cellStyle name="Normal 9 3 2 5 3" xfId="3476" xr:uid="{00000000-0005-0000-0000-0000B6020000}"/>
    <cellStyle name="Normal 9 3 2 6" xfId="2070" xr:uid="{00000000-0005-0000-0000-0000B6020000}"/>
    <cellStyle name="Normal 9 3 2 6 2" xfId="3698" xr:uid="{00000000-0005-0000-0000-0000B6020000}"/>
    <cellStyle name="Normal 9 3 2 7" xfId="2940" xr:uid="{00000000-0005-0000-0000-0000B6020000}"/>
    <cellStyle name="Normal 9 3 3" xfId="938" xr:uid="{00000000-0005-0000-0000-0000B5020000}"/>
    <cellStyle name="Normal 9 3 3 2" xfId="1179" xr:uid="{00000000-0005-0000-0000-0000B5020000}"/>
    <cellStyle name="Normal 9 3 3 2 2" xfId="2614" xr:uid="{00000000-0005-0000-0000-0000B5020000}"/>
    <cellStyle name="Normal 9 3 3 2 2 2" xfId="4241" xr:uid="{00000000-0005-0000-0000-0000B5020000}"/>
    <cellStyle name="Normal 9 3 3 2 3" xfId="3203" xr:uid="{00000000-0005-0000-0000-0000B5020000}"/>
    <cellStyle name="Normal 9 3 3 3" xfId="1875" xr:uid="{00000000-0005-0000-0000-0000B5020000}"/>
    <cellStyle name="Normal 9 3 3 3 2" xfId="2391" xr:uid="{00000000-0005-0000-0000-0000B5020000}"/>
    <cellStyle name="Normal 9 3 3 3 2 2" xfId="4018" xr:uid="{00000000-0005-0000-0000-0000B5020000}"/>
    <cellStyle name="Normal 9 3 3 3 3" xfId="3514" xr:uid="{00000000-0005-0000-0000-0000B5020000}"/>
    <cellStyle name="Normal 9 3 3 4" xfId="2109" xr:uid="{00000000-0005-0000-0000-0000B5020000}"/>
    <cellStyle name="Normal 9 3 3 4 2" xfId="3737" xr:uid="{00000000-0005-0000-0000-0000B5020000}"/>
    <cellStyle name="Normal 9 3 3 5" xfId="2980" xr:uid="{00000000-0005-0000-0000-0000B5020000}"/>
    <cellStyle name="Normal 9 3 4" xfId="1044" xr:uid="{00000000-0005-0000-0000-0000A3020000}"/>
    <cellStyle name="Normal 9 3 4 2" xfId="1282" xr:uid="{00000000-0005-0000-0000-0000A3020000}"/>
    <cellStyle name="Normal 9 3 4 2 2" xfId="2717" xr:uid="{00000000-0005-0000-0000-0000A3020000}"/>
    <cellStyle name="Normal 9 3 4 2 2 2" xfId="4344" xr:uid="{00000000-0005-0000-0000-0000A3020000}"/>
    <cellStyle name="Normal 9 3 4 2 3" xfId="3306" xr:uid="{00000000-0005-0000-0000-0000A3020000}"/>
    <cellStyle name="Normal 9 3 4 3" xfId="1978" xr:uid="{00000000-0005-0000-0000-0000A3020000}"/>
    <cellStyle name="Normal 9 3 4 3 2" xfId="2494" xr:uid="{00000000-0005-0000-0000-0000A3020000}"/>
    <cellStyle name="Normal 9 3 4 3 2 2" xfId="4121" xr:uid="{00000000-0005-0000-0000-0000A3020000}"/>
    <cellStyle name="Normal 9 3 4 3 3" xfId="3617" xr:uid="{00000000-0005-0000-0000-0000A3020000}"/>
    <cellStyle name="Normal 9 3 4 4" xfId="2212" xr:uid="{00000000-0005-0000-0000-0000A3020000}"/>
    <cellStyle name="Normal 9 3 4 4 2" xfId="3840" xr:uid="{00000000-0005-0000-0000-0000A3020000}"/>
    <cellStyle name="Normal 9 3 4 5" xfId="3083" xr:uid="{00000000-0005-0000-0000-0000A3020000}"/>
    <cellStyle name="Normal 9 3 5" xfId="1107" xr:uid="{00000000-0005-0000-0000-0000B5020000}"/>
    <cellStyle name="Normal 9 3 5 2" xfId="2542" xr:uid="{00000000-0005-0000-0000-0000B5020000}"/>
    <cellStyle name="Normal 9 3 5 2 2" xfId="4169" xr:uid="{00000000-0005-0000-0000-0000B5020000}"/>
    <cellStyle name="Normal 9 3 5 3" xfId="3131" xr:uid="{00000000-0005-0000-0000-0000B5020000}"/>
    <cellStyle name="Normal 9 3 6" xfId="1804" xr:uid="{00000000-0005-0000-0000-0000B5020000}"/>
    <cellStyle name="Normal 9 3 6 2" xfId="2319" xr:uid="{00000000-0005-0000-0000-0000B5020000}"/>
    <cellStyle name="Normal 9 3 6 2 2" xfId="3947" xr:uid="{00000000-0005-0000-0000-0000B5020000}"/>
    <cellStyle name="Normal 9 3 6 3" xfId="3443" xr:uid="{00000000-0005-0000-0000-0000B5020000}"/>
    <cellStyle name="Normal 9 3 7" xfId="2036" xr:uid="{00000000-0005-0000-0000-0000B5020000}"/>
    <cellStyle name="Normal 9 3 7 2" xfId="3665" xr:uid="{00000000-0005-0000-0000-0000B5020000}"/>
    <cellStyle name="Normal 9 3 8" xfId="2901" xr:uid="{00000000-0005-0000-0000-0000B5020000}"/>
    <cellStyle name="Normal 9 4" xfId="1559" xr:uid="{00000000-0005-0000-0000-0000E4010000}"/>
    <cellStyle name="Normal 9_Financial Analysis_Training 8.24.11" xfId="570" xr:uid="{00000000-0005-0000-0000-0000B7020000}"/>
    <cellStyle name="Normal 90" xfId="571" xr:uid="{00000000-0005-0000-0000-0000B8020000}"/>
    <cellStyle name="Normal 91" xfId="572" xr:uid="{00000000-0005-0000-0000-0000B9020000}"/>
    <cellStyle name="Normal 92" xfId="573" xr:uid="{00000000-0005-0000-0000-0000BA020000}"/>
    <cellStyle name="Normal 93" xfId="574" xr:uid="{00000000-0005-0000-0000-0000BB020000}"/>
    <cellStyle name="Normal 94" xfId="575" xr:uid="{00000000-0005-0000-0000-0000BC020000}"/>
    <cellStyle name="Normal 95" xfId="576" xr:uid="{00000000-0005-0000-0000-0000BD020000}"/>
    <cellStyle name="Normal 96" xfId="577" xr:uid="{00000000-0005-0000-0000-0000BE020000}"/>
    <cellStyle name="Normal 97" xfId="578" xr:uid="{00000000-0005-0000-0000-0000BF020000}"/>
    <cellStyle name="Normal 98" xfId="579" xr:uid="{00000000-0005-0000-0000-0000C0020000}"/>
    <cellStyle name="Normal 99" xfId="580" xr:uid="{00000000-0005-0000-0000-0000C1020000}"/>
    <cellStyle name="Normal DS" xfId="165" xr:uid="{00000000-0005-0000-0000-0000C2020000}"/>
    <cellStyle name="Normal^UNEARNED YTD" xfId="770" xr:uid="{00000000-0005-0000-0000-0000C3020000}"/>
    <cellStyle name="Normal_HmoRFP11" xfId="49" xr:uid="{00000000-0005-0000-0000-000034000000}"/>
    <cellStyle name="Normal_IntroRFP" xfId="50" xr:uid="{00000000-0005-0000-0000-000035000000}"/>
    <cellStyle name="Normal_IntroRFP 2" xfId="70" xr:uid="{58CE9C11-4B66-4F7B-8D5E-A28E94098359}"/>
    <cellStyle name="Normal_IntroRFP 3" xfId="67" xr:uid="{1AB7BE69-94E8-4E4F-9353-65BC969D99D7}"/>
    <cellStyle name="Normal_IntroRFP_Medical Questionniare v1" xfId="51" xr:uid="{00000000-0005-0000-0000-000036000000}"/>
    <cellStyle name="Normal_PBM RFP Tech-Fin Working File" xfId="52" xr:uid="{00000000-0005-0000-0000-000038000000}"/>
    <cellStyle name="Normal_PpoRFP11" xfId="53" xr:uid="{00000000-0005-0000-0000-00003B000000}"/>
    <cellStyle name="Note" xfId="54" builtinId="10" customBuiltin="1"/>
    <cellStyle name="Note 2" xfId="166" xr:uid="{00000000-0005-0000-0000-0000D5020000}"/>
    <cellStyle name="Note 2 2" xfId="581" xr:uid="{00000000-0005-0000-0000-0000D6020000}"/>
    <cellStyle name="Note 2 2 2" xfId="1673" xr:uid="{00000000-0005-0000-0000-0000EB010000}"/>
    <cellStyle name="Note 2 2 2 2" xfId="2290" xr:uid="{00000000-0005-0000-0000-0000EB010000}"/>
    <cellStyle name="Note 2 2 2 2 2" xfId="3918" xr:uid="{00000000-0005-0000-0000-0000EB010000}"/>
    <cellStyle name="Note 2 2 2 3" xfId="3390" xr:uid="{00000000-0005-0000-0000-0000EB010000}"/>
    <cellStyle name="Note 2 2 3" xfId="2763" xr:uid="{00000000-0005-0000-0000-0000D6020000}"/>
    <cellStyle name="Note 2 2 4" xfId="2864" xr:uid="{00000000-0005-0000-0000-0000D6020000}"/>
    <cellStyle name="Note 2 3" xfId="771" xr:uid="{00000000-0005-0000-0000-0000D7020000}"/>
    <cellStyle name="Note 2 3 2" xfId="1672" xr:uid="{00000000-0005-0000-0000-0000EC010000}"/>
    <cellStyle name="Note 2 3 2 2" xfId="2289" xr:uid="{00000000-0005-0000-0000-0000EC010000}"/>
    <cellStyle name="Note 2 3 2 2 2" xfId="3917" xr:uid="{00000000-0005-0000-0000-0000EC010000}"/>
    <cellStyle name="Note 2 3 2 3" xfId="3389" xr:uid="{00000000-0005-0000-0000-0000EC010000}"/>
    <cellStyle name="Note 2 3 3" xfId="2776" xr:uid="{00000000-0005-0000-0000-0000D7020000}"/>
    <cellStyle name="Note 2 3 4" xfId="2902" xr:uid="{00000000-0005-0000-0000-0000D7020000}"/>
    <cellStyle name="Note 2 4" xfId="1716" xr:uid="{00000000-0005-0000-0000-0000ED010000}"/>
    <cellStyle name="Note 2 5" xfId="1740" xr:uid="{00000000-0005-0000-0000-0000EE010000}"/>
    <cellStyle name="Note 2 5 2" xfId="2803" xr:uid="{00000000-0005-0000-0000-0000EE010000}"/>
    <cellStyle name="Note 2 5 3" xfId="3413" xr:uid="{00000000-0005-0000-0000-0000EE010000}"/>
    <cellStyle name="Note 2 6" xfId="2752" xr:uid="{00000000-0005-0000-0000-0000D5020000}"/>
    <cellStyle name="Note 2 7" xfId="2851" xr:uid="{00000000-0005-0000-0000-0000D5020000}"/>
    <cellStyle name="Note 3" xfId="582" xr:uid="{00000000-0005-0000-0000-0000D8020000}"/>
    <cellStyle name="Note 3 2" xfId="1770" xr:uid="{00000000-0005-0000-0000-0000F0010000}"/>
    <cellStyle name="Note 3 2 2" xfId="2804" xr:uid="{00000000-0005-0000-0000-0000F0010000}"/>
    <cellStyle name="Note 3 2 3" xfId="3418" xr:uid="{00000000-0005-0000-0000-0000F0010000}"/>
    <cellStyle name="Note 3 3" xfId="1688" xr:uid="{00000000-0005-0000-0000-0000EF010000}"/>
    <cellStyle name="Note 3 3 2" xfId="2791" xr:uid="{00000000-0005-0000-0000-0000EF010000}"/>
    <cellStyle name="Note 3 3 3" xfId="3399" xr:uid="{00000000-0005-0000-0000-0000EF010000}"/>
    <cellStyle name="Note 3 4" xfId="2764" xr:uid="{00000000-0005-0000-0000-0000D8020000}"/>
    <cellStyle name="Note 3 5" xfId="2865" xr:uid="{00000000-0005-0000-0000-0000D8020000}"/>
    <cellStyle name="Note 4" xfId="583" xr:uid="{00000000-0005-0000-0000-0000D9020000}"/>
    <cellStyle name="Note 4 2" xfId="584" xr:uid="{00000000-0005-0000-0000-0000DA020000}"/>
    <cellStyle name="Note 4 2 2" xfId="2766" xr:uid="{00000000-0005-0000-0000-0000DA020000}"/>
    <cellStyle name="Note 4 2 3" xfId="2867" xr:uid="{00000000-0005-0000-0000-0000DA020000}"/>
    <cellStyle name="Note 4 3" xfId="1723" xr:uid="{00000000-0005-0000-0000-0000F1010000}"/>
    <cellStyle name="Note 4 3 2" xfId="2798" xr:uid="{00000000-0005-0000-0000-0000F1010000}"/>
    <cellStyle name="Note 4 3 3" xfId="3407" xr:uid="{00000000-0005-0000-0000-0000F1010000}"/>
    <cellStyle name="Note 4 4" xfId="2765" xr:uid="{00000000-0005-0000-0000-0000D9020000}"/>
    <cellStyle name="Note 4 5" xfId="2866" xr:uid="{00000000-0005-0000-0000-0000D9020000}"/>
    <cellStyle name="Note 5" xfId="1771" xr:uid="{00000000-0005-0000-0000-0000F2010000}"/>
    <cellStyle name="Note 5 2" xfId="2805" xr:uid="{00000000-0005-0000-0000-0000F2010000}"/>
    <cellStyle name="Note 5 3" xfId="3419" xr:uid="{00000000-0005-0000-0000-0000F2010000}"/>
    <cellStyle name="Note 6" xfId="2830" xr:uid="{00000000-0005-0000-0000-0000120B0000}"/>
    <cellStyle name="Note 7" xfId="2870" xr:uid="{00000000-0005-0000-0000-00002D110000}"/>
    <cellStyle name="Output" xfId="55" builtinId="21" customBuiltin="1"/>
    <cellStyle name="Output 2" xfId="167" xr:uid="{00000000-0005-0000-0000-0000DB020000}"/>
    <cellStyle name="Output 2 2" xfId="585" xr:uid="{00000000-0005-0000-0000-0000DC020000}"/>
    <cellStyle name="Output 2 2 2" xfId="1674" xr:uid="{00000000-0005-0000-0000-0000F4010000}"/>
    <cellStyle name="Output 2 2 3" xfId="2767" xr:uid="{00000000-0005-0000-0000-0000DC020000}"/>
    <cellStyle name="Output 2 2 4" xfId="2868" xr:uid="{00000000-0005-0000-0000-0000DC020000}"/>
    <cellStyle name="Output 2 3" xfId="772" xr:uid="{00000000-0005-0000-0000-0000DD020000}"/>
    <cellStyle name="Output 2 3 2" xfId="2777" xr:uid="{00000000-0005-0000-0000-0000DD020000}"/>
    <cellStyle name="Output 2 3 3" xfId="2903" xr:uid="{00000000-0005-0000-0000-0000DD020000}"/>
    <cellStyle name="Output 2 4" xfId="1354" xr:uid="{00000000-0005-0000-0000-0000F3010000}"/>
    <cellStyle name="Output 2 5" xfId="2753" xr:uid="{00000000-0005-0000-0000-0000DB020000}"/>
    <cellStyle name="Output 2 6" xfId="2852" xr:uid="{00000000-0005-0000-0000-0000DB020000}"/>
    <cellStyle name="Output 3" xfId="586" xr:uid="{00000000-0005-0000-0000-0000DE020000}"/>
    <cellStyle name="Output 3 2" xfId="1686" xr:uid="{00000000-0005-0000-0000-0000F6010000}"/>
    <cellStyle name="Output 3 2 2" xfId="2789" xr:uid="{00000000-0005-0000-0000-0000F6010000}"/>
    <cellStyle name="Output 3 2 3" xfId="3397" xr:uid="{00000000-0005-0000-0000-0000F6010000}"/>
    <cellStyle name="Output 3 3" xfId="2768" xr:uid="{00000000-0005-0000-0000-0000DE020000}"/>
    <cellStyle name="Output 3 4" xfId="2869" xr:uid="{00000000-0005-0000-0000-0000DE020000}"/>
    <cellStyle name="Output 4" xfId="1687" xr:uid="{00000000-0005-0000-0000-0000F7010000}"/>
    <cellStyle name="Output 4 2" xfId="2790" xr:uid="{00000000-0005-0000-0000-0000F7010000}"/>
    <cellStyle name="Output 4 3" xfId="3398" xr:uid="{00000000-0005-0000-0000-0000F7010000}"/>
    <cellStyle name="Output 5" xfId="1772" xr:uid="{00000000-0005-0000-0000-0000F8010000}"/>
    <cellStyle name="Output 5 2" xfId="2806" xr:uid="{00000000-0005-0000-0000-0000F8010000}"/>
    <cellStyle name="Output 5 3" xfId="3420" xr:uid="{00000000-0005-0000-0000-0000F8010000}"/>
    <cellStyle name="Output 6" xfId="2831" xr:uid="{00000000-0005-0000-0000-0000130B0000}"/>
    <cellStyle name="Output 7" xfId="2874" xr:uid="{00000000-0005-0000-0000-000031110000}"/>
    <cellStyle name="pe" xfId="1513" xr:uid="{00000000-0005-0000-0000-0000F9010000}"/>
    <cellStyle name="PEG" xfId="1514" xr:uid="{00000000-0005-0000-0000-0000FA010000}"/>
    <cellStyle name="per.style" xfId="168" xr:uid="{00000000-0005-0000-0000-0000DF020000}"/>
    <cellStyle name="per.style 2" xfId="773" xr:uid="{00000000-0005-0000-0000-0000E0020000}"/>
    <cellStyle name="Percent [0]" xfId="169" xr:uid="{00000000-0005-0000-0000-0000E1020000}"/>
    <cellStyle name="Percent [0] 2" xfId="633" xr:uid="{00000000-0005-0000-0000-0000E2020000}"/>
    <cellStyle name="Percent [00]" xfId="170" xr:uid="{00000000-0005-0000-0000-0000E3020000}"/>
    <cellStyle name="Percent [00] 2" xfId="774" xr:uid="{00000000-0005-0000-0000-0000E4020000}"/>
    <cellStyle name="Percent [2]" xfId="171" xr:uid="{00000000-0005-0000-0000-0000E5020000}"/>
    <cellStyle name="Percent [2] 2" xfId="634" xr:uid="{00000000-0005-0000-0000-0000E6020000}"/>
    <cellStyle name="Percent 10" xfId="587" xr:uid="{00000000-0005-0000-0000-0000E7020000}"/>
    <cellStyle name="Percent 10 2" xfId="1560" xr:uid="{00000000-0005-0000-0000-0000FE010000}"/>
    <cellStyle name="Percent 11" xfId="588" xr:uid="{00000000-0005-0000-0000-0000E8020000}"/>
    <cellStyle name="Percent 11 2" xfId="1539" xr:uid="{00000000-0005-0000-0000-0000FF010000}"/>
    <cellStyle name="Percent 12" xfId="589" xr:uid="{00000000-0005-0000-0000-0000E9020000}"/>
    <cellStyle name="Percent 12 2" xfId="1556" xr:uid="{00000000-0005-0000-0000-000000020000}"/>
    <cellStyle name="Percent 13" xfId="590" xr:uid="{00000000-0005-0000-0000-0000EA020000}"/>
    <cellStyle name="Percent 13 2" xfId="1540" xr:uid="{00000000-0005-0000-0000-000001020000}"/>
    <cellStyle name="Percent 14" xfId="591" xr:uid="{00000000-0005-0000-0000-0000EB020000}"/>
    <cellStyle name="Percent 14 2" xfId="775" xr:uid="{00000000-0005-0000-0000-0000EC020000}"/>
    <cellStyle name="Percent 14 2 2" xfId="862" xr:uid="{00000000-0005-0000-0000-0000ED020000}"/>
    <cellStyle name="Percent 14 2 2 2" xfId="972" xr:uid="{00000000-0005-0000-0000-0000ED020000}"/>
    <cellStyle name="Percent 14 2 2 2 2" xfId="1213" xr:uid="{00000000-0005-0000-0000-0000ED020000}"/>
    <cellStyle name="Percent 14 2 2 2 2 2" xfId="2648" xr:uid="{00000000-0005-0000-0000-0000ED020000}"/>
    <cellStyle name="Percent 14 2 2 2 2 2 2" xfId="4275" xr:uid="{00000000-0005-0000-0000-0000ED020000}"/>
    <cellStyle name="Percent 14 2 2 2 2 3" xfId="3237" xr:uid="{00000000-0005-0000-0000-0000ED020000}"/>
    <cellStyle name="Percent 14 2 2 2 3" xfId="1909" xr:uid="{00000000-0005-0000-0000-0000ED020000}"/>
    <cellStyle name="Percent 14 2 2 2 3 2" xfId="2425" xr:uid="{00000000-0005-0000-0000-0000ED020000}"/>
    <cellStyle name="Percent 14 2 2 2 3 2 2" xfId="4052" xr:uid="{00000000-0005-0000-0000-0000ED020000}"/>
    <cellStyle name="Percent 14 2 2 2 3 3" xfId="3548" xr:uid="{00000000-0005-0000-0000-0000ED020000}"/>
    <cellStyle name="Percent 14 2 2 2 4" xfId="2143" xr:uid="{00000000-0005-0000-0000-0000ED020000}"/>
    <cellStyle name="Percent 14 2 2 2 4 2" xfId="3771" xr:uid="{00000000-0005-0000-0000-0000ED020000}"/>
    <cellStyle name="Percent 14 2 2 2 5" xfId="3014" xr:uid="{00000000-0005-0000-0000-0000ED020000}"/>
    <cellStyle name="Percent 14 2 2 3" xfId="1047" xr:uid="{00000000-0005-0000-0000-0000DA020000}"/>
    <cellStyle name="Percent 14 2 2 3 2" xfId="1285" xr:uid="{00000000-0005-0000-0000-0000DA020000}"/>
    <cellStyle name="Percent 14 2 2 3 2 2" xfId="2720" xr:uid="{00000000-0005-0000-0000-0000DA020000}"/>
    <cellStyle name="Percent 14 2 2 3 2 2 2" xfId="4347" xr:uid="{00000000-0005-0000-0000-0000DA020000}"/>
    <cellStyle name="Percent 14 2 2 3 2 3" xfId="3309" xr:uid="{00000000-0005-0000-0000-0000DA020000}"/>
    <cellStyle name="Percent 14 2 2 3 3" xfId="1981" xr:uid="{00000000-0005-0000-0000-0000DA020000}"/>
    <cellStyle name="Percent 14 2 2 3 3 2" xfId="2497" xr:uid="{00000000-0005-0000-0000-0000DA020000}"/>
    <cellStyle name="Percent 14 2 2 3 3 2 2" xfId="4124" xr:uid="{00000000-0005-0000-0000-0000DA020000}"/>
    <cellStyle name="Percent 14 2 2 3 3 3" xfId="3620" xr:uid="{00000000-0005-0000-0000-0000DA020000}"/>
    <cellStyle name="Percent 14 2 2 3 4" xfId="2215" xr:uid="{00000000-0005-0000-0000-0000DA020000}"/>
    <cellStyle name="Percent 14 2 2 3 4 2" xfId="3843" xr:uid="{00000000-0005-0000-0000-0000DA020000}"/>
    <cellStyle name="Percent 14 2 2 3 5" xfId="3086" xr:uid="{00000000-0005-0000-0000-0000DA020000}"/>
    <cellStyle name="Percent 14 2 2 4" xfId="1141" xr:uid="{00000000-0005-0000-0000-0000ED020000}"/>
    <cellStyle name="Percent 14 2 2 4 2" xfId="2576" xr:uid="{00000000-0005-0000-0000-0000ED020000}"/>
    <cellStyle name="Percent 14 2 2 4 2 2" xfId="4203" xr:uid="{00000000-0005-0000-0000-0000ED020000}"/>
    <cellStyle name="Percent 14 2 2 4 3" xfId="3165" xr:uid="{00000000-0005-0000-0000-0000ED020000}"/>
    <cellStyle name="Percent 14 2 2 5" xfId="1838" xr:uid="{00000000-0005-0000-0000-0000ED020000}"/>
    <cellStyle name="Percent 14 2 2 5 2" xfId="2354" xr:uid="{00000000-0005-0000-0000-0000ED020000}"/>
    <cellStyle name="Percent 14 2 2 5 2 2" xfId="3981" xr:uid="{00000000-0005-0000-0000-0000ED020000}"/>
    <cellStyle name="Percent 14 2 2 5 3" xfId="3477" xr:uid="{00000000-0005-0000-0000-0000ED020000}"/>
    <cellStyle name="Percent 14 2 2 6" xfId="2071" xr:uid="{00000000-0005-0000-0000-0000ED020000}"/>
    <cellStyle name="Percent 14 2 2 6 2" xfId="3699" xr:uid="{00000000-0005-0000-0000-0000ED020000}"/>
    <cellStyle name="Percent 14 2 2 7" xfId="2941" xr:uid="{00000000-0005-0000-0000-0000ED020000}"/>
    <cellStyle name="Percent 14 2 3" xfId="939" xr:uid="{00000000-0005-0000-0000-0000EC020000}"/>
    <cellStyle name="Percent 14 2 3 2" xfId="1180" xr:uid="{00000000-0005-0000-0000-0000EC020000}"/>
    <cellStyle name="Percent 14 2 3 2 2" xfId="2615" xr:uid="{00000000-0005-0000-0000-0000EC020000}"/>
    <cellStyle name="Percent 14 2 3 2 2 2" xfId="4242" xr:uid="{00000000-0005-0000-0000-0000EC020000}"/>
    <cellStyle name="Percent 14 2 3 2 3" xfId="3204" xr:uid="{00000000-0005-0000-0000-0000EC020000}"/>
    <cellStyle name="Percent 14 2 3 3" xfId="1876" xr:uid="{00000000-0005-0000-0000-0000EC020000}"/>
    <cellStyle name="Percent 14 2 3 3 2" xfId="2392" xr:uid="{00000000-0005-0000-0000-0000EC020000}"/>
    <cellStyle name="Percent 14 2 3 3 2 2" xfId="4019" xr:uid="{00000000-0005-0000-0000-0000EC020000}"/>
    <cellStyle name="Percent 14 2 3 3 3" xfId="3515" xr:uid="{00000000-0005-0000-0000-0000EC020000}"/>
    <cellStyle name="Percent 14 2 3 4" xfId="2110" xr:uid="{00000000-0005-0000-0000-0000EC020000}"/>
    <cellStyle name="Percent 14 2 3 4 2" xfId="3738" xr:uid="{00000000-0005-0000-0000-0000EC020000}"/>
    <cellStyle name="Percent 14 2 3 5" xfId="2981" xr:uid="{00000000-0005-0000-0000-0000EC020000}"/>
    <cellStyle name="Percent 14 2 4" xfId="1046" xr:uid="{00000000-0005-0000-0000-0000D9020000}"/>
    <cellStyle name="Percent 14 2 4 2" xfId="1284" xr:uid="{00000000-0005-0000-0000-0000D9020000}"/>
    <cellStyle name="Percent 14 2 4 2 2" xfId="2719" xr:uid="{00000000-0005-0000-0000-0000D9020000}"/>
    <cellStyle name="Percent 14 2 4 2 2 2" xfId="4346" xr:uid="{00000000-0005-0000-0000-0000D9020000}"/>
    <cellStyle name="Percent 14 2 4 2 3" xfId="3308" xr:uid="{00000000-0005-0000-0000-0000D9020000}"/>
    <cellStyle name="Percent 14 2 4 3" xfId="1980" xr:uid="{00000000-0005-0000-0000-0000D9020000}"/>
    <cellStyle name="Percent 14 2 4 3 2" xfId="2496" xr:uid="{00000000-0005-0000-0000-0000D9020000}"/>
    <cellStyle name="Percent 14 2 4 3 2 2" xfId="4123" xr:uid="{00000000-0005-0000-0000-0000D9020000}"/>
    <cellStyle name="Percent 14 2 4 3 3" xfId="3619" xr:uid="{00000000-0005-0000-0000-0000D9020000}"/>
    <cellStyle name="Percent 14 2 4 4" xfId="2214" xr:uid="{00000000-0005-0000-0000-0000D9020000}"/>
    <cellStyle name="Percent 14 2 4 4 2" xfId="3842" xr:uid="{00000000-0005-0000-0000-0000D9020000}"/>
    <cellStyle name="Percent 14 2 4 5" xfId="3085" xr:uid="{00000000-0005-0000-0000-0000D9020000}"/>
    <cellStyle name="Percent 14 2 5" xfId="1108" xr:uid="{00000000-0005-0000-0000-0000EC020000}"/>
    <cellStyle name="Percent 14 2 5 2" xfId="2543" xr:uid="{00000000-0005-0000-0000-0000EC020000}"/>
    <cellStyle name="Percent 14 2 5 2 2" xfId="4170" xr:uid="{00000000-0005-0000-0000-0000EC020000}"/>
    <cellStyle name="Percent 14 2 5 3" xfId="3132" xr:uid="{00000000-0005-0000-0000-0000EC020000}"/>
    <cellStyle name="Percent 14 2 6" xfId="1805" xr:uid="{00000000-0005-0000-0000-0000EC020000}"/>
    <cellStyle name="Percent 14 2 6 2" xfId="2320" xr:uid="{00000000-0005-0000-0000-0000EC020000}"/>
    <cellStyle name="Percent 14 2 6 2 2" xfId="3948" xr:uid="{00000000-0005-0000-0000-0000EC020000}"/>
    <cellStyle name="Percent 14 2 6 3" xfId="3444" xr:uid="{00000000-0005-0000-0000-0000EC020000}"/>
    <cellStyle name="Percent 14 2 7" xfId="2037" xr:uid="{00000000-0005-0000-0000-0000EC020000}"/>
    <cellStyle name="Percent 14 2 7 2" xfId="3666" xr:uid="{00000000-0005-0000-0000-0000EC020000}"/>
    <cellStyle name="Percent 14 2 8" xfId="2904" xr:uid="{00000000-0005-0000-0000-0000EC020000}"/>
    <cellStyle name="Percent 14 3" xfId="837" xr:uid="{00000000-0005-0000-0000-0000EE020000}"/>
    <cellStyle name="Percent 14 4" xfId="909" xr:uid="{00000000-0005-0000-0000-0000EF020000}"/>
    <cellStyle name="Percent 14 5" xfId="1555" xr:uid="{00000000-0005-0000-0000-000002020000}"/>
    <cellStyle name="Percent 15" xfId="592" xr:uid="{00000000-0005-0000-0000-0000F0020000}"/>
    <cellStyle name="Percent 15 2" xfId="838" xr:uid="{00000000-0005-0000-0000-0000F1020000}"/>
    <cellStyle name="Percent 15 3" xfId="1541" xr:uid="{00000000-0005-0000-0000-000003020000}"/>
    <cellStyle name="Percent 16" xfId="776" xr:uid="{00000000-0005-0000-0000-0000F2020000}"/>
    <cellStyle name="Percent 16 2" xfId="1554" xr:uid="{00000000-0005-0000-0000-000004020000}"/>
    <cellStyle name="Percent 17" xfId="777" xr:uid="{00000000-0005-0000-0000-0000F3020000}"/>
    <cellStyle name="Percent 17 2" xfId="1542" xr:uid="{00000000-0005-0000-0000-000005020000}"/>
    <cellStyle name="Percent 18" xfId="778" xr:uid="{00000000-0005-0000-0000-0000F4020000}"/>
    <cellStyle name="Percent 18 2" xfId="1553" xr:uid="{00000000-0005-0000-0000-000006020000}"/>
    <cellStyle name="Percent 19" xfId="779" xr:uid="{00000000-0005-0000-0000-0000F5020000}"/>
    <cellStyle name="Percent 19 2" xfId="1543" xr:uid="{00000000-0005-0000-0000-000007020000}"/>
    <cellStyle name="Percent 2" xfId="63" xr:uid="{4B98A95C-D174-44C2-AECA-D28BCA00F202}"/>
    <cellStyle name="Percent 2 2" xfId="593" xr:uid="{00000000-0005-0000-0000-0000F7020000}"/>
    <cellStyle name="Percent 2 2 2" xfId="1598" xr:uid="{00000000-0005-0000-0000-000009020000}"/>
    <cellStyle name="Percent 2 2 2 2" xfId="2247" xr:uid="{00000000-0005-0000-0000-000009020000}"/>
    <cellStyle name="Percent 2 2 2 2 2" xfId="3875" xr:uid="{00000000-0005-0000-0000-000009020000}"/>
    <cellStyle name="Percent 2 2 2 3" xfId="3346" xr:uid="{00000000-0005-0000-0000-000009020000}"/>
    <cellStyle name="Percent 2 3" xfId="594" xr:uid="{00000000-0005-0000-0000-0000F8020000}"/>
    <cellStyle name="Percent 2 3 2" xfId="1675" xr:uid="{00000000-0005-0000-0000-00000A020000}"/>
    <cellStyle name="Percent 2 3 2 2" xfId="2291" xr:uid="{00000000-0005-0000-0000-00000A020000}"/>
    <cellStyle name="Percent 2 3 2 2 2" xfId="3919" xr:uid="{00000000-0005-0000-0000-00000A020000}"/>
    <cellStyle name="Percent 2 3 2 3" xfId="3391" xr:uid="{00000000-0005-0000-0000-00000A020000}"/>
    <cellStyle name="Percent 2 4" xfId="595" xr:uid="{00000000-0005-0000-0000-0000F9020000}"/>
    <cellStyle name="Percent 20" xfId="780" xr:uid="{00000000-0005-0000-0000-0000FA020000}"/>
    <cellStyle name="Percent 20 2" xfId="1552" xr:uid="{00000000-0005-0000-0000-00000B020000}"/>
    <cellStyle name="Percent 21" xfId="781" xr:uid="{00000000-0005-0000-0000-0000FB020000}"/>
    <cellStyle name="Percent 21 2" xfId="1544" xr:uid="{00000000-0005-0000-0000-00000C020000}"/>
    <cellStyle name="Percent 22" xfId="782" xr:uid="{00000000-0005-0000-0000-0000FC020000}"/>
    <cellStyle name="Percent 22 2" xfId="1551" xr:uid="{00000000-0005-0000-0000-00000D020000}"/>
    <cellStyle name="Percent 23" xfId="783" xr:uid="{00000000-0005-0000-0000-0000FD020000}"/>
    <cellStyle name="Percent 23 2" xfId="1546" xr:uid="{00000000-0005-0000-0000-00000E020000}"/>
    <cellStyle name="Percent 24" xfId="784" xr:uid="{00000000-0005-0000-0000-0000FE020000}"/>
    <cellStyle name="Percent 24 2" xfId="1550" xr:uid="{00000000-0005-0000-0000-00000F020000}"/>
    <cellStyle name="Percent 25" xfId="785" xr:uid="{00000000-0005-0000-0000-0000FF020000}"/>
    <cellStyle name="Percent 25 2" xfId="1545" xr:uid="{00000000-0005-0000-0000-000010020000}"/>
    <cellStyle name="Percent 26" xfId="786" xr:uid="{00000000-0005-0000-0000-000000030000}"/>
    <cellStyle name="Percent 26 2" xfId="1549" xr:uid="{00000000-0005-0000-0000-000011020000}"/>
    <cellStyle name="Percent 27" xfId="787" xr:uid="{00000000-0005-0000-0000-000001030000}"/>
    <cellStyle name="Percent 27 2" xfId="1547" xr:uid="{00000000-0005-0000-0000-000012020000}"/>
    <cellStyle name="Percent 28" xfId="788" xr:uid="{00000000-0005-0000-0000-000002030000}"/>
    <cellStyle name="Percent 28 2" xfId="1548" xr:uid="{00000000-0005-0000-0000-000013020000}"/>
    <cellStyle name="Percent 29" xfId="789" xr:uid="{00000000-0005-0000-0000-000003030000}"/>
    <cellStyle name="Percent 29 2" xfId="1603" xr:uid="{00000000-0005-0000-0000-000015020000}"/>
    <cellStyle name="Percent 29 2 2" xfId="2249" xr:uid="{00000000-0005-0000-0000-000015020000}"/>
    <cellStyle name="Percent 29 2 2 2" xfId="3877" xr:uid="{00000000-0005-0000-0000-000015020000}"/>
    <cellStyle name="Percent 29 2 3" xfId="3349" xr:uid="{00000000-0005-0000-0000-000015020000}"/>
    <cellStyle name="Percent 29 3" xfId="1585" xr:uid="{00000000-0005-0000-0000-000014020000}"/>
    <cellStyle name="Percent 29 3 2" xfId="2240" xr:uid="{00000000-0005-0000-0000-000014020000}"/>
    <cellStyle name="Percent 29 3 2 2" xfId="3868" xr:uid="{00000000-0005-0000-0000-000014020000}"/>
    <cellStyle name="Percent 29 3 3" xfId="3339" xr:uid="{00000000-0005-0000-0000-000014020000}"/>
    <cellStyle name="Percent 3" xfId="596" xr:uid="{00000000-0005-0000-0000-000004030000}"/>
    <cellStyle name="Percent 3 2" xfId="597" xr:uid="{00000000-0005-0000-0000-000005030000}"/>
    <cellStyle name="Percent 3 2 2" xfId="1599" xr:uid="{00000000-0005-0000-0000-000017020000}"/>
    <cellStyle name="Percent 3 3" xfId="790" xr:uid="{00000000-0005-0000-0000-000006030000}"/>
    <cellStyle name="Percent 3 3 2" xfId="863" xr:uid="{00000000-0005-0000-0000-000007030000}"/>
    <cellStyle name="Percent 3 3 2 2" xfId="973" xr:uid="{00000000-0005-0000-0000-000007030000}"/>
    <cellStyle name="Percent 3 3 2 2 2" xfId="1214" xr:uid="{00000000-0005-0000-0000-000007030000}"/>
    <cellStyle name="Percent 3 3 2 2 2 2" xfId="2649" xr:uid="{00000000-0005-0000-0000-000007030000}"/>
    <cellStyle name="Percent 3 3 2 2 2 2 2" xfId="4276" xr:uid="{00000000-0005-0000-0000-000007030000}"/>
    <cellStyle name="Percent 3 3 2 2 2 3" xfId="3238" xr:uid="{00000000-0005-0000-0000-000007030000}"/>
    <cellStyle name="Percent 3 3 2 2 3" xfId="1910" xr:uid="{00000000-0005-0000-0000-000007030000}"/>
    <cellStyle name="Percent 3 3 2 2 3 2" xfId="2426" xr:uid="{00000000-0005-0000-0000-000007030000}"/>
    <cellStyle name="Percent 3 3 2 2 3 2 2" xfId="4053" xr:uid="{00000000-0005-0000-0000-000007030000}"/>
    <cellStyle name="Percent 3 3 2 2 3 3" xfId="3549" xr:uid="{00000000-0005-0000-0000-000007030000}"/>
    <cellStyle name="Percent 3 3 2 2 4" xfId="2144" xr:uid="{00000000-0005-0000-0000-000007030000}"/>
    <cellStyle name="Percent 3 3 2 2 4 2" xfId="3772" xr:uid="{00000000-0005-0000-0000-000007030000}"/>
    <cellStyle name="Percent 3 3 2 2 5" xfId="3015" xr:uid="{00000000-0005-0000-0000-000007030000}"/>
    <cellStyle name="Percent 3 3 2 3" xfId="1049" xr:uid="{00000000-0005-0000-0000-0000F3020000}"/>
    <cellStyle name="Percent 3 3 2 3 2" xfId="1287" xr:uid="{00000000-0005-0000-0000-0000F3020000}"/>
    <cellStyle name="Percent 3 3 2 3 2 2" xfId="2722" xr:uid="{00000000-0005-0000-0000-0000F3020000}"/>
    <cellStyle name="Percent 3 3 2 3 2 2 2" xfId="4349" xr:uid="{00000000-0005-0000-0000-0000F3020000}"/>
    <cellStyle name="Percent 3 3 2 3 2 3" xfId="3311" xr:uid="{00000000-0005-0000-0000-0000F3020000}"/>
    <cellStyle name="Percent 3 3 2 3 3" xfId="1983" xr:uid="{00000000-0005-0000-0000-0000F3020000}"/>
    <cellStyle name="Percent 3 3 2 3 3 2" xfId="2499" xr:uid="{00000000-0005-0000-0000-0000F3020000}"/>
    <cellStyle name="Percent 3 3 2 3 3 2 2" xfId="4126" xr:uid="{00000000-0005-0000-0000-0000F3020000}"/>
    <cellStyle name="Percent 3 3 2 3 3 3" xfId="3622" xr:uid="{00000000-0005-0000-0000-0000F3020000}"/>
    <cellStyle name="Percent 3 3 2 3 4" xfId="2217" xr:uid="{00000000-0005-0000-0000-0000F3020000}"/>
    <cellStyle name="Percent 3 3 2 3 4 2" xfId="3845" xr:uid="{00000000-0005-0000-0000-0000F3020000}"/>
    <cellStyle name="Percent 3 3 2 3 5" xfId="3088" xr:uid="{00000000-0005-0000-0000-0000F3020000}"/>
    <cellStyle name="Percent 3 3 2 4" xfId="1142" xr:uid="{00000000-0005-0000-0000-000007030000}"/>
    <cellStyle name="Percent 3 3 2 4 2" xfId="2577" xr:uid="{00000000-0005-0000-0000-000007030000}"/>
    <cellStyle name="Percent 3 3 2 4 2 2" xfId="4204" xr:uid="{00000000-0005-0000-0000-000007030000}"/>
    <cellStyle name="Percent 3 3 2 4 3" xfId="3166" xr:uid="{00000000-0005-0000-0000-000007030000}"/>
    <cellStyle name="Percent 3 3 2 5" xfId="1839" xr:uid="{00000000-0005-0000-0000-000007030000}"/>
    <cellStyle name="Percent 3 3 2 5 2" xfId="2355" xr:uid="{00000000-0005-0000-0000-000007030000}"/>
    <cellStyle name="Percent 3 3 2 5 2 2" xfId="3982" xr:uid="{00000000-0005-0000-0000-000007030000}"/>
    <cellStyle name="Percent 3 3 2 5 3" xfId="3478" xr:uid="{00000000-0005-0000-0000-000007030000}"/>
    <cellStyle name="Percent 3 3 2 6" xfId="2072" xr:uid="{00000000-0005-0000-0000-000007030000}"/>
    <cellStyle name="Percent 3 3 2 6 2" xfId="3700" xr:uid="{00000000-0005-0000-0000-000007030000}"/>
    <cellStyle name="Percent 3 3 2 7" xfId="2942" xr:uid="{00000000-0005-0000-0000-000007030000}"/>
    <cellStyle name="Percent 3 3 3" xfId="940" xr:uid="{00000000-0005-0000-0000-000006030000}"/>
    <cellStyle name="Percent 3 3 3 2" xfId="1181" xr:uid="{00000000-0005-0000-0000-000006030000}"/>
    <cellStyle name="Percent 3 3 3 2 2" xfId="2616" xr:uid="{00000000-0005-0000-0000-000006030000}"/>
    <cellStyle name="Percent 3 3 3 2 2 2" xfId="4243" xr:uid="{00000000-0005-0000-0000-000006030000}"/>
    <cellStyle name="Percent 3 3 3 2 3" xfId="3205" xr:uid="{00000000-0005-0000-0000-000006030000}"/>
    <cellStyle name="Percent 3 3 3 3" xfId="1877" xr:uid="{00000000-0005-0000-0000-000006030000}"/>
    <cellStyle name="Percent 3 3 3 3 2" xfId="2393" xr:uid="{00000000-0005-0000-0000-000006030000}"/>
    <cellStyle name="Percent 3 3 3 3 2 2" xfId="4020" xr:uid="{00000000-0005-0000-0000-000006030000}"/>
    <cellStyle name="Percent 3 3 3 3 3" xfId="3516" xr:uid="{00000000-0005-0000-0000-000006030000}"/>
    <cellStyle name="Percent 3 3 3 4" xfId="2111" xr:uid="{00000000-0005-0000-0000-000006030000}"/>
    <cellStyle name="Percent 3 3 3 4 2" xfId="3739" xr:uid="{00000000-0005-0000-0000-000006030000}"/>
    <cellStyle name="Percent 3 3 3 5" xfId="2982" xr:uid="{00000000-0005-0000-0000-000006030000}"/>
    <cellStyle name="Percent 3 3 4" xfId="1048" xr:uid="{00000000-0005-0000-0000-0000F2020000}"/>
    <cellStyle name="Percent 3 3 4 2" xfId="1286" xr:uid="{00000000-0005-0000-0000-0000F2020000}"/>
    <cellStyle name="Percent 3 3 4 2 2" xfId="2721" xr:uid="{00000000-0005-0000-0000-0000F2020000}"/>
    <cellStyle name="Percent 3 3 4 2 2 2" xfId="4348" xr:uid="{00000000-0005-0000-0000-0000F2020000}"/>
    <cellStyle name="Percent 3 3 4 2 3" xfId="3310" xr:uid="{00000000-0005-0000-0000-0000F2020000}"/>
    <cellStyle name="Percent 3 3 4 3" xfId="1982" xr:uid="{00000000-0005-0000-0000-0000F2020000}"/>
    <cellStyle name="Percent 3 3 4 3 2" xfId="2498" xr:uid="{00000000-0005-0000-0000-0000F2020000}"/>
    <cellStyle name="Percent 3 3 4 3 2 2" xfId="4125" xr:uid="{00000000-0005-0000-0000-0000F2020000}"/>
    <cellStyle name="Percent 3 3 4 3 3" xfId="3621" xr:uid="{00000000-0005-0000-0000-0000F2020000}"/>
    <cellStyle name="Percent 3 3 4 4" xfId="2216" xr:uid="{00000000-0005-0000-0000-0000F2020000}"/>
    <cellStyle name="Percent 3 3 4 4 2" xfId="3844" xr:uid="{00000000-0005-0000-0000-0000F2020000}"/>
    <cellStyle name="Percent 3 3 4 5" xfId="3087" xr:uid="{00000000-0005-0000-0000-0000F2020000}"/>
    <cellStyle name="Percent 3 3 5" xfId="1109" xr:uid="{00000000-0005-0000-0000-000006030000}"/>
    <cellStyle name="Percent 3 3 5 2" xfId="2544" xr:uid="{00000000-0005-0000-0000-000006030000}"/>
    <cellStyle name="Percent 3 3 5 2 2" xfId="4171" xr:uid="{00000000-0005-0000-0000-000006030000}"/>
    <cellStyle name="Percent 3 3 5 3" xfId="3133" xr:uid="{00000000-0005-0000-0000-000006030000}"/>
    <cellStyle name="Percent 3 3 6" xfId="1806" xr:uid="{00000000-0005-0000-0000-000006030000}"/>
    <cellStyle name="Percent 3 3 6 2" xfId="2321" xr:uid="{00000000-0005-0000-0000-000006030000}"/>
    <cellStyle name="Percent 3 3 6 2 2" xfId="3949" xr:uid="{00000000-0005-0000-0000-000006030000}"/>
    <cellStyle name="Percent 3 3 6 3" xfId="3445" xr:uid="{00000000-0005-0000-0000-000006030000}"/>
    <cellStyle name="Percent 3 3 7" xfId="2039" xr:uid="{00000000-0005-0000-0000-000006030000}"/>
    <cellStyle name="Percent 3 3 7 2" xfId="3667" xr:uid="{00000000-0005-0000-0000-000006030000}"/>
    <cellStyle name="Percent 3 3 8" xfId="2905" xr:uid="{00000000-0005-0000-0000-000006030000}"/>
    <cellStyle name="Percent 30" xfId="791" xr:uid="{00000000-0005-0000-0000-000008030000}"/>
    <cellStyle name="Percent 30 2" xfId="1373" xr:uid="{00000000-0005-0000-0000-000018020000}"/>
    <cellStyle name="Percent 31" xfId="907" xr:uid="{00000000-0005-0000-0000-000009030000}"/>
    <cellStyle name="Percent 31 2" xfId="1059" xr:uid="{00000000-0005-0000-0000-0000F5020000}"/>
    <cellStyle name="Percent 31 2 2" xfId="1297" xr:uid="{00000000-0005-0000-0000-0000F5020000}"/>
    <cellStyle name="Percent 31 2 2 2" xfId="2732" xr:uid="{00000000-0005-0000-0000-0000F5020000}"/>
    <cellStyle name="Percent 31 2 2 2 2" xfId="4359" xr:uid="{00000000-0005-0000-0000-0000F5020000}"/>
    <cellStyle name="Percent 31 2 2 3" xfId="3321" xr:uid="{00000000-0005-0000-0000-0000F5020000}"/>
    <cellStyle name="Percent 31 2 3" xfId="1993" xr:uid="{00000000-0005-0000-0000-0000F5020000}"/>
    <cellStyle name="Percent 31 2 3 2" xfId="2509" xr:uid="{00000000-0005-0000-0000-0000F5020000}"/>
    <cellStyle name="Percent 31 2 3 2 2" xfId="4136" xr:uid="{00000000-0005-0000-0000-0000F5020000}"/>
    <cellStyle name="Percent 31 2 3 3" xfId="3632" xr:uid="{00000000-0005-0000-0000-0000F5020000}"/>
    <cellStyle name="Percent 31 2 4" xfId="2227" xr:uid="{00000000-0005-0000-0000-0000F5020000}"/>
    <cellStyle name="Percent 31 2 4 2" xfId="3855" xr:uid="{00000000-0005-0000-0000-0000F5020000}"/>
    <cellStyle name="Percent 31 2 5" xfId="3098" xr:uid="{00000000-0005-0000-0000-0000F5020000}"/>
    <cellStyle name="Percent 31 3" xfId="1527" xr:uid="{00000000-0005-0000-0000-000019020000}"/>
    <cellStyle name="Percent 32" xfId="896" xr:uid="{00000000-0005-0000-0000-00000A030000}"/>
    <cellStyle name="Percent 32 2" xfId="1063" xr:uid="{00000000-0005-0000-0000-0000F6020000}"/>
    <cellStyle name="Percent 32 2 2" xfId="1300" xr:uid="{00000000-0005-0000-0000-0000F6020000}"/>
    <cellStyle name="Percent 32 2 2 2" xfId="2735" xr:uid="{00000000-0005-0000-0000-0000F6020000}"/>
    <cellStyle name="Percent 32 2 2 2 2" xfId="4362" xr:uid="{00000000-0005-0000-0000-0000F6020000}"/>
    <cellStyle name="Percent 32 2 2 3" xfId="3324" xr:uid="{00000000-0005-0000-0000-0000F6020000}"/>
    <cellStyle name="Percent 32 2 3" xfId="1996" xr:uid="{00000000-0005-0000-0000-0000F6020000}"/>
    <cellStyle name="Percent 32 2 3 2" xfId="2512" xr:uid="{00000000-0005-0000-0000-0000F6020000}"/>
    <cellStyle name="Percent 32 2 3 2 2" xfId="4139" xr:uid="{00000000-0005-0000-0000-0000F6020000}"/>
    <cellStyle name="Percent 32 2 3 3" xfId="3635" xr:uid="{00000000-0005-0000-0000-0000F6020000}"/>
    <cellStyle name="Percent 32 2 4" xfId="2230" xr:uid="{00000000-0005-0000-0000-0000F6020000}"/>
    <cellStyle name="Percent 32 2 4 2" xfId="3858" xr:uid="{00000000-0005-0000-0000-0000F6020000}"/>
    <cellStyle name="Percent 32 2 5" xfId="3101" xr:uid="{00000000-0005-0000-0000-0000F6020000}"/>
    <cellStyle name="Percent 33" xfId="908" xr:uid="{00000000-0005-0000-0000-00000B030000}"/>
    <cellStyle name="Percent 33 2" xfId="1064" xr:uid="{00000000-0005-0000-0000-0000F7020000}"/>
    <cellStyle name="Percent 33 2 2" xfId="1301" xr:uid="{00000000-0005-0000-0000-0000F7020000}"/>
    <cellStyle name="Percent 33 2 2 2" xfId="2736" xr:uid="{00000000-0005-0000-0000-0000F7020000}"/>
    <cellStyle name="Percent 33 2 2 2 2" xfId="4363" xr:uid="{00000000-0005-0000-0000-0000F7020000}"/>
    <cellStyle name="Percent 33 2 2 3" xfId="3325" xr:uid="{00000000-0005-0000-0000-0000F7020000}"/>
    <cellStyle name="Percent 33 2 3" xfId="1997" xr:uid="{00000000-0005-0000-0000-0000F7020000}"/>
    <cellStyle name="Percent 33 2 3 2" xfId="2513" xr:uid="{00000000-0005-0000-0000-0000F7020000}"/>
    <cellStyle name="Percent 33 2 3 2 2" xfId="4140" xr:uid="{00000000-0005-0000-0000-0000F7020000}"/>
    <cellStyle name="Percent 33 2 3 3" xfId="3636" xr:uid="{00000000-0005-0000-0000-0000F7020000}"/>
    <cellStyle name="Percent 33 2 4" xfId="2231" xr:uid="{00000000-0005-0000-0000-0000F7020000}"/>
    <cellStyle name="Percent 33 2 4 2" xfId="3859" xr:uid="{00000000-0005-0000-0000-0000F7020000}"/>
    <cellStyle name="Percent 33 2 5" xfId="3102" xr:uid="{00000000-0005-0000-0000-0000F7020000}"/>
    <cellStyle name="Percent 34" xfId="895" xr:uid="{00000000-0005-0000-0000-00000C030000}"/>
    <cellStyle name="Percent 4" xfId="598" xr:uid="{00000000-0005-0000-0000-00000D030000}"/>
    <cellStyle name="Percent 4 2" xfId="792" xr:uid="{00000000-0005-0000-0000-00000E030000}"/>
    <cellStyle name="Percent 4 2 2" xfId="864" xr:uid="{00000000-0005-0000-0000-00000F030000}"/>
    <cellStyle name="Percent 4 2 2 2" xfId="974" xr:uid="{00000000-0005-0000-0000-00000F030000}"/>
    <cellStyle name="Percent 4 2 2 2 2" xfId="1215" xr:uid="{00000000-0005-0000-0000-00000F030000}"/>
    <cellStyle name="Percent 4 2 2 2 2 2" xfId="2650" xr:uid="{00000000-0005-0000-0000-00000F030000}"/>
    <cellStyle name="Percent 4 2 2 2 2 2 2" xfId="4277" xr:uid="{00000000-0005-0000-0000-00000F030000}"/>
    <cellStyle name="Percent 4 2 2 2 2 3" xfId="3239" xr:uid="{00000000-0005-0000-0000-00000F030000}"/>
    <cellStyle name="Percent 4 2 2 2 3" xfId="1911" xr:uid="{00000000-0005-0000-0000-00000F030000}"/>
    <cellStyle name="Percent 4 2 2 2 3 2" xfId="2427" xr:uid="{00000000-0005-0000-0000-00000F030000}"/>
    <cellStyle name="Percent 4 2 2 2 3 2 2" xfId="4054" xr:uid="{00000000-0005-0000-0000-00000F030000}"/>
    <cellStyle name="Percent 4 2 2 2 3 3" xfId="3550" xr:uid="{00000000-0005-0000-0000-00000F030000}"/>
    <cellStyle name="Percent 4 2 2 2 4" xfId="2145" xr:uid="{00000000-0005-0000-0000-00000F030000}"/>
    <cellStyle name="Percent 4 2 2 2 4 2" xfId="3773" xr:uid="{00000000-0005-0000-0000-00000F030000}"/>
    <cellStyle name="Percent 4 2 2 2 5" xfId="3016" xr:uid="{00000000-0005-0000-0000-00000F030000}"/>
    <cellStyle name="Percent 4 2 2 3" xfId="1051" xr:uid="{00000000-0005-0000-0000-0000FA020000}"/>
    <cellStyle name="Percent 4 2 2 3 2" xfId="1289" xr:uid="{00000000-0005-0000-0000-0000FA020000}"/>
    <cellStyle name="Percent 4 2 2 3 2 2" xfId="2724" xr:uid="{00000000-0005-0000-0000-0000FA020000}"/>
    <cellStyle name="Percent 4 2 2 3 2 2 2" xfId="4351" xr:uid="{00000000-0005-0000-0000-0000FA020000}"/>
    <cellStyle name="Percent 4 2 2 3 2 3" xfId="3313" xr:uid="{00000000-0005-0000-0000-0000FA020000}"/>
    <cellStyle name="Percent 4 2 2 3 3" xfId="1985" xr:uid="{00000000-0005-0000-0000-0000FA020000}"/>
    <cellStyle name="Percent 4 2 2 3 3 2" xfId="2501" xr:uid="{00000000-0005-0000-0000-0000FA020000}"/>
    <cellStyle name="Percent 4 2 2 3 3 2 2" xfId="4128" xr:uid="{00000000-0005-0000-0000-0000FA020000}"/>
    <cellStyle name="Percent 4 2 2 3 3 3" xfId="3624" xr:uid="{00000000-0005-0000-0000-0000FA020000}"/>
    <cellStyle name="Percent 4 2 2 3 4" xfId="2219" xr:uid="{00000000-0005-0000-0000-0000FA020000}"/>
    <cellStyle name="Percent 4 2 2 3 4 2" xfId="3847" xr:uid="{00000000-0005-0000-0000-0000FA020000}"/>
    <cellStyle name="Percent 4 2 2 3 5" xfId="3090" xr:uid="{00000000-0005-0000-0000-0000FA020000}"/>
    <cellStyle name="Percent 4 2 2 4" xfId="1143" xr:uid="{00000000-0005-0000-0000-00000F030000}"/>
    <cellStyle name="Percent 4 2 2 4 2" xfId="2578" xr:uid="{00000000-0005-0000-0000-00000F030000}"/>
    <cellStyle name="Percent 4 2 2 4 2 2" xfId="4205" xr:uid="{00000000-0005-0000-0000-00000F030000}"/>
    <cellStyle name="Percent 4 2 2 4 3" xfId="3167" xr:uid="{00000000-0005-0000-0000-00000F030000}"/>
    <cellStyle name="Percent 4 2 2 5" xfId="1840" xr:uid="{00000000-0005-0000-0000-00000F030000}"/>
    <cellStyle name="Percent 4 2 2 5 2" xfId="2356" xr:uid="{00000000-0005-0000-0000-00000F030000}"/>
    <cellStyle name="Percent 4 2 2 5 2 2" xfId="3983" xr:uid="{00000000-0005-0000-0000-00000F030000}"/>
    <cellStyle name="Percent 4 2 2 5 3" xfId="3479" xr:uid="{00000000-0005-0000-0000-00000F030000}"/>
    <cellStyle name="Percent 4 2 2 6" xfId="2073" xr:uid="{00000000-0005-0000-0000-00000F030000}"/>
    <cellStyle name="Percent 4 2 2 6 2" xfId="3701" xr:uid="{00000000-0005-0000-0000-00000F030000}"/>
    <cellStyle name="Percent 4 2 2 7" xfId="2943" xr:uid="{00000000-0005-0000-0000-00000F030000}"/>
    <cellStyle name="Percent 4 2 3" xfId="941" xr:uid="{00000000-0005-0000-0000-00000E030000}"/>
    <cellStyle name="Percent 4 2 3 2" xfId="1182" xr:uid="{00000000-0005-0000-0000-00000E030000}"/>
    <cellStyle name="Percent 4 2 3 2 2" xfId="2617" xr:uid="{00000000-0005-0000-0000-00000E030000}"/>
    <cellStyle name="Percent 4 2 3 2 2 2" xfId="4244" xr:uid="{00000000-0005-0000-0000-00000E030000}"/>
    <cellStyle name="Percent 4 2 3 2 3" xfId="3206" xr:uid="{00000000-0005-0000-0000-00000E030000}"/>
    <cellStyle name="Percent 4 2 3 3" xfId="1878" xr:uid="{00000000-0005-0000-0000-00000E030000}"/>
    <cellStyle name="Percent 4 2 3 3 2" xfId="2394" xr:uid="{00000000-0005-0000-0000-00000E030000}"/>
    <cellStyle name="Percent 4 2 3 3 2 2" xfId="4021" xr:uid="{00000000-0005-0000-0000-00000E030000}"/>
    <cellStyle name="Percent 4 2 3 3 3" xfId="3517" xr:uid="{00000000-0005-0000-0000-00000E030000}"/>
    <cellStyle name="Percent 4 2 3 4" xfId="2112" xr:uid="{00000000-0005-0000-0000-00000E030000}"/>
    <cellStyle name="Percent 4 2 3 4 2" xfId="3740" xr:uid="{00000000-0005-0000-0000-00000E030000}"/>
    <cellStyle name="Percent 4 2 3 5" xfId="2983" xr:uid="{00000000-0005-0000-0000-00000E030000}"/>
    <cellStyle name="Percent 4 2 4" xfId="1050" xr:uid="{00000000-0005-0000-0000-0000F9020000}"/>
    <cellStyle name="Percent 4 2 4 2" xfId="1288" xr:uid="{00000000-0005-0000-0000-0000F9020000}"/>
    <cellStyle name="Percent 4 2 4 2 2" xfId="2723" xr:uid="{00000000-0005-0000-0000-0000F9020000}"/>
    <cellStyle name="Percent 4 2 4 2 2 2" xfId="4350" xr:uid="{00000000-0005-0000-0000-0000F9020000}"/>
    <cellStyle name="Percent 4 2 4 2 3" xfId="3312" xr:uid="{00000000-0005-0000-0000-0000F9020000}"/>
    <cellStyle name="Percent 4 2 4 3" xfId="1984" xr:uid="{00000000-0005-0000-0000-0000F9020000}"/>
    <cellStyle name="Percent 4 2 4 3 2" xfId="2500" xr:uid="{00000000-0005-0000-0000-0000F9020000}"/>
    <cellStyle name="Percent 4 2 4 3 2 2" xfId="4127" xr:uid="{00000000-0005-0000-0000-0000F9020000}"/>
    <cellStyle name="Percent 4 2 4 3 3" xfId="3623" xr:uid="{00000000-0005-0000-0000-0000F9020000}"/>
    <cellStyle name="Percent 4 2 4 4" xfId="2218" xr:uid="{00000000-0005-0000-0000-0000F9020000}"/>
    <cellStyle name="Percent 4 2 4 4 2" xfId="3846" xr:uid="{00000000-0005-0000-0000-0000F9020000}"/>
    <cellStyle name="Percent 4 2 4 5" xfId="3089" xr:uid="{00000000-0005-0000-0000-0000F9020000}"/>
    <cellStyle name="Percent 4 2 5" xfId="1110" xr:uid="{00000000-0005-0000-0000-00000E030000}"/>
    <cellStyle name="Percent 4 2 5 2" xfId="2545" xr:uid="{00000000-0005-0000-0000-00000E030000}"/>
    <cellStyle name="Percent 4 2 5 2 2" xfId="4172" xr:uid="{00000000-0005-0000-0000-00000E030000}"/>
    <cellStyle name="Percent 4 2 5 3" xfId="3134" xr:uid="{00000000-0005-0000-0000-00000E030000}"/>
    <cellStyle name="Percent 4 2 6" xfId="1807" xr:uid="{00000000-0005-0000-0000-00000E030000}"/>
    <cellStyle name="Percent 4 2 6 2" xfId="2322" xr:uid="{00000000-0005-0000-0000-00000E030000}"/>
    <cellStyle name="Percent 4 2 6 2 2" xfId="3950" xr:uid="{00000000-0005-0000-0000-00000E030000}"/>
    <cellStyle name="Percent 4 2 6 3" xfId="3446" xr:uid="{00000000-0005-0000-0000-00000E030000}"/>
    <cellStyle name="Percent 4 2 7" xfId="2040" xr:uid="{00000000-0005-0000-0000-00000E030000}"/>
    <cellStyle name="Percent 4 2 7 2" xfId="3668" xr:uid="{00000000-0005-0000-0000-00000E030000}"/>
    <cellStyle name="Percent 4 2 8" xfId="2906" xr:uid="{00000000-0005-0000-0000-00000E030000}"/>
    <cellStyle name="Percent 4 3" xfId="1534" xr:uid="{00000000-0005-0000-0000-00001A020000}"/>
    <cellStyle name="Percent 5" xfId="599" xr:uid="{00000000-0005-0000-0000-000010030000}"/>
    <cellStyle name="Percent 5 2" xfId="793" xr:uid="{00000000-0005-0000-0000-000011030000}"/>
    <cellStyle name="Percent 5 2 2" xfId="865" xr:uid="{00000000-0005-0000-0000-000012030000}"/>
    <cellStyle name="Percent 5 2 2 2" xfId="975" xr:uid="{00000000-0005-0000-0000-000012030000}"/>
    <cellStyle name="Percent 5 2 2 2 2" xfId="1216" xr:uid="{00000000-0005-0000-0000-000012030000}"/>
    <cellStyle name="Percent 5 2 2 2 2 2" xfId="2651" xr:uid="{00000000-0005-0000-0000-000012030000}"/>
    <cellStyle name="Percent 5 2 2 2 2 2 2" xfId="4278" xr:uid="{00000000-0005-0000-0000-000012030000}"/>
    <cellStyle name="Percent 5 2 2 2 2 3" xfId="3240" xr:uid="{00000000-0005-0000-0000-000012030000}"/>
    <cellStyle name="Percent 5 2 2 2 3" xfId="1912" xr:uid="{00000000-0005-0000-0000-000012030000}"/>
    <cellStyle name="Percent 5 2 2 2 3 2" xfId="2428" xr:uid="{00000000-0005-0000-0000-000012030000}"/>
    <cellStyle name="Percent 5 2 2 2 3 2 2" xfId="4055" xr:uid="{00000000-0005-0000-0000-000012030000}"/>
    <cellStyle name="Percent 5 2 2 2 3 3" xfId="3551" xr:uid="{00000000-0005-0000-0000-000012030000}"/>
    <cellStyle name="Percent 5 2 2 2 4" xfId="2146" xr:uid="{00000000-0005-0000-0000-000012030000}"/>
    <cellStyle name="Percent 5 2 2 2 4 2" xfId="3774" xr:uid="{00000000-0005-0000-0000-000012030000}"/>
    <cellStyle name="Percent 5 2 2 2 5" xfId="3017" xr:uid="{00000000-0005-0000-0000-000012030000}"/>
    <cellStyle name="Percent 5 2 2 3" xfId="1053" xr:uid="{00000000-0005-0000-0000-0000FD020000}"/>
    <cellStyle name="Percent 5 2 2 3 2" xfId="1291" xr:uid="{00000000-0005-0000-0000-0000FD020000}"/>
    <cellStyle name="Percent 5 2 2 3 2 2" xfId="2726" xr:uid="{00000000-0005-0000-0000-0000FD020000}"/>
    <cellStyle name="Percent 5 2 2 3 2 2 2" xfId="4353" xr:uid="{00000000-0005-0000-0000-0000FD020000}"/>
    <cellStyle name="Percent 5 2 2 3 2 3" xfId="3315" xr:uid="{00000000-0005-0000-0000-0000FD020000}"/>
    <cellStyle name="Percent 5 2 2 3 3" xfId="1987" xr:uid="{00000000-0005-0000-0000-0000FD020000}"/>
    <cellStyle name="Percent 5 2 2 3 3 2" xfId="2503" xr:uid="{00000000-0005-0000-0000-0000FD020000}"/>
    <cellStyle name="Percent 5 2 2 3 3 2 2" xfId="4130" xr:uid="{00000000-0005-0000-0000-0000FD020000}"/>
    <cellStyle name="Percent 5 2 2 3 3 3" xfId="3626" xr:uid="{00000000-0005-0000-0000-0000FD020000}"/>
    <cellStyle name="Percent 5 2 2 3 4" xfId="2221" xr:uid="{00000000-0005-0000-0000-0000FD020000}"/>
    <cellStyle name="Percent 5 2 2 3 4 2" xfId="3849" xr:uid="{00000000-0005-0000-0000-0000FD020000}"/>
    <cellStyle name="Percent 5 2 2 3 5" xfId="3092" xr:uid="{00000000-0005-0000-0000-0000FD020000}"/>
    <cellStyle name="Percent 5 2 2 4" xfId="1144" xr:uid="{00000000-0005-0000-0000-000012030000}"/>
    <cellStyle name="Percent 5 2 2 4 2" xfId="2579" xr:uid="{00000000-0005-0000-0000-000012030000}"/>
    <cellStyle name="Percent 5 2 2 4 2 2" xfId="4206" xr:uid="{00000000-0005-0000-0000-000012030000}"/>
    <cellStyle name="Percent 5 2 2 4 3" xfId="3168" xr:uid="{00000000-0005-0000-0000-000012030000}"/>
    <cellStyle name="Percent 5 2 2 5" xfId="1841" xr:uid="{00000000-0005-0000-0000-000012030000}"/>
    <cellStyle name="Percent 5 2 2 5 2" xfId="2357" xr:uid="{00000000-0005-0000-0000-000012030000}"/>
    <cellStyle name="Percent 5 2 2 5 2 2" xfId="3984" xr:uid="{00000000-0005-0000-0000-000012030000}"/>
    <cellStyle name="Percent 5 2 2 5 3" xfId="3480" xr:uid="{00000000-0005-0000-0000-000012030000}"/>
    <cellStyle name="Percent 5 2 2 6" xfId="2074" xr:uid="{00000000-0005-0000-0000-000012030000}"/>
    <cellStyle name="Percent 5 2 2 6 2" xfId="3702" xr:uid="{00000000-0005-0000-0000-000012030000}"/>
    <cellStyle name="Percent 5 2 2 7" xfId="2944" xr:uid="{00000000-0005-0000-0000-000012030000}"/>
    <cellStyle name="Percent 5 2 3" xfId="942" xr:uid="{00000000-0005-0000-0000-000011030000}"/>
    <cellStyle name="Percent 5 2 3 2" xfId="1183" xr:uid="{00000000-0005-0000-0000-000011030000}"/>
    <cellStyle name="Percent 5 2 3 2 2" xfId="2618" xr:uid="{00000000-0005-0000-0000-000011030000}"/>
    <cellStyle name="Percent 5 2 3 2 2 2" xfId="4245" xr:uid="{00000000-0005-0000-0000-000011030000}"/>
    <cellStyle name="Percent 5 2 3 2 3" xfId="3207" xr:uid="{00000000-0005-0000-0000-000011030000}"/>
    <cellStyle name="Percent 5 2 3 3" xfId="1879" xr:uid="{00000000-0005-0000-0000-000011030000}"/>
    <cellStyle name="Percent 5 2 3 3 2" xfId="2395" xr:uid="{00000000-0005-0000-0000-000011030000}"/>
    <cellStyle name="Percent 5 2 3 3 2 2" xfId="4022" xr:uid="{00000000-0005-0000-0000-000011030000}"/>
    <cellStyle name="Percent 5 2 3 3 3" xfId="3518" xr:uid="{00000000-0005-0000-0000-000011030000}"/>
    <cellStyle name="Percent 5 2 3 4" xfId="2113" xr:uid="{00000000-0005-0000-0000-000011030000}"/>
    <cellStyle name="Percent 5 2 3 4 2" xfId="3741" xr:uid="{00000000-0005-0000-0000-000011030000}"/>
    <cellStyle name="Percent 5 2 3 5" xfId="2984" xr:uid="{00000000-0005-0000-0000-000011030000}"/>
    <cellStyle name="Percent 5 2 4" xfId="1052" xr:uid="{00000000-0005-0000-0000-0000FC020000}"/>
    <cellStyle name="Percent 5 2 4 2" xfId="1290" xr:uid="{00000000-0005-0000-0000-0000FC020000}"/>
    <cellStyle name="Percent 5 2 4 2 2" xfId="2725" xr:uid="{00000000-0005-0000-0000-0000FC020000}"/>
    <cellStyle name="Percent 5 2 4 2 2 2" xfId="4352" xr:uid="{00000000-0005-0000-0000-0000FC020000}"/>
    <cellStyle name="Percent 5 2 4 2 3" xfId="3314" xr:uid="{00000000-0005-0000-0000-0000FC020000}"/>
    <cellStyle name="Percent 5 2 4 3" xfId="1986" xr:uid="{00000000-0005-0000-0000-0000FC020000}"/>
    <cellStyle name="Percent 5 2 4 3 2" xfId="2502" xr:uid="{00000000-0005-0000-0000-0000FC020000}"/>
    <cellStyle name="Percent 5 2 4 3 2 2" xfId="4129" xr:uid="{00000000-0005-0000-0000-0000FC020000}"/>
    <cellStyle name="Percent 5 2 4 3 3" xfId="3625" xr:uid="{00000000-0005-0000-0000-0000FC020000}"/>
    <cellStyle name="Percent 5 2 4 4" xfId="2220" xr:uid="{00000000-0005-0000-0000-0000FC020000}"/>
    <cellStyle name="Percent 5 2 4 4 2" xfId="3848" xr:uid="{00000000-0005-0000-0000-0000FC020000}"/>
    <cellStyle name="Percent 5 2 4 5" xfId="3091" xr:uid="{00000000-0005-0000-0000-0000FC020000}"/>
    <cellStyle name="Percent 5 2 5" xfId="1111" xr:uid="{00000000-0005-0000-0000-000011030000}"/>
    <cellStyle name="Percent 5 2 5 2" xfId="2546" xr:uid="{00000000-0005-0000-0000-000011030000}"/>
    <cellStyle name="Percent 5 2 5 2 2" xfId="4173" xr:uid="{00000000-0005-0000-0000-000011030000}"/>
    <cellStyle name="Percent 5 2 5 3" xfId="3135" xr:uid="{00000000-0005-0000-0000-000011030000}"/>
    <cellStyle name="Percent 5 2 6" xfId="1808" xr:uid="{00000000-0005-0000-0000-000011030000}"/>
    <cellStyle name="Percent 5 2 6 2" xfId="2323" xr:uid="{00000000-0005-0000-0000-000011030000}"/>
    <cellStyle name="Percent 5 2 6 2 2" xfId="3951" xr:uid="{00000000-0005-0000-0000-000011030000}"/>
    <cellStyle name="Percent 5 2 6 3" xfId="3447" xr:uid="{00000000-0005-0000-0000-000011030000}"/>
    <cellStyle name="Percent 5 2 7" xfId="2041" xr:uid="{00000000-0005-0000-0000-000011030000}"/>
    <cellStyle name="Percent 5 2 7 2" xfId="3669" xr:uid="{00000000-0005-0000-0000-000011030000}"/>
    <cellStyle name="Percent 5 2 8" xfId="2907" xr:uid="{00000000-0005-0000-0000-000011030000}"/>
    <cellStyle name="Percent 5 3" xfId="1536" xr:uid="{00000000-0005-0000-0000-00001B020000}"/>
    <cellStyle name="Percent 6" xfId="600" xr:uid="{00000000-0005-0000-0000-000013030000}"/>
    <cellStyle name="Percent 6 2" xfId="794" xr:uid="{00000000-0005-0000-0000-000014030000}"/>
    <cellStyle name="Percent 6 2 2" xfId="866" xr:uid="{00000000-0005-0000-0000-000015030000}"/>
    <cellStyle name="Percent 6 2 2 2" xfId="976" xr:uid="{00000000-0005-0000-0000-000015030000}"/>
    <cellStyle name="Percent 6 2 2 2 2" xfId="1217" xr:uid="{00000000-0005-0000-0000-000015030000}"/>
    <cellStyle name="Percent 6 2 2 2 2 2" xfId="2652" xr:uid="{00000000-0005-0000-0000-000015030000}"/>
    <cellStyle name="Percent 6 2 2 2 2 2 2" xfId="4279" xr:uid="{00000000-0005-0000-0000-000015030000}"/>
    <cellStyle name="Percent 6 2 2 2 2 3" xfId="3241" xr:uid="{00000000-0005-0000-0000-000015030000}"/>
    <cellStyle name="Percent 6 2 2 2 3" xfId="1913" xr:uid="{00000000-0005-0000-0000-000015030000}"/>
    <cellStyle name="Percent 6 2 2 2 3 2" xfId="2429" xr:uid="{00000000-0005-0000-0000-000015030000}"/>
    <cellStyle name="Percent 6 2 2 2 3 2 2" xfId="4056" xr:uid="{00000000-0005-0000-0000-000015030000}"/>
    <cellStyle name="Percent 6 2 2 2 3 3" xfId="3552" xr:uid="{00000000-0005-0000-0000-000015030000}"/>
    <cellStyle name="Percent 6 2 2 2 4" xfId="2147" xr:uid="{00000000-0005-0000-0000-000015030000}"/>
    <cellStyle name="Percent 6 2 2 2 4 2" xfId="3775" xr:uid="{00000000-0005-0000-0000-000015030000}"/>
    <cellStyle name="Percent 6 2 2 2 5" xfId="3018" xr:uid="{00000000-0005-0000-0000-000015030000}"/>
    <cellStyle name="Percent 6 2 2 3" xfId="1055" xr:uid="{00000000-0005-0000-0000-000000030000}"/>
    <cellStyle name="Percent 6 2 2 3 2" xfId="1293" xr:uid="{00000000-0005-0000-0000-000000030000}"/>
    <cellStyle name="Percent 6 2 2 3 2 2" xfId="2728" xr:uid="{00000000-0005-0000-0000-000000030000}"/>
    <cellStyle name="Percent 6 2 2 3 2 2 2" xfId="4355" xr:uid="{00000000-0005-0000-0000-000000030000}"/>
    <cellStyle name="Percent 6 2 2 3 2 3" xfId="3317" xr:uid="{00000000-0005-0000-0000-000000030000}"/>
    <cellStyle name="Percent 6 2 2 3 3" xfId="1989" xr:uid="{00000000-0005-0000-0000-000000030000}"/>
    <cellStyle name="Percent 6 2 2 3 3 2" xfId="2505" xr:uid="{00000000-0005-0000-0000-000000030000}"/>
    <cellStyle name="Percent 6 2 2 3 3 2 2" xfId="4132" xr:uid="{00000000-0005-0000-0000-000000030000}"/>
    <cellStyle name="Percent 6 2 2 3 3 3" xfId="3628" xr:uid="{00000000-0005-0000-0000-000000030000}"/>
    <cellStyle name="Percent 6 2 2 3 4" xfId="2223" xr:uid="{00000000-0005-0000-0000-000000030000}"/>
    <cellStyle name="Percent 6 2 2 3 4 2" xfId="3851" xr:uid="{00000000-0005-0000-0000-000000030000}"/>
    <cellStyle name="Percent 6 2 2 3 5" xfId="3094" xr:uid="{00000000-0005-0000-0000-000000030000}"/>
    <cellStyle name="Percent 6 2 2 4" xfId="1145" xr:uid="{00000000-0005-0000-0000-000015030000}"/>
    <cellStyle name="Percent 6 2 2 4 2" xfId="2580" xr:uid="{00000000-0005-0000-0000-000015030000}"/>
    <cellStyle name="Percent 6 2 2 4 2 2" xfId="4207" xr:uid="{00000000-0005-0000-0000-000015030000}"/>
    <cellStyle name="Percent 6 2 2 4 3" xfId="3169" xr:uid="{00000000-0005-0000-0000-000015030000}"/>
    <cellStyle name="Percent 6 2 2 5" xfId="1842" xr:uid="{00000000-0005-0000-0000-000015030000}"/>
    <cellStyle name="Percent 6 2 2 5 2" xfId="2358" xr:uid="{00000000-0005-0000-0000-000015030000}"/>
    <cellStyle name="Percent 6 2 2 5 2 2" xfId="3985" xr:uid="{00000000-0005-0000-0000-000015030000}"/>
    <cellStyle name="Percent 6 2 2 5 3" xfId="3481" xr:uid="{00000000-0005-0000-0000-000015030000}"/>
    <cellStyle name="Percent 6 2 2 6" xfId="2075" xr:uid="{00000000-0005-0000-0000-000015030000}"/>
    <cellStyle name="Percent 6 2 2 6 2" xfId="3703" xr:uid="{00000000-0005-0000-0000-000015030000}"/>
    <cellStyle name="Percent 6 2 2 7" xfId="2945" xr:uid="{00000000-0005-0000-0000-000015030000}"/>
    <cellStyle name="Percent 6 2 3" xfId="943" xr:uid="{00000000-0005-0000-0000-000014030000}"/>
    <cellStyle name="Percent 6 2 3 2" xfId="1184" xr:uid="{00000000-0005-0000-0000-000014030000}"/>
    <cellStyle name="Percent 6 2 3 2 2" xfId="2619" xr:uid="{00000000-0005-0000-0000-000014030000}"/>
    <cellStyle name="Percent 6 2 3 2 2 2" xfId="4246" xr:uid="{00000000-0005-0000-0000-000014030000}"/>
    <cellStyle name="Percent 6 2 3 2 3" xfId="3208" xr:uid="{00000000-0005-0000-0000-000014030000}"/>
    <cellStyle name="Percent 6 2 3 3" xfId="1880" xr:uid="{00000000-0005-0000-0000-000014030000}"/>
    <cellStyle name="Percent 6 2 3 3 2" xfId="2396" xr:uid="{00000000-0005-0000-0000-000014030000}"/>
    <cellStyle name="Percent 6 2 3 3 2 2" xfId="4023" xr:uid="{00000000-0005-0000-0000-000014030000}"/>
    <cellStyle name="Percent 6 2 3 3 3" xfId="3519" xr:uid="{00000000-0005-0000-0000-000014030000}"/>
    <cellStyle name="Percent 6 2 3 4" xfId="2114" xr:uid="{00000000-0005-0000-0000-000014030000}"/>
    <cellStyle name="Percent 6 2 3 4 2" xfId="3742" xr:uid="{00000000-0005-0000-0000-000014030000}"/>
    <cellStyle name="Percent 6 2 3 5" xfId="2985" xr:uid="{00000000-0005-0000-0000-000014030000}"/>
    <cellStyle name="Percent 6 2 4" xfId="1054" xr:uid="{00000000-0005-0000-0000-0000FF020000}"/>
    <cellStyle name="Percent 6 2 4 2" xfId="1292" xr:uid="{00000000-0005-0000-0000-0000FF020000}"/>
    <cellStyle name="Percent 6 2 4 2 2" xfId="2727" xr:uid="{00000000-0005-0000-0000-0000FF020000}"/>
    <cellStyle name="Percent 6 2 4 2 2 2" xfId="4354" xr:uid="{00000000-0005-0000-0000-0000FF020000}"/>
    <cellStyle name="Percent 6 2 4 2 3" xfId="3316" xr:uid="{00000000-0005-0000-0000-0000FF020000}"/>
    <cellStyle name="Percent 6 2 4 3" xfId="1988" xr:uid="{00000000-0005-0000-0000-0000FF020000}"/>
    <cellStyle name="Percent 6 2 4 3 2" xfId="2504" xr:uid="{00000000-0005-0000-0000-0000FF020000}"/>
    <cellStyle name="Percent 6 2 4 3 2 2" xfId="4131" xr:uid="{00000000-0005-0000-0000-0000FF020000}"/>
    <cellStyle name="Percent 6 2 4 3 3" xfId="3627" xr:uid="{00000000-0005-0000-0000-0000FF020000}"/>
    <cellStyle name="Percent 6 2 4 4" xfId="2222" xr:uid="{00000000-0005-0000-0000-0000FF020000}"/>
    <cellStyle name="Percent 6 2 4 4 2" xfId="3850" xr:uid="{00000000-0005-0000-0000-0000FF020000}"/>
    <cellStyle name="Percent 6 2 4 5" xfId="3093" xr:uid="{00000000-0005-0000-0000-0000FF020000}"/>
    <cellStyle name="Percent 6 2 5" xfId="1112" xr:uid="{00000000-0005-0000-0000-000014030000}"/>
    <cellStyle name="Percent 6 2 5 2" xfId="2547" xr:uid="{00000000-0005-0000-0000-000014030000}"/>
    <cellStyle name="Percent 6 2 5 2 2" xfId="4174" xr:uid="{00000000-0005-0000-0000-000014030000}"/>
    <cellStyle name="Percent 6 2 5 3" xfId="3136" xr:uid="{00000000-0005-0000-0000-000014030000}"/>
    <cellStyle name="Percent 6 2 6" xfId="1809" xr:uid="{00000000-0005-0000-0000-000014030000}"/>
    <cellStyle name="Percent 6 2 6 2" xfId="2324" xr:uid="{00000000-0005-0000-0000-000014030000}"/>
    <cellStyle name="Percent 6 2 6 2 2" xfId="3952" xr:uid="{00000000-0005-0000-0000-000014030000}"/>
    <cellStyle name="Percent 6 2 6 3" xfId="3448" xr:uid="{00000000-0005-0000-0000-000014030000}"/>
    <cellStyle name="Percent 6 2 7" xfId="2042" xr:uid="{00000000-0005-0000-0000-000014030000}"/>
    <cellStyle name="Percent 6 2 7 2" xfId="3670" xr:uid="{00000000-0005-0000-0000-000014030000}"/>
    <cellStyle name="Percent 6 2 8" xfId="2908" xr:uid="{00000000-0005-0000-0000-000014030000}"/>
    <cellStyle name="Percent 6 3" xfId="1557" xr:uid="{00000000-0005-0000-0000-00001C020000}"/>
    <cellStyle name="Percent 7" xfId="601" xr:uid="{00000000-0005-0000-0000-000016030000}"/>
    <cellStyle name="Percent 7 2" xfId="1537" xr:uid="{00000000-0005-0000-0000-00001D020000}"/>
    <cellStyle name="Percent 8" xfId="602" xr:uid="{00000000-0005-0000-0000-000017030000}"/>
    <cellStyle name="Percent 8 2" xfId="1561" xr:uid="{00000000-0005-0000-0000-00001E020000}"/>
    <cellStyle name="Percent 9" xfId="603" xr:uid="{00000000-0005-0000-0000-000018030000}"/>
    <cellStyle name="Percent 9 2" xfId="1538" xr:uid="{00000000-0005-0000-0000-00001F020000}"/>
    <cellStyle name="PrePop Currency (0)" xfId="172" xr:uid="{00000000-0005-0000-0000-000019030000}"/>
    <cellStyle name="PrePop Currency (0) 2" xfId="635" xr:uid="{00000000-0005-0000-0000-00001A030000}"/>
    <cellStyle name="PrePop Currency (2)" xfId="173" xr:uid="{00000000-0005-0000-0000-00001B030000}"/>
    <cellStyle name="PrePop Currency (2) 2" xfId="636" xr:uid="{00000000-0005-0000-0000-00001C030000}"/>
    <cellStyle name="PrePop Units (0)" xfId="174" xr:uid="{00000000-0005-0000-0000-00001D030000}"/>
    <cellStyle name="PrePop Units (0) 2" xfId="637" xr:uid="{00000000-0005-0000-0000-00001E030000}"/>
    <cellStyle name="PrePop Units (1)" xfId="175" xr:uid="{00000000-0005-0000-0000-00001F030000}"/>
    <cellStyle name="PrePop Units (1) 2" xfId="638" xr:uid="{00000000-0005-0000-0000-000020030000}"/>
    <cellStyle name="PrePop Units (2)" xfId="176" xr:uid="{00000000-0005-0000-0000-000021030000}"/>
    <cellStyle name="PrePop Units (2) 2" xfId="639" xr:uid="{00000000-0005-0000-0000-000022030000}"/>
    <cellStyle name="price" xfId="1515" xr:uid="{00000000-0005-0000-0000-000025020000}"/>
    <cellStyle name="Product Header" xfId="177" xr:uid="{00000000-0005-0000-0000-000023030000}"/>
    <cellStyle name="PSChar" xfId="178" xr:uid="{00000000-0005-0000-0000-000024030000}"/>
    <cellStyle name="PSDate" xfId="179" xr:uid="{00000000-0005-0000-0000-000025030000}"/>
    <cellStyle name="PSDec" xfId="180" xr:uid="{00000000-0005-0000-0000-000026030000}"/>
    <cellStyle name="PSHeading" xfId="181" xr:uid="{00000000-0005-0000-0000-000027030000}"/>
    <cellStyle name="Pull Quotes" xfId="182" xr:uid="{00000000-0005-0000-0000-000028030000}"/>
    <cellStyle name="Pull Quotes 2" xfId="640" xr:uid="{00000000-0005-0000-0000-000029030000}"/>
    <cellStyle name="q" xfId="1516" xr:uid="{00000000-0005-0000-0000-00002B020000}"/>
    <cellStyle name="q_Proj10" xfId="1517" xr:uid="{00000000-0005-0000-0000-00002C020000}"/>
    <cellStyle name="q_Proj10_WACC-CableCar" xfId="1518" xr:uid="{00000000-0005-0000-0000-00002D020000}"/>
    <cellStyle name="q_WACC-CableCar" xfId="1519" xr:uid="{00000000-0005-0000-0000-00002E020000}"/>
    <cellStyle name="QEPS-h" xfId="1520" xr:uid="{00000000-0005-0000-0000-00002F020000}"/>
    <cellStyle name="QEPS-H1" xfId="1521" xr:uid="{00000000-0005-0000-0000-000030020000}"/>
    <cellStyle name="QEPS-H1 2" xfId="2785" xr:uid="{00000000-0005-0000-0000-000030020000}"/>
    <cellStyle name="qRange" xfId="1522" xr:uid="{00000000-0005-0000-0000-000031020000}"/>
    <cellStyle name="r" xfId="1523" xr:uid="{00000000-0005-0000-0000-000032020000}"/>
    <cellStyle name="range" xfId="1524" xr:uid="{00000000-0005-0000-0000-000033020000}"/>
    <cellStyle name="regstoresfromspecstores" xfId="183" xr:uid="{00000000-0005-0000-0000-00002A030000}"/>
    <cellStyle name="ReportTitle" xfId="1525" xr:uid="{00000000-0005-0000-0000-000034020000}"/>
    <cellStyle name="Reset  - Style7" xfId="795" xr:uid="{00000000-0005-0000-0000-00002B030000}"/>
    <cellStyle name="Reset - Style7" xfId="796" xr:uid="{00000000-0005-0000-0000-00002C030000}"/>
    <cellStyle name="results" xfId="184" xr:uid="{00000000-0005-0000-0000-00002D030000}"/>
    <cellStyle name="RevList" xfId="56" xr:uid="{00000000-0005-0000-0000-00003E000000}"/>
    <cellStyle name="RevList 2" xfId="1676" xr:uid="{00000000-0005-0000-0000-000037020000}"/>
    <cellStyle name="RevList 3" xfId="1526" xr:uid="{00000000-0005-0000-0000-000038020000}"/>
    <cellStyle name="SHADEDSTORES" xfId="185" xr:uid="{00000000-0005-0000-0000-00002F030000}"/>
    <cellStyle name="SHADEDSTORES 2" xfId="2754" xr:uid="{00000000-0005-0000-0000-00002F030000}"/>
    <cellStyle name="SHADEDSTORES 3" xfId="2853" xr:uid="{00000000-0005-0000-0000-00002F030000}"/>
    <cellStyle name="Short $" xfId="186" xr:uid="{00000000-0005-0000-0000-000030030000}"/>
    <cellStyle name="Short $ 2" xfId="797" xr:uid="{00000000-0005-0000-0000-000031030000}"/>
    <cellStyle name="specstores" xfId="187" xr:uid="{00000000-0005-0000-0000-000032030000}"/>
    <cellStyle name="Style 1" xfId="57" xr:uid="{00000000-0005-0000-0000-00003F000000}"/>
    <cellStyle name="Style 1 2" xfId="189" xr:uid="{00000000-0005-0000-0000-000034030000}"/>
    <cellStyle name="Style 1 2 2" xfId="641" xr:uid="{00000000-0005-0000-0000-000035030000}"/>
    <cellStyle name="Style 1 3" xfId="798" xr:uid="{00000000-0005-0000-0000-000036030000}"/>
    <cellStyle name="Style 1 4" xfId="188" xr:uid="{00000000-0005-0000-0000-000033030000}"/>
    <cellStyle name="Style_18" xfId="645" xr:uid="{00000000-0005-0000-0000-000037030000}"/>
    <cellStyle name="Subtitle" xfId="1528" xr:uid="{00000000-0005-0000-0000-00003B020000}"/>
    <cellStyle name="Subtotal" xfId="58" xr:uid="{00000000-0005-0000-0000-000040000000}"/>
    <cellStyle name="TABLE" xfId="604" xr:uid="{00000000-0005-0000-0000-000039030000}"/>
    <cellStyle name="Table  - Style6" xfId="799" xr:uid="{00000000-0005-0000-0000-00003A030000}"/>
    <cellStyle name="Table  - Style6 2" xfId="2778" xr:uid="{00000000-0005-0000-0000-00003A030000}"/>
    <cellStyle name="Table  - Style6 3" xfId="2909" xr:uid="{00000000-0005-0000-0000-00003A030000}"/>
    <cellStyle name="Table - Style6" xfId="800" xr:uid="{00000000-0005-0000-0000-00003B030000}"/>
    <cellStyle name="TABLE 2" xfId="801" xr:uid="{00000000-0005-0000-0000-00003C030000}"/>
    <cellStyle name="TABLE 3" xfId="802" xr:uid="{00000000-0005-0000-0000-00003D030000}"/>
    <cellStyle name="TABLE 4" xfId="803" xr:uid="{00000000-0005-0000-0000-00003E030000}"/>
    <cellStyle name="TABLE 5" xfId="804" xr:uid="{00000000-0005-0000-0000-00003F030000}"/>
    <cellStyle name="TABLE 6" xfId="805" xr:uid="{00000000-0005-0000-0000-000040030000}"/>
    <cellStyle name="TABLE 7" xfId="806" xr:uid="{00000000-0005-0000-0000-000041030000}"/>
    <cellStyle name="tcn" xfId="1530" xr:uid="{00000000-0005-0000-0000-00003D020000}"/>
    <cellStyle name="Text Indent A" xfId="191" xr:uid="{00000000-0005-0000-0000-000042030000}"/>
    <cellStyle name="Text Indent A 2" xfId="605" xr:uid="{00000000-0005-0000-0000-000043030000}"/>
    <cellStyle name="Text Indent A 2 2" xfId="807" xr:uid="{00000000-0005-0000-0000-000044030000}"/>
    <cellStyle name="Text Indent A 2 2 2" xfId="808" xr:uid="{00000000-0005-0000-0000-000045030000}"/>
    <cellStyle name="Text Indent A 2 3" xfId="809" xr:uid="{00000000-0005-0000-0000-000046030000}"/>
    <cellStyle name="Text Indent A 3" xfId="810" xr:uid="{00000000-0005-0000-0000-000047030000}"/>
    <cellStyle name="Text Indent A 3 2" xfId="811" xr:uid="{00000000-0005-0000-0000-000048030000}"/>
    <cellStyle name="Text Indent A 4" xfId="812" xr:uid="{00000000-0005-0000-0000-000049030000}"/>
    <cellStyle name="Text Indent A_Financial Analysis_Training 8.24.11" xfId="606" xr:uid="{00000000-0005-0000-0000-00004A030000}"/>
    <cellStyle name="Text Indent B" xfId="192" xr:uid="{00000000-0005-0000-0000-00004B030000}"/>
    <cellStyle name="Text Indent B 2" xfId="642" xr:uid="{00000000-0005-0000-0000-00004C030000}"/>
    <cellStyle name="Text Indent C" xfId="193" xr:uid="{00000000-0005-0000-0000-00004D030000}"/>
    <cellStyle name="Text Indent C 2" xfId="643" xr:uid="{00000000-0005-0000-0000-00004E030000}"/>
    <cellStyle name="Title" xfId="59" builtinId="15" customBuiltin="1"/>
    <cellStyle name="Title  - Style1" xfId="813" xr:uid="{00000000-0005-0000-0000-00004F030000}"/>
    <cellStyle name="Title - Style1" xfId="814" xr:uid="{00000000-0005-0000-0000-000050030000}"/>
    <cellStyle name="Title 2" xfId="194" xr:uid="{00000000-0005-0000-0000-000051030000}"/>
    <cellStyle name="Title 2 2" xfId="1355" xr:uid="{00000000-0005-0000-0000-000042020000}"/>
    <cellStyle name="Title 3" xfId="607" xr:uid="{00000000-0005-0000-0000-000052030000}"/>
    <cellStyle name="Title 4" xfId="1358" xr:uid="{00000000-0005-0000-0000-000001060000}"/>
    <cellStyle name="Title 5" xfId="1312" xr:uid="{00000000-0005-0000-0000-00000E060000}"/>
    <cellStyle name="Title 6" xfId="1775" xr:uid="{00000000-0005-0000-0000-000010060000}"/>
    <cellStyle name="tn" xfId="1531" xr:uid="{00000000-0005-0000-0000-000044020000}"/>
    <cellStyle name="TOC Text" xfId="195" xr:uid="{00000000-0005-0000-0000-000053030000}"/>
    <cellStyle name="Total" xfId="60" builtinId="25" customBuiltin="1"/>
    <cellStyle name="Total 2" xfId="196" xr:uid="{00000000-0005-0000-0000-000054030000}"/>
    <cellStyle name="Total 2 2" xfId="608" xr:uid="{00000000-0005-0000-0000-000055030000}"/>
    <cellStyle name="Total 2 2 2" xfId="1677" xr:uid="{00000000-0005-0000-0000-000046020000}"/>
    <cellStyle name="Total 2 2 3" xfId="2769" xr:uid="{00000000-0005-0000-0000-000055030000}"/>
    <cellStyle name="Total 2 2 4" xfId="2871" xr:uid="{00000000-0005-0000-0000-000055030000}"/>
    <cellStyle name="Total 2 3" xfId="815" xr:uid="{00000000-0005-0000-0000-000056030000}"/>
    <cellStyle name="Total 2 3 2" xfId="2780" xr:uid="{00000000-0005-0000-0000-000056030000}"/>
    <cellStyle name="Total 2 3 3" xfId="2911" xr:uid="{00000000-0005-0000-0000-000056030000}"/>
    <cellStyle name="Total 2 4" xfId="1356" xr:uid="{00000000-0005-0000-0000-000045020000}"/>
    <cellStyle name="Total 2 5" xfId="2755" xr:uid="{00000000-0005-0000-0000-000054030000}"/>
    <cellStyle name="Total 2 6" xfId="2854" xr:uid="{00000000-0005-0000-0000-000054030000}"/>
    <cellStyle name="Total 3" xfId="609" xr:uid="{00000000-0005-0000-0000-000057030000}"/>
    <cellStyle name="Total 3 2" xfId="1684" xr:uid="{00000000-0005-0000-0000-000048020000}"/>
    <cellStyle name="Total 3 2 2" xfId="2787" xr:uid="{00000000-0005-0000-0000-000048020000}"/>
    <cellStyle name="Total 3 2 3" xfId="3395" xr:uid="{00000000-0005-0000-0000-000048020000}"/>
    <cellStyle name="Total 3 3" xfId="2770" xr:uid="{00000000-0005-0000-0000-000057030000}"/>
    <cellStyle name="Total 3 4" xfId="2872" xr:uid="{00000000-0005-0000-0000-000057030000}"/>
    <cellStyle name="Total 4" xfId="1685" xr:uid="{00000000-0005-0000-0000-000049020000}"/>
    <cellStyle name="Total 4 2" xfId="2788" xr:uid="{00000000-0005-0000-0000-000049020000}"/>
    <cellStyle name="Total 4 3" xfId="3396" xr:uid="{00000000-0005-0000-0000-000049020000}"/>
    <cellStyle name="Total 5" xfId="1773" xr:uid="{00000000-0005-0000-0000-00004A020000}"/>
    <cellStyle name="Total 5 2" xfId="2807" xr:uid="{00000000-0005-0000-0000-00004A020000}"/>
    <cellStyle name="Total 5 3" xfId="3421" xr:uid="{00000000-0005-0000-0000-00004A020000}"/>
    <cellStyle name="Total 6" xfId="2950" xr:uid="{00000000-0005-0000-0000-000032110000}"/>
    <cellStyle name="TotCo - Style5" xfId="816" xr:uid="{00000000-0005-0000-0000-000058030000}"/>
    <cellStyle name="TotCol - Style5" xfId="817" xr:uid="{00000000-0005-0000-0000-000059030000}"/>
    <cellStyle name="TotRo - Style4" xfId="818" xr:uid="{00000000-0005-0000-0000-00005A030000}"/>
    <cellStyle name="TotRow - Style4" xfId="819" xr:uid="{00000000-0005-0000-0000-00005B030000}"/>
    <cellStyle name="TotRow - Style4 2" xfId="2781" xr:uid="{00000000-0005-0000-0000-00005B030000}"/>
    <cellStyle name="TotRow - Style4 3" xfId="2912" xr:uid="{00000000-0005-0000-0000-00005B030000}"/>
    <cellStyle name="UserEntry" xfId="877" xr:uid="{00000000-0005-0000-0000-00005C030000}"/>
    <cellStyle name="Warning Text" xfId="61" builtinId="11" customBuiltin="1"/>
    <cellStyle name="Warning Text 2" xfId="197" xr:uid="{00000000-0005-0000-0000-00005D030000}"/>
    <cellStyle name="Warning Text 2 2" xfId="610" xr:uid="{00000000-0005-0000-0000-00005E030000}"/>
    <cellStyle name="Warning Text 2 2 2" xfId="1678" xr:uid="{00000000-0005-0000-0000-00004C020000}"/>
    <cellStyle name="Warning Text 2 3" xfId="820" xr:uid="{00000000-0005-0000-0000-00005F030000}"/>
    <cellStyle name="Warning Text 2 4" xfId="1357" xr:uid="{00000000-0005-0000-0000-00004B020000}"/>
    <cellStyle name="Warning Text 3" xfId="611" xr:uid="{00000000-0005-0000-0000-000060030000}"/>
    <cellStyle name="Warning Text 3 2" xfId="1682" xr:uid="{00000000-0005-0000-0000-00004E020000}"/>
    <cellStyle name="Warning Text 4" xfId="1774" xr:uid="{00000000-0005-0000-0000-00004F020000}"/>
    <cellStyle name="West" xfId="612" xr:uid="{00000000-0005-0000-0000-000061030000}"/>
    <cellStyle name="White Text" xfId="198" xr:uid="{00000000-0005-0000-0000-00006203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339933"/>
      <rgbColor rgb="00000080"/>
      <rgbColor rgb="00808000"/>
      <rgbColor rgb="00800080"/>
      <rgbColor rgb="00008080"/>
      <rgbColor rgb="00C0C0C0"/>
      <rgbColor rgb="00808080"/>
      <rgbColor rgb="008080FF"/>
      <rgbColor rgb="00802060"/>
      <rgbColor rgb="00FFFFE5"/>
      <rgbColor rgb="00A0E0E0"/>
      <rgbColor rgb="00600080"/>
      <rgbColor rgb="00FDF7DF"/>
      <rgbColor rgb="000080C0"/>
      <rgbColor rgb="00C0C0FF"/>
      <rgbColor rgb="00000080"/>
      <rgbColor rgb="00FF00FF"/>
      <rgbColor rgb="00FFFF00"/>
      <rgbColor rgb="0000FFFF"/>
      <rgbColor rgb="00800080"/>
      <rgbColor rgb="00800000"/>
      <rgbColor rgb="00008080"/>
      <rgbColor rgb="000000FF"/>
      <rgbColor rgb="0000CCFF"/>
      <rgbColor rgb="00E5F6FF"/>
      <rgbColor rgb="00E2EDEE"/>
      <rgbColor rgb="00FFFFCC"/>
      <rgbColor rgb="00CCFFFF"/>
      <rgbColor rgb="00CC9CCC"/>
      <rgbColor rgb="00336599"/>
      <rgbColor rgb="00E9E8D1"/>
      <rgbColor rgb="003366FF"/>
      <rgbColor rgb="0033CCCC"/>
      <rgbColor rgb="00339933"/>
      <rgbColor rgb="00CCCC99"/>
      <rgbColor rgb="00996633"/>
      <rgbColor rgb="00996666"/>
      <rgbColor rgb="00666699"/>
      <rgbColor rgb="00EAEAEA"/>
      <rgbColor rgb="003333CC"/>
      <rgbColor rgb="00336666"/>
      <rgbColor rgb="00003300"/>
      <rgbColor rgb="00333300"/>
      <rgbColor rgb="00663300"/>
      <rgbColor rgb="00993366"/>
      <rgbColor rgb="00000080"/>
      <rgbColor rgb="00424242"/>
    </indexedColors>
    <mruColors>
      <color rgb="FF000080"/>
      <color rgb="FFFFFF99"/>
      <color rgb="FF00B0F0"/>
      <color rgb="FFE5F6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geoaccess:&#160;%20You%20need%20to%20request%20from%20our%20NAPD%20team:%20hnapdmbx@aon.com.%20Please%20follow%20the%20workflow%20requested%20in%20the%20e-mail%20outlined%20by%20the%20NAPD%20team.&#160;%20Confirm%20you%20have%20followed%20the%20process%20and%20provided%20the%20requested%20data%20for%20the%20County" TargetMode="External"/><Relationship Id="rId1" Type="http://schemas.openxmlformats.org/officeDocument/2006/relationships/hyperlink" Target="Provider%20Disruption:&#160;%20You%20need%20to%20request%20from%20Aon's%20NAPD%20team:%20hnapdmbx@aon.com.%20Please%20follow%20the%20workflow%20requested%20in%20the%20e-mail%20outlined%20by%20the%20NAPD%20team.&#160;%20Confirm%20you%20have%20followed%20the%20process%20and%20provided%20the%20requested%20data%20for%20the%20Coun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showGridLines="0" topLeftCell="A30" workbookViewId="0">
      <selection activeCell="C40" sqref="C40"/>
    </sheetView>
  </sheetViews>
  <sheetFormatPr defaultRowHeight="12.75"/>
  <cols>
    <col min="1" max="1" width="29.85546875" customWidth="1"/>
    <col min="2" max="2" width="36" customWidth="1"/>
    <col min="3" max="3" width="31" customWidth="1"/>
  </cols>
  <sheetData>
    <row r="1" spans="1:8" ht="20.25">
      <c r="A1" s="926" t="s">
        <v>0</v>
      </c>
      <c r="B1" s="926"/>
      <c r="C1" s="926"/>
    </row>
    <row r="2" spans="1:8" ht="20.25">
      <c r="A2" s="926" t="s">
        <v>1</v>
      </c>
      <c r="B2" s="926"/>
      <c r="C2" s="926"/>
      <c r="D2" s="2"/>
      <c r="E2" s="2"/>
    </row>
    <row r="3" spans="1:8">
      <c r="A3" s="927" t="s">
        <v>2</v>
      </c>
      <c r="B3" s="927"/>
      <c r="C3" s="927"/>
      <c r="D3" s="550"/>
      <c r="E3" s="1"/>
    </row>
    <row r="4" spans="1:8" ht="13.15" customHeight="1">
      <c r="A4" s="932" t="s">
        <v>3</v>
      </c>
      <c r="B4" s="932"/>
      <c r="C4" s="932"/>
      <c r="D4" s="605"/>
    </row>
    <row r="5" spans="1:8">
      <c r="A5" s="932"/>
      <c r="B5" s="932"/>
      <c r="C5" s="932"/>
      <c r="D5" s="605"/>
    </row>
    <row r="6" spans="1:8">
      <c r="A6" s="932"/>
      <c r="B6" s="932"/>
      <c r="C6" s="932"/>
      <c r="D6" s="605"/>
    </row>
    <row r="7" spans="1:8">
      <c r="A7" s="932"/>
      <c r="B7" s="932"/>
      <c r="C7" s="932"/>
      <c r="D7" s="605"/>
    </row>
    <row r="8" spans="1:8">
      <c r="A8" s="605"/>
      <c r="B8" s="605"/>
      <c r="C8" s="605"/>
      <c r="D8" s="605"/>
    </row>
    <row r="9" spans="1:8" ht="17.25">
      <c r="A9" s="189" t="s">
        <v>4</v>
      </c>
      <c r="D9" s="437"/>
    </row>
    <row r="10" spans="1:8" ht="17.25">
      <c r="A10" s="189"/>
    </row>
    <row r="11" spans="1:8" ht="42" customHeight="1">
      <c r="A11" s="931" t="s">
        <v>5</v>
      </c>
      <c r="B11" s="931"/>
      <c r="C11" s="931"/>
      <c r="D11" s="604"/>
      <c r="E11" s="548"/>
      <c r="F11" s="548"/>
      <c r="G11" s="548"/>
      <c r="H11" s="548"/>
    </row>
    <row r="12" spans="1:8">
      <c r="A12" s="871"/>
      <c r="B12" s="871"/>
      <c r="C12" s="871"/>
      <c r="D12" s="604"/>
      <c r="E12" s="548"/>
      <c r="F12" s="548"/>
      <c r="G12" s="548"/>
      <c r="H12" s="548"/>
    </row>
    <row r="13" spans="1:8" ht="42" customHeight="1">
      <c r="A13" s="933" t="s">
        <v>6</v>
      </c>
      <c r="B13" s="933"/>
      <c r="C13" s="933"/>
      <c r="D13" s="604"/>
      <c r="E13" s="548"/>
      <c r="F13" s="548"/>
      <c r="G13" s="548"/>
      <c r="H13" s="548"/>
    </row>
    <row r="14" spans="1:8">
      <c r="A14" s="304"/>
      <c r="B14" s="304"/>
      <c r="C14" s="304"/>
      <c r="D14" s="304"/>
      <c r="E14" s="305"/>
      <c r="F14" s="306"/>
    </row>
    <row r="15" spans="1:8" s="591" customFormat="1" ht="58.15" customHeight="1">
      <c r="A15" s="930" t="s">
        <v>7</v>
      </c>
      <c r="B15" s="930"/>
      <c r="C15" s="930"/>
      <c r="D15" s="589"/>
      <c r="E15" s="589"/>
      <c r="F15" s="589"/>
      <c r="G15" s="590"/>
    </row>
    <row r="16" spans="1:8">
      <c r="A16" s="304"/>
      <c r="B16" s="304"/>
      <c r="C16" s="304"/>
      <c r="D16" s="304"/>
      <c r="E16" s="305"/>
      <c r="F16" s="306"/>
    </row>
    <row r="17" spans="1:7" ht="55.9" customHeight="1">
      <c r="A17" s="930" t="s">
        <v>8</v>
      </c>
      <c r="B17" s="930"/>
      <c r="C17" s="930"/>
      <c r="D17" s="303"/>
      <c r="E17" s="303"/>
      <c r="F17" s="303"/>
      <c r="G17" s="212"/>
    </row>
    <row r="18" spans="1:7">
      <c r="A18" s="524"/>
      <c r="B18" s="524"/>
      <c r="C18" s="524"/>
      <c r="D18" s="307"/>
      <c r="E18" s="305"/>
      <c r="F18" s="306"/>
    </row>
    <row r="19" spans="1:7" ht="27.6" customHeight="1">
      <c r="A19" s="931" t="s">
        <v>9</v>
      </c>
      <c r="B19" s="931"/>
      <c r="C19" s="931"/>
      <c r="D19" s="604"/>
      <c r="E19" s="303"/>
      <c r="F19" s="303"/>
      <c r="G19" s="212"/>
    </row>
    <row r="20" spans="1:7">
      <c r="A20" s="548"/>
      <c r="B20" s="548"/>
      <c r="C20" s="548"/>
      <c r="D20" s="303"/>
      <c r="E20" s="303"/>
      <c r="F20" s="303"/>
      <c r="G20" s="212"/>
    </row>
    <row r="21" spans="1:7">
      <c r="A21" s="210" t="s">
        <v>10</v>
      </c>
      <c r="B21" s="612"/>
      <c r="C21" s="612"/>
    </row>
    <row r="22" spans="1:7">
      <c r="A22" s="613" t="s">
        <v>11</v>
      </c>
      <c r="B22" s="614"/>
      <c r="C22" s="24" t="s">
        <v>12</v>
      </c>
      <c r="D22" s="389"/>
    </row>
    <row r="23" spans="1:7">
      <c r="A23" s="888" t="s">
        <v>13</v>
      </c>
      <c r="B23" s="889"/>
      <c r="C23" s="890" t="s">
        <v>14</v>
      </c>
    </row>
    <row r="24" spans="1:7">
      <c r="A24" s="888" t="s">
        <v>15</v>
      </c>
      <c r="B24" s="889"/>
      <c r="C24" s="890" t="s">
        <v>15</v>
      </c>
    </row>
    <row r="25" spans="1:7">
      <c r="A25" s="888" t="s">
        <v>16</v>
      </c>
      <c r="B25" s="889"/>
      <c r="C25" s="890" t="s">
        <v>16</v>
      </c>
    </row>
    <row r="26" spans="1:7" ht="25.5">
      <c r="A26" s="888" t="s">
        <v>17</v>
      </c>
      <c r="B26" s="889"/>
      <c r="C26" s="890" t="s">
        <v>18</v>
      </c>
    </row>
    <row r="27" spans="1:7">
      <c r="A27" s="888" t="s">
        <v>19</v>
      </c>
      <c r="B27" s="889"/>
      <c r="C27" s="890" t="s">
        <v>20</v>
      </c>
    </row>
    <row r="28" spans="1:7">
      <c r="A28" s="928" t="s">
        <v>21</v>
      </c>
      <c r="B28" s="929"/>
      <c r="C28" s="890" t="s">
        <v>22</v>
      </c>
    </row>
    <row r="29" spans="1:7">
      <c r="A29" s="891" t="s">
        <v>23</v>
      </c>
      <c r="B29" s="892"/>
      <c r="C29" s="890" t="s">
        <v>23</v>
      </c>
    </row>
    <row r="30" spans="1:7">
      <c r="A30" s="928" t="s">
        <v>24</v>
      </c>
      <c r="B30" s="929"/>
      <c r="C30" s="890" t="s">
        <v>25</v>
      </c>
    </row>
    <row r="31" spans="1:7">
      <c r="A31" s="888" t="s">
        <v>26</v>
      </c>
      <c r="B31" s="893"/>
      <c r="C31" s="890" t="s">
        <v>26</v>
      </c>
    </row>
    <row r="32" spans="1:7">
      <c r="A32" s="888" t="s">
        <v>27</v>
      </c>
      <c r="B32" s="893"/>
      <c r="C32" s="890" t="s">
        <v>28</v>
      </c>
    </row>
    <row r="33" spans="1:5">
      <c r="A33" s="211"/>
      <c r="B33" s="211"/>
      <c r="C33" s="211"/>
    </row>
    <row r="34" spans="1:5">
      <c r="A34" s="210" t="s">
        <v>29</v>
      </c>
      <c r="B34" s="612"/>
      <c r="C34" s="612"/>
    </row>
    <row r="35" spans="1:5">
      <c r="A35" s="613" t="s">
        <v>11</v>
      </c>
      <c r="B35" s="614"/>
      <c r="C35" s="24" t="s">
        <v>12</v>
      </c>
    </row>
    <row r="36" spans="1:5">
      <c r="A36" s="928" t="s">
        <v>30</v>
      </c>
      <c r="B36" s="929"/>
      <c r="C36" s="890" t="s">
        <v>31</v>
      </c>
    </row>
    <row r="37" spans="1:5">
      <c r="A37" s="928" t="s">
        <v>32</v>
      </c>
      <c r="B37" s="929"/>
      <c r="C37" s="893" t="s">
        <v>33</v>
      </c>
    </row>
    <row r="38" spans="1:5">
      <c r="A38" s="928" t="s">
        <v>34</v>
      </c>
      <c r="B38" s="929"/>
      <c r="C38" s="893" t="s">
        <v>35</v>
      </c>
    </row>
    <row r="39" spans="1:5">
      <c r="A39" s="928" t="s">
        <v>36</v>
      </c>
      <c r="B39" s="929"/>
      <c r="C39" s="893" t="s">
        <v>37</v>
      </c>
    </row>
    <row r="40" spans="1:5" ht="25.5">
      <c r="A40" s="888" t="s">
        <v>38</v>
      </c>
      <c r="B40" s="894"/>
      <c r="C40" s="893" t="s">
        <v>39</v>
      </c>
    </row>
    <row r="41" spans="1:5">
      <c r="A41" s="895" t="s">
        <v>40</v>
      </c>
      <c r="B41" s="894"/>
      <c r="C41" s="890" t="s">
        <v>41</v>
      </c>
      <c r="D41" s="389"/>
    </row>
    <row r="42" spans="1:5">
      <c r="A42" s="891" t="s">
        <v>42</v>
      </c>
      <c r="B42" s="892"/>
      <c r="C42" s="890" t="s">
        <v>43</v>
      </c>
      <c r="D42" s="274"/>
    </row>
    <row r="43" spans="1:5">
      <c r="A43" s="210"/>
      <c r="B43" s="210"/>
      <c r="C43" s="211"/>
    </row>
    <row r="44" spans="1:5">
      <c r="A44" s="547" t="s">
        <v>44</v>
      </c>
      <c r="B44" s="615"/>
      <c r="C44" s="615"/>
      <c r="D44" s="389"/>
    </row>
    <row r="45" spans="1:5" ht="25.5">
      <c r="A45" s="896" t="s">
        <v>45</v>
      </c>
      <c r="B45" s="924"/>
      <c r="C45" s="925"/>
      <c r="D45" s="389"/>
    </row>
    <row r="46" spans="1:5">
      <c r="A46" s="897" t="s">
        <v>41</v>
      </c>
      <c r="B46" s="898" t="s">
        <v>46</v>
      </c>
      <c r="C46" s="894"/>
      <c r="D46" s="389"/>
      <c r="E46" s="274"/>
    </row>
    <row r="47" spans="1:5">
      <c r="A47" s="892" t="s">
        <v>47</v>
      </c>
      <c r="B47" s="898" t="s">
        <v>48</v>
      </c>
      <c r="C47" s="892"/>
      <c r="D47" s="389"/>
      <c r="E47" s="274"/>
    </row>
    <row r="48" spans="1:5">
      <c r="A48" s="897" t="s">
        <v>49</v>
      </c>
      <c r="B48" s="899" t="s">
        <v>50</v>
      </c>
      <c r="C48" s="894"/>
      <c r="D48" s="389"/>
      <c r="E48" s="274"/>
    </row>
    <row r="49" spans="1:5">
      <c r="A49" s="897" t="s">
        <v>51</v>
      </c>
      <c r="B49" s="898" t="s">
        <v>52</v>
      </c>
      <c r="C49" s="894"/>
      <c r="D49" s="389"/>
    </row>
    <row r="50" spans="1:5">
      <c r="A50" s="603"/>
      <c r="B50" s="356"/>
      <c r="C50" s="356"/>
    </row>
    <row r="51" spans="1:5">
      <c r="A51" s="616"/>
    </row>
    <row r="52" spans="1:5">
      <c r="C52" s="191"/>
      <c r="D52" s="191"/>
      <c r="E52" s="191"/>
    </row>
    <row r="53" spans="1:5">
      <c r="A53" s="190"/>
      <c r="B53" s="549"/>
      <c r="C53" s="549"/>
      <c r="D53" s="549"/>
      <c r="E53" s="549"/>
    </row>
    <row r="54" spans="1:5">
      <c r="A54" s="190"/>
      <c r="B54" s="549"/>
      <c r="C54" s="549"/>
      <c r="D54" s="549"/>
      <c r="E54" s="549"/>
    </row>
    <row r="55" spans="1:5">
      <c r="A55" s="190"/>
      <c r="B55" s="549"/>
      <c r="C55" s="549"/>
      <c r="D55" s="549"/>
      <c r="E55" s="549"/>
    </row>
  </sheetData>
  <mergeCells count="16">
    <mergeCell ref="B45:C45"/>
    <mergeCell ref="A1:C1"/>
    <mergeCell ref="A3:C3"/>
    <mergeCell ref="A39:B39"/>
    <mergeCell ref="A15:C15"/>
    <mergeCell ref="A17:C17"/>
    <mergeCell ref="A36:B36"/>
    <mergeCell ref="A37:B37"/>
    <mergeCell ref="A38:B38"/>
    <mergeCell ref="A19:C19"/>
    <mergeCell ref="A11:C11"/>
    <mergeCell ref="A4:C7"/>
    <mergeCell ref="A28:B28"/>
    <mergeCell ref="A30:B30"/>
    <mergeCell ref="A13:C13"/>
    <mergeCell ref="A2:C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60"/>
  <sheetViews>
    <sheetView showGridLines="0" workbookViewId="0">
      <selection activeCell="E9" sqref="E9"/>
    </sheetView>
  </sheetViews>
  <sheetFormatPr defaultRowHeight="12.75"/>
  <cols>
    <col min="2" max="2" width="3.5703125" bestFit="1" customWidth="1"/>
    <col min="3" max="3" width="2.7109375" bestFit="1" customWidth="1"/>
    <col min="4" max="4" width="48.7109375" customWidth="1"/>
    <col min="5" max="5" width="36.42578125" customWidth="1"/>
    <col min="6" max="6" width="43.7109375" customWidth="1"/>
  </cols>
  <sheetData>
    <row r="1" spans="1:8" ht="20.25">
      <c r="A1" s="968" t="str">
        <f>Introduction!A1</f>
        <v>Request for Medical Proposal (RFP) for Arlington County Government</v>
      </c>
      <c r="B1" s="968"/>
      <c r="C1" s="968"/>
      <c r="D1" s="968"/>
      <c r="E1" s="968"/>
      <c r="F1" s="968"/>
    </row>
    <row r="2" spans="1:8" ht="20.45" customHeight="1">
      <c r="A2" s="926" t="s">
        <v>1</v>
      </c>
      <c r="B2" s="926"/>
      <c r="C2" s="926"/>
      <c r="D2" s="926"/>
      <c r="E2" s="926"/>
      <c r="F2" s="877"/>
    </row>
    <row r="3" spans="1:8" ht="17.25">
      <c r="A3" s="359" t="s">
        <v>26</v>
      </c>
      <c r="E3" s="360"/>
      <c r="F3" s="361"/>
    </row>
    <row r="4" spans="1:8" ht="17.25">
      <c r="A4" s="362"/>
      <c r="D4" s="359"/>
      <c r="E4" s="360"/>
      <c r="F4" s="361"/>
    </row>
    <row r="5" spans="1:8" ht="21.6" customHeight="1">
      <c r="A5" s="363"/>
      <c r="B5" s="364"/>
      <c r="C5" s="365"/>
      <c r="D5" s="963" t="s">
        <v>1377</v>
      </c>
      <c r="E5" s="963"/>
      <c r="F5" s="963"/>
      <c r="G5" s="601"/>
      <c r="H5" s="601"/>
    </row>
    <row r="6" spans="1:8">
      <c r="A6" s="363"/>
      <c r="B6" s="364" t="s">
        <v>277</v>
      </c>
      <c r="C6" s="365"/>
      <c r="D6" s="368"/>
      <c r="E6" s="366"/>
      <c r="F6" s="367"/>
    </row>
    <row r="7" spans="1:8" ht="15.75">
      <c r="A7" s="479" t="s">
        <v>280</v>
      </c>
      <c r="B7" s="480" t="s">
        <v>277</v>
      </c>
      <c r="C7" s="374" t="s">
        <v>277</v>
      </c>
      <c r="D7" s="821" t="s">
        <v>281</v>
      </c>
      <c r="E7" s="369" t="s">
        <v>103</v>
      </c>
      <c r="F7" s="370" t="s">
        <v>104</v>
      </c>
    </row>
    <row r="8" spans="1:8" ht="25.5">
      <c r="A8" s="481"/>
      <c r="B8" s="480" t="s">
        <v>284</v>
      </c>
      <c r="C8" s="373"/>
      <c r="D8" s="478" t="s">
        <v>1378</v>
      </c>
      <c r="E8" s="371"/>
      <c r="F8" s="372"/>
    </row>
    <row r="9" spans="1:8" ht="63.75">
      <c r="A9" s="481"/>
      <c r="B9" s="480" t="s">
        <v>290</v>
      </c>
      <c r="C9" s="373"/>
      <c r="D9" s="478" t="s">
        <v>1379</v>
      </c>
      <c r="E9" s="371"/>
      <c r="F9" s="372"/>
    </row>
    <row r="10" spans="1:8" ht="25.5">
      <c r="A10" s="481"/>
      <c r="B10" s="480" t="s">
        <v>298</v>
      </c>
      <c r="C10" s="373"/>
      <c r="D10" s="478" t="s">
        <v>1380</v>
      </c>
      <c r="E10" s="371"/>
      <c r="F10" s="372"/>
    </row>
    <row r="11" spans="1:8" ht="25.5">
      <c r="A11" s="481"/>
      <c r="B11" s="480" t="s">
        <v>300</v>
      </c>
      <c r="C11" s="373"/>
      <c r="D11" s="478" t="s">
        <v>1381</v>
      </c>
      <c r="E11" s="371"/>
      <c r="F11" s="372"/>
    </row>
    <row r="12" spans="1:8" ht="25.5">
      <c r="A12" s="481"/>
      <c r="B12" s="480" t="s">
        <v>302</v>
      </c>
      <c r="C12" s="373"/>
      <c r="D12" s="478" t="s">
        <v>1382</v>
      </c>
      <c r="E12" s="371"/>
      <c r="F12" s="372"/>
    </row>
    <row r="13" spans="1:8" ht="15.75">
      <c r="A13" s="481"/>
      <c r="B13" s="480" t="s">
        <v>307</v>
      </c>
      <c r="C13" s="373"/>
      <c r="D13" s="478" t="s">
        <v>1383</v>
      </c>
      <c r="E13" s="371"/>
      <c r="F13" s="372"/>
    </row>
    <row r="14" spans="1:8" ht="25.5">
      <c r="A14" s="481"/>
      <c r="B14" s="480" t="s">
        <v>309</v>
      </c>
      <c r="C14" s="373"/>
      <c r="D14" s="478" t="s">
        <v>1384</v>
      </c>
      <c r="E14" s="371"/>
      <c r="F14" s="372"/>
    </row>
    <row r="15" spans="1:8" ht="15.75">
      <c r="A15" s="481"/>
      <c r="B15" s="480" t="s">
        <v>311</v>
      </c>
      <c r="C15" s="373"/>
      <c r="D15" s="478" t="s">
        <v>1385</v>
      </c>
      <c r="E15" s="371"/>
      <c r="F15" s="372"/>
    </row>
    <row r="16" spans="1:8" ht="25.5">
      <c r="A16" s="481"/>
      <c r="B16" s="480" t="s">
        <v>313</v>
      </c>
      <c r="C16" s="373"/>
      <c r="D16" s="478" t="s">
        <v>1386</v>
      </c>
      <c r="E16" s="371"/>
      <c r="F16" s="372"/>
    </row>
    <row r="17" spans="1:7" ht="15.75">
      <c r="A17" s="481"/>
      <c r="B17" s="480" t="s">
        <v>316</v>
      </c>
      <c r="C17" s="373"/>
      <c r="D17" s="478" t="s">
        <v>1387</v>
      </c>
      <c r="E17" s="371"/>
      <c r="F17" s="372"/>
    </row>
    <row r="18" spans="1:7" ht="25.5">
      <c r="A18" s="481"/>
      <c r="B18" s="480" t="s">
        <v>318</v>
      </c>
      <c r="C18" s="373"/>
      <c r="D18" s="478" t="s">
        <v>1388</v>
      </c>
      <c r="E18" s="371"/>
      <c r="F18" s="372"/>
      <c r="G18" s="705"/>
    </row>
    <row r="19" spans="1:7" ht="15.75">
      <c r="A19" s="481"/>
      <c r="B19" s="480"/>
      <c r="C19" s="542" t="s">
        <v>117</v>
      </c>
      <c r="D19" s="478" t="s">
        <v>1389</v>
      </c>
      <c r="E19" s="371"/>
      <c r="F19" s="372"/>
    </row>
    <row r="20" spans="1:7" ht="38.25">
      <c r="A20" s="481"/>
      <c r="B20" s="480" t="s">
        <v>320</v>
      </c>
      <c r="C20" s="542"/>
      <c r="D20" s="478" t="s">
        <v>1390</v>
      </c>
      <c r="E20" s="371"/>
      <c r="F20" s="372"/>
    </row>
    <row r="21" spans="1:7" ht="38.25">
      <c r="A21" s="481"/>
      <c r="B21" s="480" t="s">
        <v>323</v>
      </c>
      <c r="C21" s="542"/>
      <c r="D21" s="478" t="s">
        <v>1391</v>
      </c>
      <c r="E21" s="371"/>
      <c r="F21" s="372"/>
    </row>
    <row r="22" spans="1:7" ht="25.5">
      <c r="A22" s="481"/>
      <c r="B22" s="480" t="s">
        <v>326</v>
      </c>
      <c r="C22" s="542"/>
      <c r="D22" s="478" t="s">
        <v>1392</v>
      </c>
      <c r="E22" s="371"/>
      <c r="F22" s="372"/>
    </row>
    <row r="23" spans="1:7" ht="25.5">
      <c r="A23" s="481"/>
      <c r="B23" s="480" t="s">
        <v>339</v>
      </c>
      <c r="C23" s="542"/>
      <c r="D23" s="478" t="s">
        <v>1393</v>
      </c>
      <c r="E23" s="371"/>
      <c r="F23" s="372"/>
    </row>
    <row r="24" spans="1:7" ht="15.75">
      <c r="A24" s="481"/>
      <c r="B24" s="480"/>
      <c r="C24" s="542" t="s">
        <v>117</v>
      </c>
      <c r="D24" s="478" t="s">
        <v>1394</v>
      </c>
      <c r="E24" s="371"/>
      <c r="F24" s="372"/>
    </row>
    <row r="25" spans="1:7" ht="15.75">
      <c r="A25" s="481"/>
      <c r="B25" s="480"/>
      <c r="C25" s="542" t="s">
        <v>119</v>
      </c>
      <c r="D25" s="478" t="s">
        <v>1395</v>
      </c>
      <c r="E25" s="371"/>
      <c r="F25" s="372"/>
    </row>
    <row r="26" spans="1:7" ht="15.75">
      <c r="A26" s="481"/>
      <c r="B26" s="480"/>
      <c r="C26" s="542" t="s">
        <v>121</v>
      </c>
      <c r="D26" s="478" t="s">
        <v>1396</v>
      </c>
      <c r="E26" s="371"/>
      <c r="F26" s="372"/>
    </row>
    <row r="27" spans="1:7" ht="15.75">
      <c r="A27" s="481"/>
      <c r="B27" s="480"/>
      <c r="C27" s="542" t="s">
        <v>134</v>
      </c>
      <c r="D27" s="478" t="s">
        <v>1397</v>
      </c>
      <c r="E27" s="371"/>
      <c r="F27" s="372"/>
    </row>
    <row r="28" spans="1:7" ht="25.5">
      <c r="A28" s="481"/>
      <c r="B28" s="480"/>
      <c r="C28" s="542" t="s">
        <v>138</v>
      </c>
      <c r="D28" s="478" t="s">
        <v>1398</v>
      </c>
      <c r="E28" s="371"/>
      <c r="F28" s="372"/>
    </row>
    <row r="29" spans="1:7" ht="25.5">
      <c r="A29" s="481"/>
      <c r="B29" s="480" t="s">
        <v>346</v>
      </c>
      <c r="C29" s="542"/>
      <c r="D29" s="478" t="s">
        <v>1399</v>
      </c>
      <c r="E29" s="371"/>
      <c r="F29" s="372"/>
    </row>
    <row r="30" spans="1:7" ht="15.75">
      <c r="A30" s="481"/>
      <c r="B30" s="480" t="s">
        <v>350</v>
      </c>
      <c r="C30" s="542"/>
      <c r="D30" s="478" t="s">
        <v>1400</v>
      </c>
      <c r="E30" s="371"/>
      <c r="F30" s="372"/>
    </row>
    <row r="31" spans="1:7" ht="15.75">
      <c r="A31" s="481"/>
      <c r="B31" s="480"/>
      <c r="C31" s="542" t="s">
        <v>117</v>
      </c>
      <c r="D31" s="478" t="s">
        <v>1401</v>
      </c>
      <c r="E31" s="371"/>
      <c r="F31" s="372"/>
    </row>
    <row r="32" spans="1:7" ht="25.5">
      <c r="A32" s="481"/>
      <c r="B32" s="480" t="s">
        <v>352</v>
      </c>
      <c r="C32" s="542"/>
      <c r="D32" s="543" t="s">
        <v>1402</v>
      </c>
      <c r="E32" s="266"/>
      <c r="F32" s="772"/>
    </row>
    <row r="33" spans="1:6" ht="15.75">
      <c r="A33" s="481"/>
      <c r="B33" s="480"/>
      <c r="C33" s="542" t="s">
        <v>117</v>
      </c>
      <c r="D33" s="478" t="s">
        <v>1403</v>
      </c>
      <c r="E33" s="371"/>
      <c r="F33" s="372"/>
    </row>
    <row r="34" spans="1:6" ht="15.75">
      <c r="A34" s="481"/>
      <c r="B34" s="480"/>
      <c r="C34" s="542" t="s">
        <v>119</v>
      </c>
      <c r="D34" s="478" t="s">
        <v>1404</v>
      </c>
      <c r="E34" s="371"/>
      <c r="F34" s="372"/>
    </row>
    <row r="35" spans="1:6" ht="15.75">
      <c r="A35" s="481"/>
      <c r="B35" s="480"/>
      <c r="C35" s="542" t="s">
        <v>121</v>
      </c>
      <c r="D35" s="478" t="s">
        <v>1405</v>
      </c>
      <c r="E35" s="371"/>
      <c r="F35" s="372"/>
    </row>
    <row r="36" spans="1:6" ht="15.75">
      <c r="A36" s="481"/>
      <c r="B36" s="480"/>
      <c r="C36" s="542" t="s">
        <v>134</v>
      </c>
      <c r="D36" s="478" t="s">
        <v>1406</v>
      </c>
      <c r="E36" s="371"/>
      <c r="F36" s="372"/>
    </row>
    <row r="37" spans="1:6" ht="25.5">
      <c r="A37" s="481"/>
      <c r="B37" s="480" t="s">
        <v>354</v>
      </c>
      <c r="C37" s="542"/>
      <c r="D37" s="543" t="s">
        <v>1407</v>
      </c>
      <c r="E37" s="266"/>
      <c r="F37" s="772"/>
    </row>
    <row r="38" spans="1:6" ht="15.75">
      <c r="A38" s="481"/>
      <c r="B38" s="480"/>
      <c r="C38" s="542" t="s">
        <v>117</v>
      </c>
      <c r="D38" s="478" t="s">
        <v>1408</v>
      </c>
      <c r="E38" s="371"/>
      <c r="F38" s="372"/>
    </row>
    <row r="39" spans="1:6" ht="15.75">
      <c r="A39" s="481"/>
      <c r="B39" s="480"/>
      <c r="C39" s="542" t="s">
        <v>119</v>
      </c>
      <c r="D39" s="478" t="s">
        <v>1409</v>
      </c>
      <c r="E39" s="371"/>
      <c r="F39" s="372"/>
    </row>
    <row r="40" spans="1:6" ht="15.75">
      <c r="A40" s="481"/>
      <c r="B40" s="480"/>
      <c r="C40" s="542" t="s">
        <v>121</v>
      </c>
      <c r="D40" s="478" t="s">
        <v>1410</v>
      </c>
      <c r="E40" s="371"/>
      <c r="F40" s="372"/>
    </row>
    <row r="41" spans="1:6" ht="15.75">
      <c r="A41" s="481"/>
      <c r="B41" s="480"/>
      <c r="C41" s="542" t="s">
        <v>134</v>
      </c>
      <c r="D41" s="478" t="s">
        <v>1411</v>
      </c>
      <c r="E41" s="371"/>
      <c r="F41" s="372"/>
    </row>
    <row r="42" spans="1:6" ht="15.75">
      <c r="A42" s="481"/>
      <c r="B42" s="480"/>
      <c r="C42" s="542" t="s">
        <v>138</v>
      </c>
      <c r="D42" s="478" t="s">
        <v>1412</v>
      </c>
      <c r="E42" s="371"/>
      <c r="F42" s="372"/>
    </row>
    <row r="43" spans="1:6" ht="15.75">
      <c r="A43" s="481"/>
      <c r="B43" s="480"/>
      <c r="C43" s="542" t="s">
        <v>150</v>
      </c>
      <c r="D43" s="478" t="s">
        <v>1413</v>
      </c>
      <c r="E43" s="371"/>
      <c r="F43" s="372"/>
    </row>
    <row r="44" spans="1:6" ht="15.75">
      <c r="A44" s="481"/>
      <c r="B44" s="480"/>
      <c r="C44" s="542" t="s">
        <v>152</v>
      </c>
      <c r="D44" s="478" t="s">
        <v>1414</v>
      </c>
      <c r="E44" s="371"/>
      <c r="F44" s="372"/>
    </row>
    <row r="45" spans="1:6" ht="25.5">
      <c r="A45" s="481"/>
      <c r="B45" s="480"/>
      <c r="C45" s="542" t="s">
        <v>154</v>
      </c>
      <c r="D45" s="478" t="s">
        <v>1415</v>
      </c>
      <c r="E45" s="371"/>
      <c r="F45" s="372"/>
    </row>
    <row r="46" spans="1:6" ht="15.75">
      <c r="A46" s="481"/>
      <c r="B46" s="480"/>
      <c r="C46" s="542" t="s">
        <v>156</v>
      </c>
      <c r="D46" s="478" t="s">
        <v>1416</v>
      </c>
      <c r="E46" s="371"/>
      <c r="F46" s="372"/>
    </row>
    <row r="47" spans="1:6" ht="15.75">
      <c r="A47" s="481"/>
      <c r="B47" s="480"/>
      <c r="C47" s="542" t="s">
        <v>158</v>
      </c>
      <c r="D47" s="478" t="s">
        <v>1417</v>
      </c>
      <c r="E47" s="371"/>
      <c r="F47" s="372"/>
    </row>
    <row r="48" spans="1:6" ht="39.75" thickTop="1" thickBot="1">
      <c r="A48" s="481"/>
      <c r="B48" s="480" t="s">
        <v>407</v>
      </c>
      <c r="C48" s="542"/>
      <c r="D48" s="478" t="s">
        <v>1418</v>
      </c>
      <c r="E48" s="371"/>
      <c r="F48" s="372"/>
    </row>
    <row r="49" spans="1:7" ht="27" thickTop="1" thickBot="1">
      <c r="A49" s="481"/>
      <c r="B49" s="480" t="s">
        <v>409</v>
      </c>
      <c r="C49" s="542"/>
      <c r="D49" s="478" t="s">
        <v>1419</v>
      </c>
      <c r="E49" s="371"/>
      <c r="F49" s="372"/>
    </row>
    <row r="50" spans="1:7" ht="25.5">
      <c r="A50" s="481"/>
      <c r="B50" s="480" t="s">
        <v>411</v>
      </c>
      <c r="C50" s="542"/>
      <c r="D50" s="478" t="s">
        <v>1420</v>
      </c>
      <c r="E50" s="371"/>
      <c r="F50" s="372"/>
    </row>
    <row r="51" spans="1:7" ht="38.25">
      <c r="A51" s="481"/>
      <c r="B51" s="480" t="s">
        <v>413</v>
      </c>
      <c r="C51" s="542"/>
      <c r="D51" s="478" t="s">
        <v>1421</v>
      </c>
      <c r="E51" s="371"/>
      <c r="F51" s="372"/>
    </row>
    <row r="52" spans="1:7" ht="25.5">
      <c r="A52" s="481"/>
      <c r="B52" s="480" t="s">
        <v>415</v>
      </c>
      <c r="C52" s="542"/>
      <c r="D52" s="478" t="s">
        <v>1422</v>
      </c>
      <c r="E52" s="371"/>
      <c r="F52" s="372"/>
    </row>
    <row r="53" spans="1:7" ht="38.25">
      <c r="A53" s="481"/>
      <c r="B53" s="480" t="s">
        <v>417</v>
      </c>
      <c r="C53" s="542"/>
      <c r="D53" s="478" t="s">
        <v>1423</v>
      </c>
      <c r="E53" s="371"/>
      <c r="F53" s="372"/>
    </row>
    <row r="54" spans="1:7" ht="15.75">
      <c r="A54" s="481"/>
      <c r="B54" s="480" t="s">
        <v>421</v>
      </c>
      <c r="C54" s="542"/>
      <c r="D54" s="478" t="s">
        <v>1424</v>
      </c>
      <c r="E54" s="371"/>
      <c r="F54" s="372"/>
      <c r="G54" s="705"/>
    </row>
    <row r="55" spans="1:7" ht="15.75">
      <c r="A55" s="481"/>
      <c r="B55" s="480" t="s">
        <v>423</v>
      </c>
      <c r="C55" s="542"/>
      <c r="D55" s="478" t="s">
        <v>1425</v>
      </c>
      <c r="E55" s="371"/>
      <c r="F55" s="372"/>
    </row>
    <row r="56" spans="1:7" ht="25.5">
      <c r="A56" s="481"/>
      <c r="B56" s="480" t="s">
        <v>425</v>
      </c>
      <c r="C56" s="542"/>
      <c r="D56" s="478" t="s">
        <v>1426</v>
      </c>
      <c r="E56" s="371"/>
      <c r="F56" s="372"/>
    </row>
    <row r="57" spans="1:7" ht="15.75">
      <c r="A57" s="481"/>
      <c r="B57" s="480" t="s">
        <v>427</v>
      </c>
      <c r="C57" s="542"/>
      <c r="D57" s="478" t="s">
        <v>1427</v>
      </c>
      <c r="E57" s="371"/>
      <c r="F57" s="372"/>
    </row>
    <row r="58" spans="1:7" ht="25.5">
      <c r="A58" s="481"/>
      <c r="B58" s="480" t="s">
        <v>429</v>
      </c>
      <c r="C58" s="542"/>
      <c r="D58" s="478" t="s">
        <v>1428</v>
      </c>
      <c r="E58" s="371"/>
      <c r="F58" s="372"/>
    </row>
    <row r="59" spans="1:7" ht="15.75">
      <c r="A59" s="481"/>
      <c r="B59" s="480" t="s">
        <v>431</v>
      </c>
      <c r="C59" s="542"/>
      <c r="D59" s="478" t="s">
        <v>1429</v>
      </c>
      <c r="E59" s="371"/>
      <c r="F59" s="372"/>
    </row>
    <row r="60" spans="1:7">
      <c r="A60" s="481"/>
      <c r="B60" s="481"/>
    </row>
  </sheetData>
  <mergeCells count="3">
    <mergeCell ref="A1:F1"/>
    <mergeCell ref="D5:F5"/>
    <mergeCell ref="A2:E2"/>
  </mergeCells>
  <dataValidations count="1">
    <dataValidation type="textLength" allowBlank="1" showInputMessage="1" showErrorMessage="1" sqref="E8:F59" xr:uid="{CC3214D0-1CCD-4434-BB5A-76CCCE0D682D}">
      <formula1>0</formula1>
      <formula2>400</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58"/>
  <sheetViews>
    <sheetView showGridLines="0" workbookViewId="0">
      <selection sqref="A1:C1"/>
    </sheetView>
  </sheetViews>
  <sheetFormatPr defaultRowHeight="12.75"/>
  <cols>
    <col min="1" max="1" width="44.140625" customWidth="1"/>
    <col min="2" max="2" width="58.7109375" customWidth="1"/>
  </cols>
  <sheetData>
    <row r="1" spans="1:5" ht="40.9" customHeight="1">
      <c r="A1" s="969" t="str">
        <f>Introduction!A1</f>
        <v>Request for Medical Proposal (RFP) for Arlington County Government</v>
      </c>
      <c r="B1" s="969"/>
      <c r="C1" s="969"/>
    </row>
    <row r="2" spans="1:5" ht="20.25">
      <c r="A2" s="926" t="s">
        <v>1</v>
      </c>
      <c r="B2" s="926"/>
      <c r="C2" s="926"/>
      <c r="D2" s="926"/>
      <c r="E2" s="926"/>
    </row>
    <row r="3" spans="1:5" ht="17.25">
      <c r="A3" s="188" t="s">
        <v>28</v>
      </c>
    </row>
    <row r="5" spans="1:5" ht="24.6" customHeight="1">
      <c r="A5" s="970" t="s">
        <v>1430</v>
      </c>
      <c r="B5" s="970"/>
    </row>
    <row r="8" spans="1:5" ht="15.75">
      <c r="A8" s="87" t="s">
        <v>275</v>
      </c>
      <c r="B8" s="237" t="s">
        <v>104</v>
      </c>
    </row>
    <row r="9" spans="1:5">
      <c r="A9" s="904"/>
      <c r="B9" s="904"/>
    </row>
    <row r="10" spans="1:5">
      <c r="A10" s="904"/>
      <c r="B10" s="904"/>
    </row>
    <row r="11" spans="1:5">
      <c r="A11" s="904"/>
      <c r="B11" s="904"/>
    </row>
    <row r="12" spans="1:5">
      <c r="A12" s="904"/>
      <c r="B12" s="904"/>
    </row>
    <row r="13" spans="1:5">
      <c r="A13" s="904"/>
      <c r="B13" s="904"/>
    </row>
    <row r="14" spans="1:5">
      <c r="A14" s="904"/>
      <c r="B14" s="904"/>
    </row>
    <row r="15" spans="1:5">
      <c r="A15" s="904"/>
      <c r="B15" s="904"/>
    </row>
    <row r="16" spans="1:5">
      <c r="A16" s="904"/>
      <c r="B16" s="904"/>
    </row>
    <row r="17" spans="1:2">
      <c r="A17" s="904"/>
      <c r="B17" s="904"/>
    </row>
    <row r="18" spans="1:2">
      <c r="A18" s="904"/>
      <c r="B18" s="904"/>
    </row>
    <row r="19" spans="1:2">
      <c r="A19" s="904"/>
      <c r="B19" s="904"/>
    </row>
    <row r="20" spans="1:2">
      <c r="A20" s="904"/>
      <c r="B20" s="904"/>
    </row>
    <row r="21" spans="1:2">
      <c r="A21" s="904"/>
      <c r="B21" s="904"/>
    </row>
    <row r="22" spans="1:2">
      <c r="A22" s="904"/>
      <c r="B22" s="904"/>
    </row>
    <row r="23" spans="1:2">
      <c r="A23" s="904"/>
      <c r="B23" s="904"/>
    </row>
    <row r="24" spans="1:2">
      <c r="A24" s="904"/>
      <c r="B24" s="904"/>
    </row>
    <row r="25" spans="1:2">
      <c r="A25" s="904"/>
      <c r="B25" s="904"/>
    </row>
    <row r="26" spans="1:2">
      <c r="A26" s="904"/>
      <c r="B26" s="904"/>
    </row>
    <row r="27" spans="1:2">
      <c r="A27" s="904"/>
      <c r="B27" s="904"/>
    </row>
    <row r="28" spans="1:2">
      <c r="A28" s="904"/>
      <c r="B28" s="904"/>
    </row>
    <row r="29" spans="1:2">
      <c r="A29" s="904"/>
      <c r="B29" s="904"/>
    </row>
    <row r="30" spans="1:2">
      <c r="A30" s="904"/>
      <c r="B30" s="904"/>
    </row>
    <row r="31" spans="1:2">
      <c r="A31" s="904"/>
      <c r="B31" s="904"/>
    </row>
    <row r="32" spans="1:2">
      <c r="A32" s="904"/>
      <c r="B32" s="904"/>
    </row>
    <row r="33" spans="1:2">
      <c r="A33" s="904"/>
      <c r="B33" s="904"/>
    </row>
    <row r="34" spans="1:2">
      <c r="A34" s="904"/>
      <c r="B34" s="904"/>
    </row>
    <row r="35" spans="1:2">
      <c r="A35" s="904"/>
      <c r="B35" s="904"/>
    </row>
    <row r="36" spans="1:2">
      <c r="A36" s="904"/>
      <c r="B36" s="904"/>
    </row>
    <row r="37" spans="1:2">
      <c r="A37" s="904"/>
      <c r="B37" s="904"/>
    </row>
    <row r="38" spans="1:2">
      <c r="A38" s="904"/>
      <c r="B38" s="904"/>
    </row>
    <row r="39" spans="1:2">
      <c r="A39" s="904"/>
      <c r="B39" s="904"/>
    </row>
    <row r="40" spans="1:2">
      <c r="A40" s="904"/>
      <c r="B40" s="904"/>
    </row>
    <row r="41" spans="1:2">
      <c r="A41" s="904"/>
      <c r="B41" s="904"/>
    </row>
    <row r="42" spans="1:2">
      <c r="A42" s="904"/>
      <c r="B42" s="904"/>
    </row>
    <row r="43" spans="1:2">
      <c r="A43" s="904"/>
      <c r="B43" s="904"/>
    </row>
    <row r="44" spans="1:2">
      <c r="A44" s="904"/>
      <c r="B44" s="904"/>
    </row>
    <row r="45" spans="1:2">
      <c r="A45" s="904"/>
      <c r="B45" s="904"/>
    </row>
    <row r="46" spans="1:2">
      <c r="A46" s="904"/>
      <c r="B46" s="904"/>
    </row>
    <row r="47" spans="1:2">
      <c r="A47" s="904"/>
      <c r="B47" s="904"/>
    </row>
    <row r="48" spans="1:2">
      <c r="A48" s="904"/>
      <c r="B48" s="904"/>
    </row>
    <row r="49" spans="1:2">
      <c r="A49" s="904"/>
      <c r="B49" s="904"/>
    </row>
    <row r="50" spans="1:2">
      <c r="A50" s="904"/>
      <c r="B50" s="904"/>
    </row>
    <row r="51" spans="1:2">
      <c r="A51" s="904"/>
      <c r="B51" s="904"/>
    </row>
    <row r="52" spans="1:2">
      <c r="A52" s="904"/>
      <c r="B52" s="904"/>
    </row>
    <row r="53" spans="1:2">
      <c r="A53" s="904"/>
      <c r="B53" s="904"/>
    </row>
    <row r="54" spans="1:2">
      <c r="A54" s="904"/>
      <c r="B54" s="904"/>
    </row>
    <row r="55" spans="1:2">
      <c r="A55" s="904"/>
      <c r="B55" s="904"/>
    </row>
    <row r="56" spans="1:2">
      <c r="A56" s="904"/>
      <c r="B56" s="904"/>
    </row>
    <row r="57" spans="1:2">
      <c r="A57" s="904"/>
      <c r="B57" s="904"/>
    </row>
    <row r="58" spans="1:2">
      <c r="A58" s="904"/>
      <c r="B58" s="904"/>
    </row>
  </sheetData>
  <mergeCells count="3">
    <mergeCell ref="A1:C1"/>
    <mergeCell ref="A5:B5"/>
    <mergeCell ref="A2:E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showGridLines="0" workbookViewId="0">
      <selection activeCell="B3" sqref="B3"/>
    </sheetView>
  </sheetViews>
  <sheetFormatPr defaultRowHeight="12.75"/>
  <cols>
    <col min="1" max="1" width="26.5703125" customWidth="1"/>
    <col min="2" max="2" width="35.140625" customWidth="1"/>
    <col min="3" max="3" width="42.140625" customWidth="1"/>
    <col min="4" max="4" width="9.28515625" bestFit="1" customWidth="1"/>
  </cols>
  <sheetData>
    <row r="1" spans="1:6" ht="23.25">
      <c r="A1" s="192" t="str">
        <f>Introduction!A1</f>
        <v>Request for Medical Proposal (RFP) for Arlington County Government</v>
      </c>
      <c r="B1" s="193"/>
      <c r="C1" s="194"/>
      <c r="D1" s="194"/>
      <c r="E1" s="195"/>
      <c r="F1" s="195"/>
    </row>
    <row r="2" spans="1:6" ht="20.45" customHeight="1">
      <c r="A2" s="926" t="s">
        <v>1</v>
      </c>
      <c r="B2" s="926"/>
      <c r="C2" s="926"/>
      <c r="D2" s="926"/>
      <c r="E2" s="926"/>
      <c r="F2" s="195"/>
    </row>
    <row r="3" spans="1:6" ht="17.25">
      <c r="A3" s="196"/>
      <c r="B3" s="197"/>
      <c r="C3" s="198"/>
      <c r="D3" s="198"/>
      <c r="E3" s="200"/>
      <c r="F3" s="200"/>
    </row>
    <row r="4" spans="1:6" ht="17.25">
      <c r="A4" s="208" t="s">
        <v>1431</v>
      </c>
      <c r="B4" s="201"/>
      <c r="C4" s="201"/>
      <c r="D4" s="201"/>
      <c r="E4" s="380"/>
      <c r="F4" s="380"/>
    </row>
    <row r="5" spans="1:6" ht="28.9" customHeight="1">
      <c r="A5" s="971" t="s">
        <v>1432</v>
      </c>
      <c r="B5" s="971"/>
      <c r="C5" s="971"/>
      <c r="D5" s="878"/>
      <c r="E5" s="195"/>
      <c r="F5" s="195"/>
    </row>
    <row r="6" spans="1:6" ht="26.25" thickBot="1">
      <c r="A6" s="878"/>
      <c r="B6" s="878"/>
      <c r="C6" s="844" t="s">
        <v>1433</v>
      </c>
      <c r="D6" s="878"/>
      <c r="E6" s="195"/>
      <c r="F6" s="195"/>
    </row>
    <row r="7" spans="1:6">
      <c r="A7" s="972" t="s">
        <v>1434</v>
      </c>
      <c r="B7" s="879" t="s">
        <v>1435</v>
      </c>
      <c r="C7" s="571"/>
      <c r="D7" s="571"/>
      <c r="E7" s="434"/>
    </row>
    <row r="8" spans="1:6">
      <c r="A8" s="973"/>
      <c r="B8" s="880" t="s">
        <v>1436</v>
      </c>
      <c r="C8" s="881" t="s">
        <v>1437</v>
      </c>
      <c r="D8" s="881" t="s">
        <v>1438</v>
      </c>
      <c r="E8" s="434"/>
    </row>
    <row r="9" spans="1:6">
      <c r="A9" s="974"/>
      <c r="B9" s="203" t="s">
        <v>1439</v>
      </c>
      <c r="C9" s="205"/>
      <c r="D9" s="205"/>
      <c r="E9" s="434"/>
    </row>
    <row r="10" spans="1:6">
      <c r="A10" s="905" t="s">
        <v>1440</v>
      </c>
      <c r="B10" s="906" t="s">
        <v>1441</v>
      </c>
      <c r="C10" s="645"/>
      <c r="D10" s="645"/>
      <c r="E10" s="434"/>
    </row>
    <row r="11" spans="1:6">
      <c r="A11" s="905" t="s">
        <v>1442</v>
      </c>
      <c r="B11" s="570" t="s">
        <v>1443</v>
      </c>
      <c r="C11" s="645"/>
      <c r="D11" s="645"/>
      <c r="E11" s="434"/>
    </row>
    <row r="12" spans="1:6">
      <c r="A12" s="646" t="s">
        <v>1444</v>
      </c>
      <c r="B12" s="570" t="s">
        <v>1445</v>
      </c>
      <c r="C12" s="645"/>
      <c r="D12" s="645"/>
      <c r="E12" s="434"/>
    </row>
    <row r="13" spans="1:6">
      <c r="A13" s="905" t="s">
        <v>1446</v>
      </c>
      <c r="B13" s="569">
        <v>0</v>
      </c>
      <c r="C13" s="647"/>
      <c r="D13" s="647"/>
      <c r="E13" s="434"/>
    </row>
    <row r="14" spans="1:6" ht="25.5">
      <c r="A14" s="905" t="s">
        <v>1447</v>
      </c>
      <c r="B14" s="569" t="s">
        <v>1448</v>
      </c>
      <c r="C14" s="647"/>
      <c r="D14" s="647"/>
      <c r="E14" s="434"/>
    </row>
    <row r="15" spans="1:6">
      <c r="A15" s="646" t="s">
        <v>1449</v>
      </c>
      <c r="B15" s="569">
        <v>0</v>
      </c>
      <c r="C15" s="647"/>
      <c r="D15" s="647"/>
      <c r="E15" s="434"/>
    </row>
    <row r="16" spans="1:6">
      <c r="A16" s="905" t="s">
        <v>1450</v>
      </c>
      <c r="B16" s="569">
        <v>500</v>
      </c>
      <c r="C16" s="647"/>
      <c r="D16" s="647"/>
      <c r="E16" s="434"/>
    </row>
    <row r="17" spans="1:6">
      <c r="A17" s="646" t="s">
        <v>1451</v>
      </c>
      <c r="B17" s="569">
        <v>75</v>
      </c>
      <c r="C17" s="647"/>
      <c r="D17" s="647"/>
      <c r="E17" s="434"/>
    </row>
    <row r="18" spans="1:6">
      <c r="A18" s="646" t="s">
        <v>1452</v>
      </c>
      <c r="B18" s="569">
        <v>200</v>
      </c>
      <c r="C18" s="647"/>
      <c r="D18" s="647"/>
      <c r="E18" s="434"/>
    </row>
    <row r="19" spans="1:6">
      <c r="A19" s="646" t="s">
        <v>1453</v>
      </c>
      <c r="B19" s="569">
        <v>500</v>
      </c>
      <c r="C19" s="647"/>
      <c r="D19" s="647"/>
      <c r="E19" s="434"/>
    </row>
    <row r="20" spans="1:6">
      <c r="A20" s="646" t="s">
        <v>1454</v>
      </c>
      <c r="B20" s="569">
        <v>60</v>
      </c>
      <c r="C20" s="647"/>
      <c r="D20" s="647"/>
      <c r="E20" s="434"/>
    </row>
    <row r="21" spans="1:6" ht="25.5">
      <c r="A21" s="646" t="s">
        <v>1455</v>
      </c>
      <c r="B21" s="570" t="s">
        <v>1456</v>
      </c>
      <c r="C21" s="645"/>
      <c r="D21" s="645"/>
      <c r="E21" s="434"/>
    </row>
    <row r="22" spans="1:6">
      <c r="A22" s="491" t="s">
        <v>1457</v>
      </c>
      <c r="B22" s="570" t="s">
        <v>1458</v>
      </c>
      <c r="C22" s="907"/>
      <c r="D22" s="907"/>
      <c r="E22" s="434"/>
    </row>
    <row r="23" spans="1:6" ht="26.45" customHeight="1">
      <c r="A23" s="976" t="s">
        <v>1459</v>
      </c>
      <c r="B23" s="570" t="s">
        <v>1460</v>
      </c>
      <c r="C23" s="484"/>
      <c r="D23" s="484"/>
      <c r="E23" s="434"/>
    </row>
    <row r="24" spans="1:6" ht="25.5">
      <c r="A24" s="977"/>
      <c r="B24" s="486" t="s">
        <v>1461</v>
      </c>
      <c r="C24" s="487"/>
      <c r="D24" s="487"/>
      <c r="E24" s="434"/>
    </row>
    <row r="25" spans="1:6">
      <c r="A25" s="905" t="s">
        <v>1462</v>
      </c>
      <c r="B25" s="906" t="s">
        <v>1460</v>
      </c>
      <c r="C25" s="907"/>
      <c r="D25" s="907"/>
      <c r="E25" s="434"/>
    </row>
    <row r="26" spans="1:6" ht="13.5" thickBot="1">
      <c r="A26" s="568"/>
      <c r="B26" s="488" t="s">
        <v>1463</v>
      </c>
      <c r="C26" s="489"/>
      <c r="D26" s="489"/>
      <c r="E26" s="434"/>
    </row>
    <row r="27" spans="1:6" ht="28.15" customHeight="1">
      <c r="A27" s="975" t="s">
        <v>1464</v>
      </c>
      <c r="B27" s="975"/>
      <c r="C27" s="975"/>
      <c r="D27" s="648"/>
      <c r="E27" s="434"/>
      <c r="F27" s="434"/>
    </row>
    <row r="28" spans="1:6">
      <c r="A28" s="703"/>
      <c r="B28" s="845"/>
      <c r="C28" s="703"/>
      <c r="D28" s="703"/>
    </row>
    <row r="29" spans="1:6">
      <c r="A29" s="703"/>
      <c r="B29" s="845"/>
      <c r="C29" s="703"/>
      <c r="D29" s="703"/>
    </row>
    <row r="30" spans="1:6">
      <c r="A30" s="703"/>
      <c r="B30" s="846"/>
      <c r="C30" s="703"/>
      <c r="D30" s="703"/>
    </row>
    <row r="31" spans="1:6">
      <c r="A31" s="703"/>
      <c r="B31" s="846"/>
      <c r="C31" s="703"/>
      <c r="D31" s="703"/>
    </row>
    <row r="32" spans="1:6">
      <c r="A32" s="703"/>
      <c r="B32" s="846"/>
      <c r="C32" s="703"/>
      <c r="D32" s="703"/>
    </row>
    <row r="33" spans="1:4">
      <c r="A33" s="703"/>
      <c r="B33" s="846"/>
      <c r="C33" s="703"/>
      <c r="D33" s="703"/>
    </row>
  </sheetData>
  <mergeCells count="5">
    <mergeCell ref="A5:C5"/>
    <mergeCell ref="A7:A9"/>
    <mergeCell ref="A27:C27"/>
    <mergeCell ref="A23:A24"/>
    <mergeCell ref="A2:E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6"/>
  <sheetViews>
    <sheetView showGridLines="0" workbookViewId="0">
      <selection activeCell="D10" sqref="D10"/>
    </sheetView>
  </sheetViews>
  <sheetFormatPr defaultRowHeight="12.75"/>
  <cols>
    <col min="1" max="1" width="34.7109375" customWidth="1"/>
    <col min="2" max="2" width="31.42578125" customWidth="1"/>
    <col min="3" max="3" width="41.42578125" customWidth="1"/>
    <col min="4" max="4" width="9.28515625" bestFit="1" customWidth="1"/>
  </cols>
  <sheetData>
    <row r="1" spans="1:5" ht="23.25">
      <c r="A1" s="192" t="str">
        <f>Introduction!A1</f>
        <v>Request for Medical Proposal (RFP) for Arlington County Government</v>
      </c>
      <c r="B1" s="193"/>
      <c r="C1" s="194"/>
    </row>
    <row r="2" spans="1:5" ht="20.45" customHeight="1">
      <c r="A2" s="926" t="s">
        <v>1</v>
      </c>
      <c r="B2" s="926"/>
      <c r="C2" s="926"/>
      <c r="D2" s="926"/>
      <c r="E2" s="926"/>
    </row>
    <row r="3" spans="1:5" ht="17.25">
      <c r="A3" s="196"/>
      <c r="B3" s="197"/>
      <c r="C3" s="198"/>
    </row>
    <row r="4" spans="1:5" ht="17.25">
      <c r="A4" s="208" t="s">
        <v>1431</v>
      </c>
      <c r="B4" s="201"/>
      <c r="C4" s="201"/>
    </row>
    <row r="5" spans="1:5" ht="37.15" customHeight="1">
      <c r="A5" s="971" t="s">
        <v>1432</v>
      </c>
      <c r="B5" s="971"/>
      <c r="C5" s="971"/>
      <c r="D5" s="602"/>
      <c r="E5" s="602"/>
    </row>
    <row r="6" spans="1:5" ht="26.25" thickBot="1">
      <c r="A6" s="572"/>
      <c r="B6" s="572"/>
      <c r="C6" s="844" t="s">
        <v>1433</v>
      </c>
    </row>
    <row r="7" spans="1:5">
      <c r="A7" s="202"/>
      <c r="B7" s="879" t="s">
        <v>1465</v>
      </c>
      <c r="C7" s="571"/>
      <c r="D7" s="571"/>
    </row>
    <row r="8" spans="1:5">
      <c r="A8" s="378"/>
      <c r="B8" s="880" t="s">
        <v>1436</v>
      </c>
      <c r="C8" s="881" t="s">
        <v>1437</v>
      </c>
      <c r="D8" s="881" t="s">
        <v>1438</v>
      </c>
    </row>
    <row r="9" spans="1:5">
      <c r="A9" s="644"/>
      <c r="B9" s="203" t="s">
        <v>1439</v>
      </c>
      <c r="C9" s="205"/>
      <c r="D9" s="205"/>
    </row>
    <row r="10" spans="1:5">
      <c r="A10" s="905" t="s">
        <v>1440</v>
      </c>
      <c r="B10" s="570" t="s">
        <v>1466</v>
      </c>
      <c r="C10" s="645"/>
      <c r="D10" s="645"/>
    </row>
    <row r="11" spans="1:5">
      <c r="A11" s="905" t="s">
        <v>1442</v>
      </c>
      <c r="B11" s="570" t="s">
        <v>1466</v>
      </c>
      <c r="C11" s="645"/>
      <c r="D11" s="645"/>
    </row>
    <row r="12" spans="1:5">
      <c r="A12" s="646" t="s">
        <v>1444</v>
      </c>
      <c r="B12" s="570" t="s">
        <v>1445</v>
      </c>
      <c r="C12" s="645"/>
      <c r="D12" s="645"/>
    </row>
    <row r="13" spans="1:5">
      <c r="A13" s="905" t="s">
        <v>1446</v>
      </c>
      <c r="B13" s="569">
        <v>0</v>
      </c>
      <c r="C13" s="647"/>
      <c r="D13" s="647"/>
    </row>
    <row r="14" spans="1:5" ht="25.5">
      <c r="A14" s="905" t="s">
        <v>1447</v>
      </c>
      <c r="B14" s="569" t="s">
        <v>1467</v>
      </c>
      <c r="C14" s="647"/>
      <c r="D14" s="647"/>
    </row>
    <row r="15" spans="1:5">
      <c r="A15" s="646" t="s">
        <v>1449</v>
      </c>
      <c r="B15" s="569">
        <v>0</v>
      </c>
      <c r="C15" s="647"/>
      <c r="D15" s="647"/>
    </row>
    <row r="16" spans="1:5">
      <c r="A16" s="905" t="s">
        <v>1450</v>
      </c>
      <c r="B16" s="569" t="s">
        <v>1466</v>
      </c>
      <c r="C16" s="647"/>
      <c r="D16" s="647"/>
    </row>
    <row r="17" spans="1:4">
      <c r="A17" s="646" t="s">
        <v>1451</v>
      </c>
      <c r="B17" s="569" t="s">
        <v>1466</v>
      </c>
      <c r="C17" s="647"/>
      <c r="D17" s="647"/>
    </row>
    <row r="18" spans="1:4">
      <c r="A18" s="646" t="s">
        <v>1452</v>
      </c>
      <c r="B18" s="569" t="s">
        <v>1466</v>
      </c>
      <c r="C18" s="647"/>
      <c r="D18" s="647"/>
    </row>
    <row r="19" spans="1:4">
      <c r="A19" s="646" t="s">
        <v>1453</v>
      </c>
      <c r="B19" s="569" t="s">
        <v>1466</v>
      </c>
      <c r="C19" s="647"/>
      <c r="D19" s="647"/>
    </row>
    <row r="20" spans="1:4">
      <c r="A20" s="646" t="s">
        <v>1454</v>
      </c>
      <c r="B20" s="569" t="s">
        <v>1466</v>
      </c>
      <c r="C20" s="647"/>
      <c r="D20" s="647"/>
    </row>
    <row r="21" spans="1:4">
      <c r="A21" s="646" t="s">
        <v>1455</v>
      </c>
      <c r="B21" s="570" t="s">
        <v>1466</v>
      </c>
      <c r="C21" s="645"/>
      <c r="D21" s="645"/>
    </row>
    <row r="22" spans="1:4">
      <c r="A22" s="905" t="s">
        <v>1457</v>
      </c>
      <c r="B22" s="906" t="s">
        <v>1466</v>
      </c>
      <c r="C22" s="907"/>
      <c r="D22" s="907"/>
    </row>
    <row r="23" spans="1:4">
      <c r="A23" s="482" t="s">
        <v>1468</v>
      </c>
      <c r="B23" s="483" t="s">
        <v>1466</v>
      </c>
      <c r="C23" s="484"/>
      <c r="D23" s="484"/>
    </row>
    <row r="24" spans="1:4" ht="25.5">
      <c r="A24" s="485" t="s">
        <v>1469</v>
      </c>
      <c r="B24" s="486" t="s">
        <v>1461</v>
      </c>
      <c r="C24" s="487"/>
      <c r="D24" s="487"/>
    </row>
    <row r="25" spans="1:4">
      <c r="A25" s="905" t="s">
        <v>1462</v>
      </c>
      <c r="B25" s="906" t="s">
        <v>1466</v>
      </c>
      <c r="C25" s="907"/>
      <c r="D25" s="907"/>
    </row>
    <row r="26" spans="1:4" ht="13.5" thickBot="1">
      <c r="A26" s="568"/>
      <c r="B26" s="488" t="s">
        <v>1463</v>
      </c>
      <c r="C26" s="489"/>
      <c r="D26" s="489"/>
    </row>
    <row r="27" spans="1:4" ht="31.9" customHeight="1">
      <c r="A27" s="975" t="s">
        <v>1470</v>
      </c>
      <c r="B27" s="975"/>
      <c r="C27" s="975"/>
      <c r="D27" s="975"/>
    </row>
    <row r="28" spans="1:4">
      <c r="A28" s="703"/>
      <c r="B28" s="845"/>
      <c r="C28" s="703"/>
      <c r="D28" s="703"/>
    </row>
    <row r="29" spans="1:4">
      <c r="A29" s="703"/>
      <c r="B29" s="845"/>
      <c r="C29" s="703"/>
      <c r="D29" s="703"/>
    </row>
    <row r="30" spans="1:4">
      <c r="A30" s="703"/>
      <c r="B30" s="846"/>
      <c r="C30" s="703"/>
      <c r="D30" s="703"/>
    </row>
    <row r="31" spans="1:4">
      <c r="A31" s="703"/>
      <c r="B31" s="846"/>
      <c r="C31" s="703"/>
      <c r="D31" s="703"/>
    </row>
    <row r="32" spans="1:4">
      <c r="A32" s="703"/>
      <c r="B32" s="846"/>
      <c r="C32" s="703"/>
      <c r="D32" s="703"/>
    </row>
    <row r="33" spans="1:4">
      <c r="A33" s="703"/>
      <c r="B33" s="846"/>
      <c r="C33" s="703"/>
      <c r="D33" s="703"/>
    </row>
    <row r="34" spans="1:4">
      <c r="B34" s="206"/>
      <c r="C34" s="648"/>
    </row>
    <row r="35" spans="1:4">
      <c r="B35" s="207"/>
    </row>
    <row r="36" spans="1:4">
      <c r="B36" s="207"/>
    </row>
  </sheetData>
  <mergeCells count="3">
    <mergeCell ref="A5:C5"/>
    <mergeCell ref="A2:E2"/>
    <mergeCell ref="A27:D2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6"/>
  <sheetViews>
    <sheetView showGridLines="0" workbookViewId="0">
      <selection activeCell="J19" sqref="J19"/>
    </sheetView>
  </sheetViews>
  <sheetFormatPr defaultRowHeight="12.75"/>
  <cols>
    <col min="1" max="1" width="22.42578125" customWidth="1"/>
    <col min="2" max="2" width="48.7109375" bestFit="1" customWidth="1"/>
    <col min="3" max="3" width="17.85546875" bestFit="1" customWidth="1"/>
    <col min="4" max="4" width="35.5703125" customWidth="1"/>
    <col min="5" max="5" width="9.28515625" bestFit="1" customWidth="1"/>
    <col min="6" max="6" width="44.28515625" customWidth="1"/>
    <col min="7" max="7" width="11.140625" customWidth="1"/>
  </cols>
  <sheetData>
    <row r="1" spans="1:9" ht="23.25">
      <c r="A1" s="192" t="str">
        <f>Introduction!A1</f>
        <v>Request for Medical Proposal (RFP) for Arlington County Government</v>
      </c>
      <c r="B1" s="193"/>
      <c r="C1" s="95"/>
      <c r="D1" s="195"/>
      <c r="E1" s="195"/>
      <c r="F1" s="195"/>
      <c r="G1" s="195"/>
      <c r="H1" s="195"/>
    </row>
    <row r="2" spans="1:9" ht="20.45" customHeight="1">
      <c r="A2" s="926" t="s">
        <v>1</v>
      </c>
      <c r="B2" s="926"/>
      <c r="C2" s="926"/>
      <c r="D2" s="926"/>
      <c r="E2" s="926"/>
      <c r="F2" s="926"/>
      <c r="G2" s="195"/>
      <c r="H2" s="195"/>
    </row>
    <row r="3" spans="1:9" ht="17.25">
      <c r="A3" s="196"/>
      <c r="B3" s="197"/>
      <c r="C3" s="199"/>
      <c r="D3" s="200"/>
      <c r="E3" s="200"/>
      <c r="F3" s="200"/>
      <c r="G3" s="200"/>
      <c r="H3" s="200"/>
    </row>
    <row r="4" spans="1:9" ht="17.25">
      <c r="A4" s="208" t="s">
        <v>1431</v>
      </c>
      <c r="B4" s="201"/>
      <c r="C4" s="381"/>
      <c r="D4" s="381"/>
      <c r="E4" s="381"/>
      <c r="G4" s="380"/>
      <c r="H4" s="380"/>
    </row>
    <row r="5" spans="1:9">
      <c r="A5" s="971" t="s">
        <v>1471</v>
      </c>
      <c r="B5" s="971"/>
      <c r="C5" s="971"/>
      <c r="D5" s="971"/>
      <c r="E5" s="971"/>
      <c r="F5" s="971"/>
      <c r="G5" s="971"/>
      <c r="H5" s="971"/>
      <c r="I5" s="971"/>
    </row>
    <row r="6" spans="1:9" ht="27" customHeight="1" thickBot="1">
      <c r="A6" s="213"/>
      <c r="B6" s="980" t="s">
        <v>1472</v>
      </c>
      <c r="C6" s="980"/>
      <c r="D6" s="992" t="s">
        <v>1433</v>
      </c>
      <c r="E6" s="992"/>
      <c r="F6" s="992"/>
      <c r="G6" s="195"/>
      <c r="H6" s="195"/>
    </row>
    <row r="7" spans="1:9">
      <c r="A7" s="202"/>
      <c r="B7" s="981" t="s">
        <v>1473</v>
      </c>
      <c r="C7" s="982"/>
      <c r="D7" s="983" t="s">
        <v>1437</v>
      </c>
      <c r="E7" s="991"/>
      <c r="F7" s="984"/>
      <c r="G7" s="571"/>
    </row>
    <row r="8" spans="1:9">
      <c r="A8" s="378"/>
      <c r="B8" s="983" t="s">
        <v>1436</v>
      </c>
      <c r="C8" s="984"/>
      <c r="D8" s="887"/>
      <c r="E8" s="887"/>
      <c r="F8" s="887"/>
      <c r="G8" s="887"/>
    </row>
    <row r="9" spans="1:9">
      <c r="A9" s="644"/>
      <c r="B9" s="203" t="s">
        <v>1474</v>
      </c>
      <c r="C9" s="205" t="s">
        <v>1475</v>
      </c>
      <c r="D9" s="204" t="s">
        <v>1474</v>
      </c>
      <c r="E9" s="881" t="s">
        <v>1438</v>
      </c>
      <c r="F9" s="205" t="s">
        <v>1475</v>
      </c>
      <c r="G9" s="881" t="s">
        <v>1438</v>
      </c>
    </row>
    <row r="10" spans="1:9" ht="25.5">
      <c r="A10" s="905" t="s">
        <v>1440</v>
      </c>
      <c r="B10" s="908" t="s">
        <v>1476</v>
      </c>
      <c r="C10" s="907" t="s">
        <v>1477</v>
      </c>
      <c r="D10" s="490"/>
      <c r="E10" s="909"/>
      <c r="F10" s="907"/>
      <c r="G10" s="907"/>
    </row>
    <row r="11" spans="1:9" ht="25.5">
      <c r="A11" s="491" t="s">
        <v>1442</v>
      </c>
      <c r="B11" s="908" t="s">
        <v>1476</v>
      </c>
      <c r="C11" s="907" t="s">
        <v>1477</v>
      </c>
      <c r="D11" s="490"/>
      <c r="E11" s="909"/>
      <c r="F11" s="907"/>
      <c r="G11" s="907"/>
    </row>
    <row r="12" spans="1:9" ht="25.5">
      <c r="A12" s="491" t="s">
        <v>1444</v>
      </c>
      <c r="B12" s="908" t="s">
        <v>1445</v>
      </c>
      <c r="C12" s="645" t="s">
        <v>1445</v>
      </c>
      <c r="D12" s="490"/>
      <c r="E12" s="910"/>
      <c r="F12" s="645"/>
      <c r="G12" s="645"/>
    </row>
    <row r="13" spans="1:9" ht="25.5">
      <c r="A13" s="905" t="s">
        <v>1446</v>
      </c>
      <c r="B13" s="911" t="s">
        <v>1478</v>
      </c>
      <c r="C13" s="907" t="s">
        <v>1479</v>
      </c>
      <c r="D13" s="649"/>
      <c r="E13" s="912"/>
      <c r="F13" s="907"/>
      <c r="G13" s="907"/>
    </row>
    <row r="14" spans="1:9" ht="25.5">
      <c r="A14" s="905" t="s">
        <v>1447</v>
      </c>
      <c r="B14" s="911" t="s">
        <v>1480</v>
      </c>
      <c r="C14" s="907" t="s">
        <v>1481</v>
      </c>
      <c r="D14" s="649"/>
      <c r="E14" s="912"/>
      <c r="F14" s="907"/>
      <c r="G14" s="907"/>
    </row>
    <row r="15" spans="1:9" ht="25.5">
      <c r="A15" s="491" t="s">
        <v>1449</v>
      </c>
      <c r="B15" s="911" t="s">
        <v>1482</v>
      </c>
      <c r="C15" s="496" t="s">
        <v>1477</v>
      </c>
      <c r="D15" s="649"/>
      <c r="E15" s="913"/>
      <c r="F15" s="645"/>
      <c r="G15" s="645"/>
    </row>
    <row r="16" spans="1:9" ht="25.5">
      <c r="A16" s="905" t="s">
        <v>1450</v>
      </c>
      <c r="B16" s="911" t="s">
        <v>1476</v>
      </c>
      <c r="C16" s="907" t="s">
        <v>1477</v>
      </c>
      <c r="D16" s="649"/>
      <c r="E16" s="912"/>
      <c r="F16" s="907"/>
      <c r="G16" s="907"/>
    </row>
    <row r="17" spans="1:8" ht="25.5">
      <c r="A17" s="491" t="s">
        <v>1451</v>
      </c>
      <c r="B17" s="911" t="s">
        <v>1476</v>
      </c>
      <c r="C17" s="647" t="s">
        <v>1476</v>
      </c>
      <c r="D17" s="649"/>
      <c r="E17" s="913"/>
      <c r="F17" s="647"/>
      <c r="G17" s="647"/>
    </row>
    <row r="18" spans="1:8" ht="25.5">
      <c r="A18" s="491" t="s">
        <v>1452</v>
      </c>
      <c r="B18" s="911" t="s">
        <v>1476</v>
      </c>
      <c r="C18" s="647" t="s">
        <v>1476</v>
      </c>
      <c r="D18" s="649"/>
      <c r="E18" s="913"/>
      <c r="F18" s="647"/>
      <c r="G18" s="647"/>
    </row>
    <row r="19" spans="1:8" ht="25.5">
      <c r="A19" s="491" t="s">
        <v>1453</v>
      </c>
      <c r="B19" s="914" t="s">
        <v>1476</v>
      </c>
      <c r="C19" s="496" t="s">
        <v>1477</v>
      </c>
      <c r="D19" s="649"/>
      <c r="E19" s="913"/>
      <c r="F19" s="645"/>
      <c r="G19" s="645"/>
    </row>
    <row r="20" spans="1:8" ht="25.5">
      <c r="A20" s="491" t="s">
        <v>1454</v>
      </c>
      <c r="B20" s="914" t="s">
        <v>1476</v>
      </c>
      <c r="C20" s="496" t="s">
        <v>1477</v>
      </c>
      <c r="D20" s="649"/>
      <c r="E20" s="913"/>
      <c r="F20" s="645"/>
      <c r="G20" s="645"/>
    </row>
    <row r="21" spans="1:8" ht="25.5">
      <c r="A21" s="491" t="s">
        <v>1455</v>
      </c>
      <c r="B21" s="915" t="s">
        <v>1476</v>
      </c>
      <c r="C21" s="496" t="s">
        <v>1477</v>
      </c>
      <c r="D21" s="490"/>
      <c r="E21" s="910"/>
      <c r="F21" s="645"/>
      <c r="G21" s="645"/>
    </row>
    <row r="22" spans="1:8">
      <c r="A22" s="905" t="s">
        <v>1457</v>
      </c>
      <c r="B22" s="985" t="s">
        <v>1476</v>
      </c>
      <c r="C22" s="987" t="s">
        <v>1477</v>
      </c>
      <c r="D22" s="916"/>
      <c r="E22" s="909"/>
      <c r="F22" s="907"/>
      <c r="G22" s="907"/>
    </row>
    <row r="23" spans="1:8" ht="25.5">
      <c r="A23" s="482" t="s">
        <v>1459</v>
      </c>
      <c r="B23" s="986"/>
      <c r="C23" s="988"/>
      <c r="D23" s="492"/>
      <c r="E23" s="884"/>
      <c r="F23" s="484"/>
      <c r="G23" s="484"/>
    </row>
    <row r="24" spans="1:8">
      <c r="A24" s="485"/>
      <c r="B24" s="989" t="s">
        <v>1483</v>
      </c>
      <c r="C24" s="990"/>
      <c r="D24" s="493"/>
      <c r="E24" s="885"/>
      <c r="F24" s="487"/>
      <c r="G24" s="487"/>
    </row>
    <row r="25" spans="1:8" ht="25.5">
      <c r="A25" s="905" t="s">
        <v>1462</v>
      </c>
      <c r="B25" s="917" t="s">
        <v>1476</v>
      </c>
      <c r="C25" s="918" t="s">
        <v>1477</v>
      </c>
      <c r="D25" s="916"/>
      <c r="E25" s="909"/>
      <c r="F25" s="907"/>
      <c r="G25" s="907"/>
    </row>
    <row r="26" spans="1:8" ht="13.5" thickBot="1">
      <c r="A26" s="568"/>
      <c r="B26" s="978" t="s">
        <v>1463</v>
      </c>
      <c r="C26" s="979"/>
      <c r="D26" s="494"/>
      <c r="E26" s="886"/>
      <c r="F26" s="489"/>
      <c r="G26" s="489"/>
    </row>
    <row r="27" spans="1:8" ht="31.15" customHeight="1">
      <c r="A27" s="975" t="s">
        <v>1484</v>
      </c>
      <c r="B27" s="975"/>
      <c r="C27" s="975"/>
      <c r="D27" s="975"/>
      <c r="E27" s="975"/>
      <c r="F27" s="975"/>
      <c r="G27" s="975"/>
      <c r="H27" s="434"/>
    </row>
    <row r="28" spans="1:8">
      <c r="A28" s="703"/>
      <c r="B28" s="845"/>
      <c r="C28" s="846"/>
      <c r="D28" s="848"/>
      <c r="E28" s="848"/>
      <c r="F28" s="848"/>
      <c r="G28" s="848"/>
    </row>
    <row r="29" spans="1:8">
      <c r="A29" s="703"/>
      <c r="B29" s="845"/>
      <c r="C29" s="846"/>
      <c r="D29" s="703"/>
      <c r="E29" s="703"/>
      <c r="F29" s="703"/>
      <c r="G29" s="703"/>
    </row>
    <row r="30" spans="1:8">
      <c r="A30" s="703"/>
      <c r="B30" s="846"/>
      <c r="C30" s="846"/>
      <c r="D30" s="703"/>
      <c r="E30" s="703"/>
      <c r="F30" s="703"/>
      <c r="G30" s="703"/>
    </row>
    <row r="31" spans="1:8">
      <c r="A31" s="703"/>
      <c r="B31" s="846"/>
      <c r="C31" s="846"/>
      <c r="D31" s="703"/>
      <c r="E31" s="703"/>
      <c r="F31" s="703"/>
      <c r="G31" s="703"/>
    </row>
    <row r="32" spans="1:8">
      <c r="A32" s="703"/>
      <c r="B32" s="846"/>
      <c r="C32" s="846"/>
      <c r="D32" s="703"/>
      <c r="E32" s="703"/>
      <c r="F32" s="703"/>
      <c r="G32" s="703"/>
    </row>
    <row r="33" spans="1:7">
      <c r="A33" s="703"/>
      <c r="B33" s="846"/>
      <c r="C33" s="846"/>
      <c r="D33" s="703"/>
      <c r="E33" s="703"/>
      <c r="F33" s="703"/>
      <c r="G33" s="703"/>
    </row>
    <row r="34" spans="1:7">
      <c r="A34" s="434"/>
      <c r="B34" s="206"/>
      <c r="C34" s="434"/>
    </row>
    <row r="35" spans="1:7">
      <c r="B35" s="207"/>
      <c r="C35" s="650"/>
    </row>
    <row r="36" spans="1:7">
      <c r="B36" s="207"/>
    </row>
  </sheetData>
  <mergeCells count="12">
    <mergeCell ref="A27:G27"/>
    <mergeCell ref="A2:F2"/>
    <mergeCell ref="B26:C26"/>
    <mergeCell ref="B6:C6"/>
    <mergeCell ref="A5:I5"/>
    <mergeCell ref="B7:C7"/>
    <mergeCell ref="B8:C8"/>
    <mergeCell ref="B22:B23"/>
    <mergeCell ref="C22:C23"/>
    <mergeCell ref="B24:C24"/>
    <mergeCell ref="D7:F7"/>
    <mergeCell ref="D6:F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487"/>
  <sheetViews>
    <sheetView workbookViewId="0"/>
  </sheetViews>
  <sheetFormatPr defaultRowHeight="12.75"/>
  <sheetData>
    <row r="1" spans="1:26" ht="15.75">
      <c r="B1" s="651"/>
      <c r="C1" s="651"/>
      <c r="F1" s="3"/>
      <c r="H1" s="280"/>
      <c r="I1" s="275"/>
      <c r="J1" s="275"/>
      <c r="K1" s="5"/>
      <c r="L1" s="11"/>
      <c r="M1" s="6"/>
      <c r="N1" s="6"/>
      <c r="O1" s="11"/>
      <c r="P1" s="28"/>
      <c r="Q1" s="27"/>
      <c r="R1" s="256"/>
      <c r="S1" s="256"/>
      <c r="T1" s="256"/>
      <c r="U1" s="256"/>
      <c r="V1" s="256"/>
      <c r="W1" s="256"/>
      <c r="X1" s="256"/>
      <c r="Y1" s="256"/>
      <c r="Z1" s="256"/>
    </row>
    <row r="2" spans="1:26" ht="15.75">
      <c r="B2" s="651"/>
      <c r="C2" s="651"/>
      <c r="F2" s="3"/>
      <c r="H2" s="280"/>
      <c r="I2" s="275"/>
      <c r="J2" s="275"/>
      <c r="K2" s="5"/>
      <c r="L2" s="11"/>
      <c r="M2" s="6"/>
      <c r="N2" s="6"/>
      <c r="O2" s="11"/>
      <c r="P2" s="28"/>
      <c r="Q2" s="27"/>
      <c r="R2" s="256"/>
      <c r="S2" s="256"/>
      <c r="T2" s="256"/>
      <c r="U2" s="256"/>
      <c r="V2" s="256"/>
      <c r="W2" s="256"/>
      <c r="X2" s="256"/>
      <c r="Y2" s="256"/>
      <c r="Z2" s="256"/>
    </row>
    <row r="3" spans="1:26" ht="15.75">
      <c r="B3" s="651"/>
      <c r="C3" s="651"/>
      <c r="F3" s="3"/>
      <c r="H3" s="280"/>
      <c r="I3" s="275"/>
      <c r="J3" s="275"/>
      <c r="K3" s="5"/>
      <c r="L3" s="11"/>
      <c r="M3" s="6"/>
      <c r="N3" s="6"/>
      <c r="O3" s="11"/>
      <c r="P3" s="28"/>
      <c r="Q3" s="27"/>
      <c r="R3" s="256"/>
      <c r="S3" s="256"/>
      <c r="T3" s="256"/>
      <c r="U3" s="256"/>
      <c r="V3" s="256"/>
      <c r="W3" s="256"/>
      <c r="X3" s="256"/>
      <c r="Y3" s="256"/>
      <c r="Z3" s="256"/>
    </row>
    <row r="4" spans="1:26" ht="102">
      <c r="B4" s="651"/>
      <c r="C4" s="651"/>
      <c r="F4" s="3"/>
      <c r="H4" s="283"/>
      <c r="I4" s="275" t="s">
        <v>326</v>
      </c>
      <c r="J4" s="275"/>
      <c r="K4" s="20" t="s">
        <v>1485</v>
      </c>
      <c r="L4" s="16" t="s">
        <v>1486</v>
      </c>
      <c r="M4" s="41" t="s">
        <v>325</v>
      </c>
      <c r="N4" s="17" t="s">
        <v>1487</v>
      </c>
      <c r="O4" s="42" t="s">
        <v>1488</v>
      </c>
      <c r="P4" s="26"/>
      <c r="Q4" s="26"/>
      <c r="R4" s="256"/>
      <c r="S4" s="256"/>
      <c r="T4" s="256"/>
      <c r="U4" s="256"/>
      <c r="V4" s="256"/>
      <c r="W4" s="256"/>
      <c r="X4" s="256"/>
      <c r="Y4" s="256"/>
      <c r="Z4" s="256"/>
    </row>
    <row r="5" spans="1:26" ht="51">
      <c r="B5" s="651"/>
      <c r="C5" s="651"/>
      <c r="F5" s="3"/>
      <c r="H5" s="276"/>
      <c r="I5" s="275" t="s">
        <v>339</v>
      </c>
      <c r="J5" s="275"/>
      <c r="K5" s="20" t="s">
        <v>1489</v>
      </c>
      <c r="L5" s="16" t="s">
        <v>287</v>
      </c>
      <c r="M5" s="41" t="s">
        <v>348</v>
      </c>
      <c r="N5" s="17" t="s">
        <v>1490</v>
      </c>
      <c r="O5" s="42" t="s">
        <v>287</v>
      </c>
      <c r="P5" s="26"/>
      <c r="Q5" s="26"/>
      <c r="R5" s="256"/>
      <c r="S5" s="256"/>
      <c r="T5" s="256"/>
      <c r="U5" s="256"/>
      <c r="V5" s="256"/>
      <c r="W5" s="256"/>
      <c r="X5" s="256"/>
      <c r="Y5" s="256"/>
      <c r="Z5" s="256"/>
    </row>
    <row r="6" spans="1:26" ht="242.25">
      <c r="A6" s="652"/>
      <c r="B6" s="651" t="e">
        <f t="shared" ref="B6:B7" si="0">OR(fmMSIHMO,fmMSIPPO,fmMSIPOS,fmSSIHMO,fmSSIPPO,fmSSIPOS)</f>
        <v>#NAME?</v>
      </c>
      <c r="C6" s="651" t="b">
        <v>0</v>
      </c>
      <c r="D6" s="652"/>
      <c r="E6" s="652"/>
      <c r="F6" s="3"/>
      <c r="G6" s="652"/>
      <c r="H6" s="276"/>
      <c r="I6" s="275" t="s">
        <v>407</v>
      </c>
      <c r="J6" s="275"/>
      <c r="K6" s="20" t="s">
        <v>1491</v>
      </c>
      <c r="L6" s="16"/>
      <c r="M6" s="41" t="s">
        <v>325</v>
      </c>
      <c r="N6" s="17" t="s">
        <v>1492</v>
      </c>
      <c r="O6" s="42" t="s">
        <v>1488</v>
      </c>
      <c r="P6" s="26"/>
      <c r="Q6" s="26"/>
    </row>
    <row r="7" spans="1:26" ht="38.25">
      <c r="A7" s="652"/>
      <c r="B7" s="651" t="e">
        <f t="shared" si="0"/>
        <v>#NAME?</v>
      </c>
      <c r="C7" s="651" t="b">
        <v>0</v>
      </c>
      <c r="D7" s="652"/>
      <c r="E7" s="652"/>
      <c r="F7" s="3"/>
      <c r="G7" s="652"/>
      <c r="H7" s="276"/>
      <c r="I7" s="275" t="s">
        <v>346</v>
      </c>
      <c r="J7" s="275" t="s">
        <v>277</v>
      </c>
      <c r="K7" s="20" t="s">
        <v>277</v>
      </c>
      <c r="L7" s="16" t="s">
        <v>1493</v>
      </c>
      <c r="M7" s="41" t="s">
        <v>325</v>
      </c>
      <c r="N7" s="17" t="s">
        <v>1492</v>
      </c>
      <c r="O7" s="42" t="s">
        <v>1488</v>
      </c>
      <c r="P7" s="29"/>
      <c r="Q7" s="29"/>
    </row>
    <row r="8" spans="1:26" ht="229.5">
      <c r="A8" s="653"/>
      <c r="B8" s="651"/>
      <c r="C8" s="651"/>
      <c r="D8" s="653"/>
      <c r="E8" s="653"/>
      <c r="F8" s="3"/>
      <c r="G8" s="654"/>
      <c r="H8" s="276"/>
      <c r="I8" s="275" t="s">
        <v>409</v>
      </c>
      <c r="J8" s="275" t="s">
        <v>277</v>
      </c>
      <c r="K8" s="20" t="s">
        <v>1494</v>
      </c>
      <c r="L8" s="16" t="s">
        <v>1493</v>
      </c>
      <c r="M8" s="41" t="s">
        <v>325</v>
      </c>
      <c r="N8" s="17" t="s">
        <v>1495</v>
      </c>
      <c r="O8" s="42" t="s">
        <v>1488</v>
      </c>
      <c r="P8" s="26"/>
      <c r="Q8" s="26"/>
      <c r="R8" s="256"/>
      <c r="S8" s="256"/>
      <c r="T8" s="256"/>
      <c r="U8" s="256"/>
      <c r="V8" s="256"/>
      <c r="W8" s="256"/>
      <c r="X8" s="256"/>
      <c r="Y8" s="256"/>
      <c r="Z8" s="256"/>
    </row>
    <row r="9" spans="1:26" ht="51">
      <c r="A9" s="653"/>
      <c r="B9" s="651"/>
      <c r="C9" s="651"/>
      <c r="D9" s="653"/>
      <c r="E9" s="653"/>
      <c r="F9" s="3"/>
      <c r="H9" s="276"/>
      <c r="I9" s="275" t="s">
        <v>277</v>
      </c>
      <c r="J9" s="275" t="s">
        <v>277</v>
      </c>
      <c r="K9" s="20" t="s">
        <v>1496</v>
      </c>
      <c r="L9" s="16"/>
      <c r="M9" s="41" t="s">
        <v>1497</v>
      </c>
      <c r="N9" s="17" t="s">
        <v>1498</v>
      </c>
      <c r="O9" s="42" t="s">
        <v>1499</v>
      </c>
      <c r="P9" s="104"/>
      <c r="Q9" s="26"/>
      <c r="R9" s="256"/>
      <c r="S9" s="256"/>
      <c r="T9" s="256"/>
      <c r="U9" s="256"/>
      <c r="V9" s="256"/>
      <c r="W9" s="256"/>
      <c r="X9" s="256"/>
      <c r="Y9" s="256"/>
      <c r="Z9" s="256"/>
    </row>
    <row r="10" spans="1:26" ht="127.5">
      <c r="B10" s="651"/>
      <c r="C10" s="651"/>
      <c r="F10" s="3"/>
      <c r="H10" s="276"/>
      <c r="I10" s="275" t="s">
        <v>407</v>
      </c>
      <c r="J10" s="275" t="s">
        <v>277</v>
      </c>
      <c r="K10" s="20" t="s">
        <v>1500</v>
      </c>
      <c r="L10" s="16"/>
      <c r="M10" s="41" t="s">
        <v>348</v>
      </c>
      <c r="N10" s="17" t="s">
        <v>1501</v>
      </c>
      <c r="O10" s="42" t="s">
        <v>287</v>
      </c>
      <c r="P10" s="26"/>
      <c r="Q10" s="26"/>
      <c r="R10" s="256" t="s">
        <v>1502</v>
      </c>
      <c r="S10" s="256"/>
      <c r="T10" s="256"/>
      <c r="U10" s="256"/>
      <c r="V10" s="256"/>
      <c r="W10" s="256"/>
      <c r="X10" s="256"/>
      <c r="Y10" s="256"/>
      <c r="Z10" s="256"/>
    </row>
    <row r="11" spans="1:26" ht="89.25">
      <c r="A11" s="652"/>
      <c r="B11" s="651"/>
      <c r="C11" s="651"/>
      <c r="D11" s="652"/>
      <c r="E11" s="652"/>
      <c r="F11" s="3"/>
      <c r="G11" s="652"/>
      <c r="H11" s="276"/>
      <c r="I11" s="275" t="s">
        <v>277</v>
      </c>
      <c r="J11" s="275" t="s">
        <v>277</v>
      </c>
      <c r="K11" s="20" t="s">
        <v>1503</v>
      </c>
      <c r="L11" s="16"/>
      <c r="M11" s="41" t="s">
        <v>348</v>
      </c>
      <c r="N11" s="17" t="s">
        <v>1501</v>
      </c>
      <c r="O11" s="42" t="s">
        <v>287</v>
      </c>
      <c r="P11" s="26"/>
      <c r="Q11" s="26"/>
      <c r="R11" s="655"/>
      <c r="S11" s="655"/>
      <c r="T11" s="655"/>
      <c r="U11" s="655"/>
      <c r="V11" s="655"/>
      <c r="W11" s="655"/>
      <c r="X11" s="655"/>
      <c r="Y11" s="655"/>
      <c r="Z11" s="655"/>
    </row>
    <row r="12" spans="1:26" ht="409.5">
      <c r="A12" s="652"/>
      <c r="B12" s="651"/>
      <c r="C12" s="651"/>
      <c r="D12" s="652"/>
      <c r="E12" s="652"/>
      <c r="F12" s="3"/>
      <c r="G12" s="652"/>
      <c r="H12" s="276"/>
      <c r="I12" s="275" t="s">
        <v>277</v>
      </c>
      <c r="J12" s="275" t="s">
        <v>277</v>
      </c>
      <c r="K12" s="20" t="s">
        <v>1504</v>
      </c>
      <c r="L12" s="16" t="s">
        <v>1493</v>
      </c>
      <c r="M12" s="41" t="s">
        <v>325</v>
      </c>
      <c r="N12" s="17" t="s">
        <v>1505</v>
      </c>
      <c r="O12" s="42" t="s">
        <v>1488</v>
      </c>
      <c r="P12" s="29"/>
      <c r="Q12" s="29"/>
      <c r="R12" s="655"/>
      <c r="S12" s="655"/>
      <c r="T12" s="655"/>
      <c r="U12" s="655"/>
      <c r="V12" s="655"/>
      <c r="W12" s="655"/>
      <c r="X12" s="655"/>
      <c r="Y12" s="655"/>
      <c r="Z12" s="655"/>
    </row>
    <row r="13" spans="1:26" ht="409.5">
      <c r="A13" s="652"/>
      <c r="B13" s="651"/>
      <c r="C13" s="651"/>
      <c r="D13" s="652"/>
      <c r="E13" s="652"/>
      <c r="F13" s="3"/>
      <c r="G13" s="652"/>
      <c r="H13" s="276"/>
      <c r="I13" s="275" t="s">
        <v>277</v>
      </c>
      <c r="J13" s="275" t="s">
        <v>277</v>
      </c>
      <c r="K13" s="20" t="s">
        <v>1504</v>
      </c>
      <c r="L13" s="16" t="s">
        <v>1493</v>
      </c>
      <c r="M13" s="41" t="s">
        <v>325</v>
      </c>
      <c r="N13" s="17" t="s">
        <v>1505</v>
      </c>
      <c r="O13" s="42" t="s">
        <v>1488</v>
      </c>
      <c r="P13" s="29"/>
      <c r="Q13" s="29"/>
      <c r="R13" s="655"/>
      <c r="S13" s="655"/>
      <c r="T13" s="655"/>
      <c r="U13" s="655"/>
      <c r="V13" s="655"/>
      <c r="W13" s="655"/>
      <c r="X13" s="655"/>
      <c r="Y13" s="655"/>
      <c r="Z13" s="655"/>
    </row>
    <row r="14" spans="1:26" ht="63">
      <c r="A14" s="652"/>
      <c r="B14" s="651"/>
      <c r="C14" s="651"/>
      <c r="D14" s="652"/>
      <c r="E14" s="652"/>
      <c r="F14" s="3"/>
      <c r="G14" s="652"/>
      <c r="H14" s="276"/>
      <c r="I14" s="275" t="s">
        <v>277</v>
      </c>
      <c r="J14" s="275" t="s">
        <v>277</v>
      </c>
      <c r="K14" s="874" t="s">
        <v>1506</v>
      </c>
      <c r="L14" s="15" t="s">
        <v>1507</v>
      </c>
      <c r="M14" s="15" t="s">
        <v>282</v>
      </c>
      <c r="N14" s="15" t="s">
        <v>1170</v>
      </c>
      <c r="O14" s="15" t="s">
        <v>283</v>
      </c>
      <c r="P14" s="15" t="s">
        <v>103</v>
      </c>
      <c r="Q14" s="46" t="s">
        <v>104</v>
      </c>
      <c r="R14" s="656"/>
      <c r="S14" s="656"/>
      <c r="T14" s="656"/>
      <c r="U14" s="656"/>
      <c r="V14" s="656"/>
      <c r="W14" s="656"/>
      <c r="X14" s="656"/>
      <c r="Y14" s="656"/>
      <c r="Z14" s="656"/>
    </row>
    <row r="15" spans="1:26" ht="191.25">
      <c r="A15" s="657"/>
      <c r="B15" s="651"/>
      <c r="C15" s="651"/>
      <c r="D15" s="657"/>
      <c r="E15" s="657"/>
      <c r="F15" s="3"/>
      <c r="H15" s="279"/>
      <c r="I15" s="275" t="s">
        <v>411</v>
      </c>
      <c r="J15" s="275"/>
      <c r="K15" s="20" t="s">
        <v>1508</v>
      </c>
      <c r="L15" s="33"/>
      <c r="M15" s="35"/>
      <c r="N15" s="35"/>
      <c r="O15" s="35"/>
      <c r="P15" s="35"/>
      <c r="Q15" s="98"/>
      <c r="R15" s="256"/>
      <c r="S15" s="256"/>
      <c r="T15" s="256"/>
      <c r="U15" s="256"/>
      <c r="V15" s="256"/>
      <c r="W15" s="256"/>
      <c r="X15" s="256"/>
      <c r="Y15" s="256"/>
      <c r="Z15" s="256"/>
    </row>
    <row r="16" spans="1:26" ht="25.5">
      <c r="B16" s="651"/>
      <c r="C16" s="651"/>
      <c r="F16" s="3"/>
      <c r="H16" s="279"/>
      <c r="I16" s="275" t="s">
        <v>277</v>
      </c>
      <c r="J16" s="275" t="s">
        <v>277</v>
      </c>
      <c r="K16" s="99" t="s">
        <v>1509</v>
      </c>
      <c r="L16" s="100" t="s">
        <v>1100</v>
      </c>
      <c r="M16" s="101" t="s">
        <v>1510</v>
      </c>
      <c r="N16" s="102" t="s">
        <v>1511</v>
      </c>
      <c r="O16" s="103" t="s">
        <v>1512</v>
      </c>
      <c r="P16" s="104"/>
      <c r="Q16" s="104"/>
      <c r="R16" s="256"/>
      <c r="S16" s="256"/>
      <c r="T16" s="256"/>
      <c r="U16" s="256"/>
      <c r="V16" s="256"/>
      <c r="W16" s="256"/>
      <c r="X16" s="256"/>
      <c r="Y16" s="256"/>
      <c r="Z16" s="256"/>
    </row>
    <row r="17" spans="1:26" ht="25.5">
      <c r="A17" s="653"/>
      <c r="B17" s="651"/>
      <c r="C17" s="651"/>
      <c r="D17" s="653"/>
      <c r="E17" s="653"/>
      <c r="F17" s="3"/>
      <c r="H17" s="279"/>
      <c r="I17" s="275" t="s">
        <v>277</v>
      </c>
      <c r="J17" s="275" t="s">
        <v>277</v>
      </c>
      <c r="K17" s="99" t="s">
        <v>1513</v>
      </c>
      <c r="L17" s="100" t="s">
        <v>1100</v>
      </c>
      <c r="M17" s="101" t="s">
        <v>1510</v>
      </c>
      <c r="N17" s="102" t="s">
        <v>1514</v>
      </c>
      <c r="O17" s="103" t="s">
        <v>1512</v>
      </c>
      <c r="P17" s="104"/>
      <c r="Q17" s="104"/>
      <c r="R17" s="256"/>
      <c r="S17" s="256"/>
      <c r="T17" s="256"/>
      <c r="U17" s="256"/>
      <c r="V17" s="256"/>
      <c r="W17" s="256"/>
      <c r="X17" s="256"/>
      <c r="Y17" s="256"/>
      <c r="Z17" s="256"/>
    </row>
    <row r="18" spans="1:26" ht="25.5">
      <c r="B18" s="651" t="e">
        <f>OR(fmSFullHMO,fmSFullPPO,fmSFullPOS,fmMFullHMO,fmMFullPPO,fmMFullPOS)</f>
        <v>#NAME?</v>
      </c>
      <c r="C18" s="651" t="b">
        <v>0</v>
      </c>
      <c r="F18" s="3"/>
      <c r="H18" s="279"/>
      <c r="I18" s="275" t="s">
        <v>277</v>
      </c>
      <c r="J18" s="275" t="s">
        <v>277</v>
      </c>
      <c r="K18" s="99" t="s">
        <v>1515</v>
      </c>
      <c r="L18" s="100" t="s">
        <v>1100</v>
      </c>
      <c r="M18" s="101" t="s">
        <v>1510</v>
      </c>
      <c r="N18" s="102" t="s">
        <v>1516</v>
      </c>
      <c r="O18" s="103" t="s">
        <v>1512</v>
      </c>
      <c r="P18" s="104"/>
      <c r="Q18" s="104"/>
      <c r="R18" s="256"/>
      <c r="S18" s="256"/>
      <c r="T18" s="256"/>
      <c r="U18" s="256"/>
      <c r="V18" s="256"/>
      <c r="W18" s="256"/>
      <c r="X18" s="256"/>
      <c r="Y18" s="256"/>
      <c r="Z18" s="256"/>
    </row>
    <row r="19" spans="1:26" ht="25.5">
      <c r="B19" s="651" t="e">
        <f>OR(fmMSIHMO,fmMSIPPO,fmMSIPOS,fmSSIHMO,fmSSIPPO,fmSSIPOS)</f>
        <v>#NAME?</v>
      </c>
      <c r="C19" s="651" t="b">
        <v>0</v>
      </c>
      <c r="F19" s="3"/>
      <c r="H19" s="279"/>
      <c r="I19" s="275" t="s">
        <v>350</v>
      </c>
      <c r="J19" s="275"/>
      <c r="K19" s="99" t="s">
        <v>1517</v>
      </c>
      <c r="L19" s="100" t="s">
        <v>1100</v>
      </c>
      <c r="M19" s="101" t="s">
        <v>1510</v>
      </c>
      <c r="N19" s="102" t="s">
        <v>1518</v>
      </c>
      <c r="O19" s="103" t="s">
        <v>1512</v>
      </c>
      <c r="P19" s="104"/>
      <c r="Q19" s="104"/>
      <c r="R19" s="256"/>
      <c r="S19" s="256"/>
      <c r="T19" s="256"/>
      <c r="U19" s="256"/>
      <c r="V19" s="256"/>
      <c r="W19" s="256"/>
      <c r="X19" s="256"/>
      <c r="Y19" s="256"/>
      <c r="Z19" s="256"/>
    </row>
    <row r="20" spans="1:26" ht="153">
      <c r="B20" s="651" t="e">
        <f>OR(fmSFullHMO,fmSFullPPO,fmSFullPOS,fmMFullHMO,fmMFullPPO,fmMFullPOS)</f>
        <v>#NAME?</v>
      </c>
      <c r="C20" s="651" t="b">
        <v>0</v>
      </c>
      <c r="F20" s="3"/>
      <c r="H20" s="279"/>
      <c r="I20" s="275" t="s">
        <v>352</v>
      </c>
      <c r="J20" s="275"/>
      <c r="K20" s="20" t="s">
        <v>1519</v>
      </c>
      <c r="L20" s="16" t="s">
        <v>287</v>
      </c>
      <c r="M20" s="41" t="s">
        <v>348</v>
      </c>
      <c r="N20" s="17" t="s">
        <v>1520</v>
      </c>
      <c r="O20" s="42" t="s">
        <v>287</v>
      </c>
      <c r="P20" s="29"/>
      <c r="Q20" s="29"/>
      <c r="R20" s="233"/>
      <c r="S20" s="233"/>
      <c r="T20" s="233"/>
      <c r="U20" s="256"/>
      <c r="V20" s="256"/>
      <c r="W20" s="256"/>
      <c r="X20" s="256"/>
      <c r="Y20" s="256"/>
      <c r="Z20" s="256"/>
    </row>
    <row r="21" spans="1:26" ht="15.75">
      <c r="A21" s="653"/>
      <c r="B21" s="651"/>
      <c r="C21" s="651"/>
      <c r="D21" s="653"/>
      <c r="E21" s="653"/>
      <c r="F21" s="3"/>
      <c r="H21" s="276"/>
      <c r="I21" s="275" t="s">
        <v>354</v>
      </c>
      <c r="J21" s="275" t="s">
        <v>277</v>
      </c>
      <c r="K21" s="5"/>
      <c r="L21" s="11"/>
      <c r="M21" s="78"/>
      <c r="N21" s="6"/>
      <c r="O21" s="79"/>
      <c r="P21" s="86"/>
      <c r="Q21" s="86"/>
      <c r="R21" s="256"/>
      <c r="S21" s="256"/>
      <c r="T21" s="256"/>
      <c r="U21" s="256"/>
      <c r="V21" s="256"/>
      <c r="W21" s="256"/>
      <c r="X21" s="256"/>
      <c r="Y21" s="256"/>
      <c r="Z21" s="256"/>
    </row>
    <row r="22" spans="1:26" ht="63">
      <c r="B22" s="651" t="e">
        <f>OR(fmMSIHMO,fmMSIPPO,fmMSIPOS,fmMFullHMO,fmMFullPPO,fmMFullPOS,fmSSIHMO,fmSSIPPO,fmSSIPOS)</f>
        <v>#NAME?</v>
      </c>
      <c r="C22" s="651" t="b">
        <v>0</v>
      </c>
      <c r="F22" s="3"/>
      <c r="H22" s="279"/>
      <c r="I22" s="275" t="s">
        <v>407</v>
      </c>
      <c r="J22" s="275"/>
      <c r="K22" s="874" t="s">
        <v>1521</v>
      </c>
      <c r="L22" s="15" t="s">
        <v>1507</v>
      </c>
      <c r="M22" s="15" t="s">
        <v>282</v>
      </c>
      <c r="N22" s="15" t="s">
        <v>1170</v>
      </c>
      <c r="O22" s="15" t="s">
        <v>283</v>
      </c>
      <c r="P22" s="15" t="s">
        <v>103</v>
      </c>
      <c r="Q22" s="46" t="s">
        <v>104</v>
      </c>
      <c r="R22" s="256"/>
      <c r="S22" s="256"/>
      <c r="T22" s="256"/>
      <c r="U22" s="256"/>
      <c r="V22" s="256"/>
      <c r="W22" s="256"/>
      <c r="X22" s="256"/>
      <c r="Y22" s="256"/>
      <c r="Z22" s="256"/>
    </row>
    <row r="23" spans="1:26" ht="267.75">
      <c r="B23" s="651" t="e">
        <f>OR(fmMSIHMO,fmMSIPPO,fmMSIPOS,fmMFullHMO,fmMFullPPO,fmMFullPOS,fmSSIHMO,fmSSIPPO,fmSSIPOS)</f>
        <v>#NAME?</v>
      </c>
      <c r="C23" s="651" t="b">
        <v>0</v>
      </c>
      <c r="F23" s="3"/>
      <c r="H23" s="279"/>
      <c r="I23" s="275" t="s">
        <v>409</v>
      </c>
      <c r="J23" s="275"/>
      <c r="K23" s="22" t="s">
        <v>1522</v>
      </c>
      <c r="L23" s="33"/>
      <c r="M23" s="35"/>
      <c r="N23" s="35"/>
      <c r="O23" s="35"/>
      <c r="P23" s="35"/>
      <c r="Q23" s="49"/>
      <c r="R23" s="256"/>
      <c r="S23" s="256"/>
      <c r="T23" s="256"/>
      <c r="U23" s="256"/>
      <c r="V23" s="256"/>
      <c r="W23" s="256"/>
      <c r="X23" s="256"/>
      <c r="Y23" s="256"/>
      <c r="Z23" s="256"/>
    </row>
    <row r="24" spans="1:26" ht="395.25">
      <c r="B24" s="651" t="e">
        <f>OR(fmMSIHMO,fmMSIPPO,fmMSIPOS,fmMFullHMO,fmMFullPPO,fmMFullPOS,fmSSIHMO,fmSSIPPO,fmSSIPOS)</f>
        <v>#NAME?</v>
      </c>
      <c r="C24" s="651" t="b">
        <v>0</v>
      </c>
      <c r="F24" s="3"/>
      <c r="H24" s="279"/>
      <c r="I24" s="275" t="s">
        <v>411</v>
      </c>
      <c r="J24" s="275"/>
      <c r="K24" s="20" t="s">
        <v>1523</v>
      </c>
      <c r="L24" s="16" t="s">
        <v>1493</v>
      </c>
      <c r="M24" s="41" t="s">
        <v>325</v>
      </c>
      <c r="N24" s="17" t="s">
        <v>1524</v>
      </c>
      <c r="O24" s="42" t="s">
        <v>1488</v>
      </c>
      <c r="P24" s="25"/>
      <c r="Q24" s="25"/>
      <c r="R24" s="256"/>
      <c r="S24" s="256"/>
      <c r="T24" s="256"/>
      <c r="U24" s="256"/>
      <c r="V24" s="256"/>
      <c r="W24" s="256"/>
      <c r="X24" s="256"/>
      <c r="Y24" s="256"/>
      <c r="Z24" s="256"/>
    </row>
    <row r="25" spans="1:26" ht="409.5">
      <c r="A25" s="653"/>
      <c r="B25" s="651" t="e">
        <f>OR(fmMFullHMO,fmMFullPPO,fmMFullPOS)</f>
        <v>#NAME?</v>
      </c>
      <c r="C25" s="651" t="b">
        <v>0</v>
      </c>
      <c r="D25" s="653"/>
      <c r="E25" s="653"/>
      <c r="F25" s="3"/>
      <c r="H25" s="276"/>
      <c r="I25" s="275" t="s">
        <v>413</v>
      </c>
      <c r="J25" s="275" t="s">
        <v>277</v>
      </c>
      <c r="K25" s="20" t="s">
        <v>1525</v>
      </c>
      <c r="L25" s="16" t="s">
        <v>1493</v>
      </c>
      <c r="M25" s="41" t="s">
        <v>325</v>
      </c>
      <c r="N25" s="17" t="s">
        <v>1526</v>
      </c>
      <c r="O25" s="42" t="s">
        <v>1488</v>
      </c>
      <c r="P25" s="25"/>
      <c r="Q25" s="25"/>
      <c r="R25" s="256"/>
      <c r="S25" s="256"/>
      <c r="T25" s="256"/>
      <c r="U25" s="256"/>
      <c r="V25" s="256"/>
      <c r="W25" s="256"/>
      <c r="X25" s="256"/>
      <c r="Y25" s="256"/>
      <c r="Z25" s="256"/>
    </row>
    <row r="26" spans="1:26" ht="409.5">
      <c r="B26" s="651" t="e">
        <f>NOT(fmFullOnlY)</f>
        <v>#NAME?</v>
      </c>
      <c r="C26" s="651" t="b">
        <v>0</v>
      </c>
      <c r="F26" s="3"/>
      <c r="H26" s="276"/>
      <c r="I26" s="275" t="s">
        <v>415</v>
      </c>
      <c r="J26" s="275" t="s">
        <v>277</v>
      </c>
      <c r="K26" s="20" t="s">
        <v>1527</v>
      </c>
      <c r="L26" s="16" t="s">
        <v>1493</v>
      </c>
      <c r="M26" s="41" t="s">
        <v>325</v>
      </c>
      <c r="N26" s="17" t="s">
        <v>1528</v>
      </c>
      <c r="O26" s="42" t="s">
        <v>1488</v>
      </c>
      <c r="P26" s="29"/>
      <c r="Q26" s="29"/>
      <c r="R26" s="256"/>
      <c r="S26" s="256"/>
      <c r="T26" s="256"/>
      <c r="U26" s="256"/>
      <c r="V26" s="256"/>
      <c r="W26" s="256"/>
      <c r="X26" s="256"/>
      <c r="Y26" s="256"/>
      <c r="Z26" s="256"/>
    </row>
    <row r="27" spans="1:26" ht="38.25">
      <c r="B27" s="651" t="e">
        <f>OR(fmMSIHMO,fmMSIPPO,fmMSIPOS,fmSSIHMO,fmSSIPPO,fmSSIPOS)</f>
        <v>#NAME?</v>
      </c>
      <c r="C27" s="651" t="b">
        <v>0</v>
      </c>
      <c r="F27" s="3"/>
      <c r="H27" s="276"/>
      <c r="I27" s="275" t="s">
        <v>431</v>
      </c>
      <c r="J27" s="275" t="s">
        <v>277</v>
      </c>
      <c r="K27" s="20" t="s">
        <v>277</v>
      </c>
      <c r="L27" s="16" t="s">
        <v>1493</v>
      </c>
      <c r="M27" s="41" t="s">
        <v>325</v>
      </c>
      <c r="N27" s="17" t="s">
        <v>1529</v>
      </c>
      <c r="O27" s="42" t="s">
        <v>1488</v>
      </c>
      <c r="P27" s="25"/>
      <c r="Q27" s="25"/>
      <c r="R27" s="256"/>
      <c r="S27" s="256"/>
      <c r="T27" s="256"/>
      <c r="U27" s="256"/>
      <c r="V27" s="256"/>
      <c r="W27" s="256"/>
      <c r="X27" s="256"/>
      <c r="Y27" s="256"/>
      <c r="Z27" s="256"/>
    </row>
    <row r="28" spans="1:26" ht="127.5">
      <c r="A28" s="652"/>
      <c r="B28" s="651" t="e">
        <f>NOT(fmFullOnlY)</f>
        <v>#NAME?</v>
      </c>
      <c r="C28" s="651" t="b">
        <v>0</v>
      </c>
      <c r="D28" s="652"/>
      <c r="E28" s="652"/>
      <c r="F28" s="3"/>
      <c r="G28" s="652"/>
      <c r="H28" s="276"/>
      <c r="I28" s="275" t="s">
        <v>433</v>
      </c>
      <c r="J28" s="275"/>
      <c r="K28" s="20" t="s">
        <v>1530</v>
      </c>
      <c r="L28" s="16" t="s">
        <v>1493</v>
      </c>
      <c r="M28" s="41" t="s">
        <v>325</v>
      </c>
      <c r="N28" s="17" t="s">
        <v>1531</v>
      </c>
      <c r="O28" s="42" t="s">
        <v>1488</v>
      </c>
      <c r="P28" s="26"/>
      <c r="Q28" s="26"/>
    </row>
    <row r="29" spans="1:26" ht="229.5">
      <c r="B29" s="651"/>
      <c r="C29" s="651"/>
      <c r="F29" s="3"/>
      <c r="H29" s="276"/>
      <c r="I29" s="275" t="s">
        <v>435</v>
      </c>
      <c r="J29" s="275"/>
      <c r="K29" s="20" t="s">
        <v>1532</v>
      </c>
      <c r="L29" s="16" t="s">
        <v>1493</v>
      </c>
      <c r="M29" s="41" t="s">
        <v>325</v>
      </c>
      <c r="N29" s="17" t="s">
        <v>1533</v>
      </c>
      <c r="O29" s="42" t="s">
        <v>1488</v>
      </c>
      <c r="P29" s="26"/>
      <c r="Q29" s="26"/>
      <c r="R29" s="256"/>
      <c r="S29" s="256"/>
      <c r="T29" s="256"/>
      <c r="U29" s="256"/>
      <c r="V29" s="256"/>
      <c r="W29" s="256"/>
      <c r="X29" s="256"/>
      <c r="Y29" s="256"/>
      <c r="Z29" s="256"/>
    </row>
    <row r="30" spans="1:26" ht="395.25">
      <c r="B30" s="651"/>
      <c r="C30" s="651"/>
      <c r="F30" s="3"/>
      <c r="H30" s="276"/>
      <c r="I30" s="275" t="s">
        <v>277</v>
      </c>
      <c r="J30" s="275" t="s">
        <v>277</v>
      </c>
      <c r="K30" s="20" t="s">
        <v>1534</v>
      </c>
      <c r="L30" s="16" t="s">
        <v>1493</v>
      </c>
      <c r="M30" s="41" t="s">
        <v>325</v>
      </c>
      <c r="N30" s="17" t="s">
        <v>1535</v>
      </c>
      <c r="O30" s="42" t="s">
        <v>1488</v>
      </c>
      <c r="P30" s="26"/>
      <c r="Q30" s="26"/>
      <c r="R30" s="256"/>
      <c r="S30" s="256"/>
      <c r="T30" s="256"/>
      <c r="U30" s="256"/>
      <c r="V30" s="256"/>
      <c r="W30" s="256"/>
      <c r="X30" s="256"/>
      <c r="Y30" s="256"/>
      <c r="Z30" s="256"/>
    </row>
    <row r="31" spans="1:26" ht="409.5">
      <c r="B31" s="651" t="e">
        <f>fmattProviderDir</f>
        <v>#NAME?</v>
      </c>
      <c r="C31" s="651" t="b">
        <v>0</v>
      </c>
      <c r="F31" s="3"/>
      <c r="H31" s="276" t="s">
        <v>356</v>
      </c>
      <c r="I31" s="275" t="s">
        <v>277</v>
      </c>
      <c r="J31" s="275" t="s">
        <v>277</v>
      </c>
      <c r="K31" s="20" t="s">
        <v>1536</v>
      </c>
      <c r="L31" s="16" t="s">
        <v>1493</v>
      </c>
      <c r="M31" s="41" t="s">
        <v>325</v>
      </c>
      <c r="N31" s="17" t="s">
        <v>1537</v>
      </c>
      <c r="O31" s="42" t="s">
        <v>1488</v>
      </c>
      <c r="P31" s="26"/>
      <c r="Q31" s="26"/>
      <c r="R31" s="256"/>
      <c r="S31" s="256"/>
      <c r="T31" s="256"/>
      <c r="U31" s="256"/>
      <c r="V31" s="256"/>
      <c r="W31" s="256"/>
      <c r="X31" s="256"/>
      <c r="Y31" s="256"/>
      <c r="Z31" s="256"/>
    </row>
    <row r="32" spans="1:26" ht="216.75">
      <c r="B32" s="651"/>
      <c r="C32" s="651"/>
      <c r="F32" s="3"/>
      <c r="H32" s="279"/>
      <c r="I32" s="275" t="s">
        <v>284</v>
      </c>
      <c r="J32" s="275" t="s">
        <v>277</v>
      </c>
      <c r="K32" s="20" t="s">
        <v>1538</v>
      </c>
      <c r="L32" s="16" t="s">
        <v>1493</v>
      </c>
      <c r="M32" s="41" t="s">
        <v>325</v>
      </c>
      <c r="N32" s="17" t="s">
        <v>1539</v>
      </c>
      <c r="O32" s="42" t="s">
        <v>1488</v>
      </c>
      <c r="P32" s="26"/>
      <c r="Q32" s="26"/>
      <c r="R32" s="256"/>
      <c r="S32" s="256"/>
      <c r="T32" s="256"/>
      <c r="U32" s="256"/>
      <c r="V32" s="256"/>
      <c r="W32" s="256"/>
      <c r="X32" s="256"/>
      <c r="Y32" s="256"/>
      <c r="Z32" s="256"/>
    </row>
    <row r="33" spans="1:26" ht="114.75">
      <c r="A33" s="653"/>
      <c r="B33" s="651"/>
      <c r="C33" s="651"/>
      <c r="D33" s="653"/>
      <c r="E33" s="653"/>
      <c r="F33" s="3"/>
      <c r="H33" s="276"/>
      <c r="I33" s="275" t="s">
        <v>290</v>
      </c>
      <c r="J33" s="275"/>
      <c r="K33" s="20" t="s">
        <v>1540</v>
      </c>
      <c r="L33" s="16" t="s">
        <v>1493</v>
      </c>
      <c r="M33" s="41" t="s">
        <v>325</v>
      </c>
      <c r="N33" s="17" t="s">
        <v>1541</v>
      </c>
      <c r="O33" s="42" t="s">
        <v>1488</v>
      </c>
      <c r="P33" s="26"/>
      <c r="Q33" s="26"/>
      <c r="R33" s="256"/>
      <c r="S33" s="256"/>
      <c r="T33" s="256"/>
      <c r="U33" s="256"/>
      <c r="V33" s="256"/>
      <c r="W33" s="256"/>
      <c r="X33" s="256"/>
      <c r="Y33" s="256"/>
      <c r="Z33" s="256"/>
    </row>
    <row r="34" spans="1:26" ht="293.25">
      <c r="B34" s="651"/>
      <c r="C34" s="651"/>
      <c r="F34" s="3"/>
      <c r="H34" s="279"/>
      <c r="I34" s="275" t="s">
        <v>298</v>
      </c>
      <c r="J34" s="275" t="s">
        <v>277</v>
      </c>
      <c r="K34" s="20" t="s">
        <v>1542</v>
      </c>
      <c r="L34" s="16" t="s">
        <v>1493</v>
      </c>
      <c r="M34" s="41" t="s">
        <v>325</v>
      </c>
      <c r="N34" s="17" t="s">
        <v>1543</v>
      </c>
      <c r="O34" s="42" t="s">
        <v>1488</v>
      </c>
      <c r="P34" s="26"/>
      <c r="Q34" s="26"/>
      <c r="R34" s="256"/>
      <c r="S34" s="256"/>
      <c r="T34" s="256"/>
      <c r="U34" s="256"/>
      <c r="V34" s="256"/>
      <c r="W34" s="256"/>
      <c r="X34" s="256"/>
      <c r="Y34" s="256"/>
      <c r="Z34" s="256"/>
    </row>
    <row r="35" spans="1:26" ht="15.75">
      <c r="B35" s="651"/>
      <c r="C35" s="651"/>
      <c r="F35" s="3"/>
      <c r="H35" s="279"/>
      <c r="I35" s="275" t="s">
        <v>277</v>
      </c>
      <c r="J35" s="275" t="s">
        <v>277</v>
      </c>
      <c r="K35" s="5"/>
      <c r="L35" s="11"/>
      <c r="M35" s="6"/>
      <c r="N35" s="6"/>
      <c r="O35" s="11"/>
      <c r="P35" s="27"/>
      <c r="Q35" s="27"/>
      <c r="R35" s="256"/>
      <c r="S35" s="256"/>
      <c r="T35" s="256"/>
      <c r="U35" s="256"/>
      <c r="V35" s="256"/>
      <c r="W35" s="256"/>
      <c r="X35" s="256"/>
      <c r="Y35" s="256"/>
      <c r="Z35" s="256"/>
    </row>
    <row r="36" spans="1:26" ht="78.75">
      <c r="B36" s="651" t="e">
        <f>fmGeoAccess</f>
        <v>#NAME?</v>
      </c>
      <c r="C36" s="651" t="b">
        <v>0</v>
      </c>
      <c r="F36" s="3"/>
      <c r="H36" s="279"/>
      <c r="I36" s="275" t="s">
        <v>277</v>
      </c>
      <c r="J36" s="275" t="s">
        <v>277</v>
      </c>
      <c r="K36" s="874" t="s">
        <v>1544</v>
      </c>
      <c r="L36" s="15" t="s">
        <v>1507</v>
      </c>
      <c r="M36" s="15" t="s">
        <v>282</v>
      </c>
      <c r="N36" s="15" t="s">
        <v>1170</v>
      </c>
      <c r="O36" s="15" t="s">
        <v>283</v>
      </c>
      <c r="P36" s="15" t="s">
        <v>103</v>
      </c>
      <c r="Q36" s="46" t="s">
        <v>104</v>
      </c>
      <c r="R36" s="256"/>
      <c r="S36" s="256"/>
      <c r="T36" s="256"/>
      <c r="U36" s="256"/>
      <c r="V36" s="256"/>
      <c r="W36" s="256"/>
      <c r="X36" s="256"/>
      <c r="Y36" s="256"/>
      <c r="Z36" s="256"/>
    </row>
    <row r="37" spans="1:26" ht="38.25">
      <c r="B37" s="651" t="e">
        <f>fmServiceArea</f>
        <v>#NAME?</v>
      </c>
      <c r="C37" s="651" t="b">
        <v>0</v>
      </c>
      <c r="F37" s="3"/>
      <c r="H37" s="280"/>
      <c r="I37" s="275" t="s">
        <v>284</v>
      </c>
      <c r="J37" s="275" t="s">
        <v>277</v>
      </c>
      <c r="K37" s="20" t="s">
        <v>277</v>
      </c>
      <c r="L37" s="16" t="s">
        <v>1545</v>
      </c>
      <c r="M37" s="41" t="s">
        <v>325</v>
      </c>
      <c r="N37" s="17" t="s">
        <v>1546</v>
      </c>
      <c r="O37" s="42" t="s">
        <v>1547</v>
      </c>
      <c r="P37" s="25"/>
      <c r="Q37" s="25"/>
      <c r="R37" s="256"/>
      <c r="S37" s="256"/>
      <c r="T37" s="256"/>
      <c r="U37" s="256"/>
      <c r="V37" s="256"/>
      <c r="W37" s="256"/>
      <c r="X37" s="256"/>
      <c r="Y37" s="256"/>
      <c r="Z37" s="256"/>
    </row>
    <row r="38" spans="1:26" ht="38.25">
      <c r="B38" s="651"/>
      <c r="C38" s="651"/>
      <c r="F38" s="3"/>
      <c r="H38" s="281"/>
      <c r="I38" s="275" t="s">
        <v>290</v>
      </c>
      <c r="J38" s="275"/>
      <c r="K38" s="20" t="s">
        <v>277</v>
      </c>
      <c r="L38" s="16" t="s">
        <v>1545</v>
      </c>
      <c r="M38" s="41" t="s">
        <v>325</v>
      </c>
      <c r="N38" s="17" t="s">
        <v>1548</v>
      </c>
      <c r="O38" s="42" t="s">
        <v>1547</v>
      </c>
      <c r="P38" s="25"/>
      <c r="Q38" s="25"/>
      <c r="R38" s="256"/>
      <c r="S38" s="256"/>
      <c r="T38" s="256"/>
      <c r="U38" s="256"/>
      <c r="V38" s="256"/>
      <c r="W38" s="256"/>
      <c r="X38" s="256"/>
      <c r="Y38" s="256"/>
      <c r="Z38" s="256"/>
    </row>
    <row r="39" spans="1:26" ht="38.25">
      <c r="B39" s="651"/>
      <c r="C39" s="651"/>
      <c r="F39" s="3"/>
      <c r="H39" s="280"/>
      <c r="I39" s="275" t="s">
        <v>298</v>
      </c>
      <c r="J39" s="275" t="s">
        <v>277</v>
      </c>
      <c r="K39" s="20" t="s">
        <v>277</v>
      </c>
      <c r="L39" s="16" t="s">
        <v>1549</v>
      </c>
      <c r="M39" s="41" t="s">
        <v>325</v>
      </c>
      <c r="N39" s="17" t="s">
        <v>1550</v>
      </c>
      <c r="O39" s="42" t="s">
        <v>1551</v>
      </c>
      <c r="P39" s="26"/>
      <c r="Q39" s="26"/>
      <c r="R39" s="256"/>
      <c r="S39" s="256"/>
      <c r="T39" s="256"/>
      <c r="U39" s="256"/>
      <c r="V39" s="256"/>
      <c r="W39" s="256"/>
      <c r="X39" s="256"/>
      <c r="Y39" s="256"/>
      <c r="Z39" s="256"/>
    </row>
    <row r="40" spans="1:26" ht="15.75">
      <c r="A40" s="652"/>
      <c r="B40" s="651" t="e">
        <f>fmGeoAccess</f>
        <v>#NAME?</v>
      </c>
      <c r="C40" s="651" t="b">
        <v>0</v>
      </c>
      <c r="D40" s="652"/>
      <c r="E40" s="652"/>
      <c r="F40" s="3"/>
      <c r="G40" s="652"/>
      <c r="H40" s="276"/>
      <c r="I40" s="275" t="s">
        <v>307</v>
      </c>
      <c r="J40" s="275" t="s">
        <v>277</v>
      </c>
      <c r="K40" s="658"/>
      <c r="L40" s="11"/>
      <c r="M40" s="6"/>
      <c r="N40" s="6"/>
      <c r="O40" s="11"/>
      <c r="P40" s="27"/>
      <c r="Q40" s="27"/>
    </row>
    <row r="41" spans="1:26" ht="94.5">
      <c r="A41" s="657"/>
      <c r="B41" s="651" t="e">
        <f>AND(OR(fmSSIHMO,fmSSIPPO,fmSSIPOS,fmMSIHMO,fmMSIPPO,fmMSIPOS,fmMFullHMO,fmMFullPOS,fmMFullPPO),OR(fmPhyReimburse,fmHospitalSav,fmPayType))</f>
        <v>#NAME?</v>
      </c>
      <c r="C41" s="651" t="b">
        <v>0</v>
      </c>
      <c r="D41" s="657"/>
      <c r="E41" s="659"/>
      <c r="G41" s="652"/>
      <c r="H41" s="279"/>
      <c r="I41" s="275" t="s">
        <v>300</v>
      </c>
      <c r="J41" s="275" t="s">
        <v>277</v>
      </c>
      <c r="K41" s="874" t="s">
        <v>1552</v>
      </c>
      <c r="L41" s="15" t="s">
        <v>1507</v>
      </c>
      <c r="M41" s="15" t="s">
        <v>282</v>
      </c>
      <c r="N41" s="15" t="s">
        <v>1170</v>
      </c>
      <c r="O41" s="15" t="s">
        <v>283</v>
      </c>
      <c r="P41" s="15" t="s">
        <v>103</v>
      </c>
      <c r="Q41" s="46" t="s">
        <v>104</v>
      </c>
    </row>
    <row r="42" spans="1:26" ht="38.25">
      <c r="B42" s="651" t="e">
        <f>fmMgmtReportInclude</f>
        <v>#NAME?</v>
      </c>
      <c r="C42" s="651" t="b">
        <v>0</v>
      </c>
      <c r="F42" s="3"/>
      <c r="H42" s="279"/>
      <c r="I42" s="275" t="s">
        <v>277</v>
      </c>
      <c r="J42" s="275" t="s">
        <v>277</v>
      </c>
      <c r="K42" s="229" t="s">
        <v>277</v>
      </c>
      <c r="L42" s="16" t="s">
        <v>1493</v>
      </c>
      <c r="M42" s="41" t="s">
        <v>325</v>
      </c>
      <c r="N42" s="17" t="s">
        <v>1553</v>
      </c>
      <c r="O42" s="42" t="s">
        <v>1488</v>
      </c>
      <c r="P42" s="25"/>
      <c r="Q42" s="25"/>
      <c r="R42" s="256"/>
      <c r="S42" s="256"/>
      <c r="T42" s="256"/>
      <c r="U42" s="256"/>
      <c r="V42" s="256"/>
      <c r="W42" s="256"/>
      <c r="X42" s="256"/>
      <c r="Y42" s="256"/>
      <c r="Z42" s="256"/>
    </row>
    <row r="43" spans="1:26" ht="38.25">
      <c r="B43" s="651" t="e">
        <f>fmMgmtReportInclude</f>
        <v>#NAME?</v>
      </c>
      <c r="C43" s="651" t="b">
        <v>0</v>
      </c>
      <c r="F43" s="3"/>
      <c r="H43" s="279" t="s">
        <v>484</v>
      </c>
      <c r="I43" s="275" t="s">
        <v>277</v>
      </c>
      <c r="J43" s="275" t="s">
        <v>277</v>
      </c>
      <c r="K43" s="229" t="s">
        <v>277</v>
      </c>
      <c r="L43" s="16" t="s">
        <v>1554</v>
      </c>
      <c r="M43" s="41" t="s">
        <v>325</v>
      </c>
      <c r="N43" s="17" t="s">
        <v>1555</v>
      </c>
      <c r="O43" s="42" t="s">
        <v>1547</v>
      </c>
      <c r="P43" s="25"/>
      <c r="Q43" s="25"/>
      <c r="R43" s="233"/>
      <c r="S43" s="233"/>
      <c r="T43" s="233"/>
      <c r="U43" s="256"/>
      <c r="V43" s="256"/>
      <c r="W43" s="256"/>
      <c r="X43" s="256"/>
      <c r="Y43" s="256"/>
      <c r="Z43" s="256"/>
    </row>
    <row r="44" spans="1:26" ht="38.25">
      <c r="B44" s="651" t="e">
        <f>fmMgmtReportInclude</f>
        <v>#NAME?</v>
      </c>
      <c r="C44" s="651" t="b">
        <v>0</v>
      </c>
      <c r="F44" s="3"/>
      <c r="H44" s="279"/>
      <c r="I44" s="275" t="s">
        <v>277</v>
      </c>
      <c r="J44" s="275" t="s">
        <v>277</v>
      </c>
      <c r="K44" s="229" t="s">
        <v>277</v>
      </c>
      <c r="L44" s="16"/>
      <c r="M44" s="41" t="s">
        <v>325</v>
      </c>
      <c r="N44" s="17" t="s">
        <v>1553</v>
      </c>
      <c r="O44" s="42" t="s">
        <v>1488</v>
      </c>
      <c r="P44" s="25"/>
      <c r="Q44" s="25"/>
      <c r="R44" s="256"/>
      <c r="S44" s="256"/>
      <c r="T44" s="256"/>
      <c r="U44" s="256"/>
      <c r="V44" s="256"/>
      <c r="W44" s="256"/>
      <c r="X44" s="256"/>
      <c r="Y44" s="256"/>
      <c r="Z44" s="256"/>
    </row>
    <row r="45" spans="1:26" ht="127.5">
      <c r="A45" s="256"/>
      <c r="B45" s="651" t="e">
        <f>AND(fmMultiple,fmPerformStandInclude)</f>
        <v>#NAME?</v>
      </c>
      <c r="C45" s="651" t="b">
        <v>0</v>
      </c>
      <c r="D45" s="660" t="s">
        <v>1556</v>
      </c>
      <c r="E45" s="7"/>
      <c r="F45" s="3"/>
      <c r="G45" s="7"/>
      <c r="H45" s="276"/>
      <c r="I45" s="275" t="s">
        <v>284</v>
      </c>
      <c r="J45" s="275" t="s">
        <v>277</v>
      </c>
      <c r="K45" s="20" t="s">
        <v>1557</v>
      </c>
      <c r="L45" s="16"/>
      <c r="M45" s="41" t="s">
        <v>325</v>
      </c>
      <c r="N45" s="17" t="s">
        <v>1553</v>
      </c>
      <c r="O45" s="42" t="s">
        <v>1488</v>
      </c>
      <c r="P45" s="25"/>
      <c r="Q45" s="25"/>
    </row>
    <row r="46" spans="1:26" ht="76.5">
      <c r="A46" s="256"/>
      <c r="B46" s="651" t="e">
        <f>AND(fmPerformStandInclude,OR(fmMSIHMO,fmMSIPPO,fmMSIPOS))</f>
        <v>#NAME?</v>
      </c>
      <c r="C46" s="651" t="b">
        <v>0</v>
      </c>
      <c r="D46" s="660" t="s">
        <v>1556</v>
      </c>
      <c r="E46" s="7"/>
      <c r="F46" s="3"/>
      <c r="G46" s="7"/>
      <c r="H46" s="276"/>
      <c r="I46" s="275" t="s">
        <v>290</v>
      </c>
      <c r="J46" s="275" t="s">
        <v>277</v>
      </c>
      <c r="K46" s="20" t="s">
        <v>1558</v>
      </c>
      <c r="L46" s="16" t="s">
        <v>1559</v>
      </c>
      <c r="M46" s="41" t="s">
        <v>325</v>
      </c>
      <c r="N46" s="17" t="s">
        <v>1560</v>
      </c>
      <c r="O46" s="42" t="s">
        <v>1561</v>
      </c>
      <c r="P46" s="26"/>
      <c r="Q46" s="26"/>
    </row>
    <row r="47" spans="1:26" ht="15.75">
      <c r="A47" s="256"/>
      <c r="B47" s="651" t="e">
        <f>AND(fmPerformStandInclude,OR(fmMSIHMO,fmMSIPPO,fmMSIPOS))</f>
        <v>#NAME?</v>
      </c>
      <c r="C47" s="651" t="b">
        <v>0</v>
      </c>
      <c r="D47" s="660" t="s">
        <v>1556</v>
      </c>
      <c r="E47" s="7"/>
      <c r="F47" s="3"/>
      <c r="G47" s="7"/>
      <c r="H47" s="276"/>
      <c r="I47" s="275" t="s">
        <v>298</v>
      </c>
      <c r="J47" s="275" t="s">
        <v>277</v>
      </c>
      <c r="K47" s="658"/>
      <c r="L47" s="11"/>
      <c r="M47" s="6"/>
      <c r="N47" s="6"/>
      <c r="O47" s="11"/>
      <c r="P47" s="27"/>
      <c r="Q47" s="27"/>
    </row>
    <row r="48" spans="1:26" ht="15.75">
      <c r="A48" s="391"/>
      <c r="B48" s="651" t="e">
        <f>OR(fmPOS,fmPPO)</f>
        <v>#NAME?</v>
      </c>
      <c r="C48" s="651" t="b">
        <v>0</v>
      </c>
      <c r="D48" s="391"/>
      <c r="E48" s="391"/>
      <c r="F48" s="3"/>
      <c r="G48" s="652"/>
      <c r="H48" s="279"/>
      <c r="I48" s="275" t="s">
        <v>284</v>
      </c>
      <c r="J48" s="275"/>
      <c r="K48" s="149"/>
      <c r="L48" s="145"/>
      <c r="M48" s="146"/>
      <c r="N48" s="147"/>
      <c r="O48" s="148"/>
      <c r="P48" s="141"/>
      <c r="Q48" s="141"/>
    </row>
    <row r="49" spans="1:26" ht="94.5">
      <c r="A49" s="391"/>
      <c r="B49" s="651"/>
      <c r="C49" s="651"/>
      <c r="D49" s="391"/>
      <c r="E49" s="391"/>
      <c r="F49" s="3"/>
      <c r="G49" s="654"/>
      <c r="H49" s="279"/>
      <c r="I49" s="275" t="s">
        <v>290</v>
      </c>
      <c r="J49" s="275"/>
      <c r="K49" s="874" t="s">
        <v>1562</v>
      </c>
      <c r="L49" s="15" t="s">
        <v>1507</v>
      </c>
      <c r="M49" s="15" t="s">
        <v>282</v>
      </c>
      <c r="N49" s="15" t="s">
        <v>1170</v>
      </c>
      <c r="O49" s="15" t="s">
        <v>283</v>
      </c>
      <c r="P49" s="15" t="s">
        <v>103</v>
      </c>
      <c r="Q49" s="46" t="s">
        <v>104</v>
      </c>
    </row>
    <row r="50" spans="1:26" ht="63">
      <c r="A50" s="653"/>
      <c r="B50" s="651"/>
      <c r="C50" s="651"/>
      <c r="D50" s="256"/>
      <c r="E50" s="256"/>
      <c r="F50" s="3"/>
      <c r="G50" s="259"/>
      <c r="H50" s="279"/>
      <c r="I50" s="275"/>
      <c r="J50" s="275" t="s">
        <v>117</v>
      </c>
      <c r="K50" s="874"/>
      <c r="L50" s="15" t="s">
        <v>1507</v>
      </c>
      <c r="M50" s="15" t="s">
        <v>282</v>
      </c>
      <c r="N50" s="15" t="s">
        <v>1170</v>
      </c>
      <c r="O50" s="15" t="s">
        <v>283</v>
      </c>
      <c r="P50" s="15" t="s">
        <v>103</v>
      </c>
      <c r="Q50" s="46" t="s">
        <v>104</v>
      </c>
      <c r="R50" s="256"/>
      <c r="S50" s="256" t="s">
        <v>1563</v>
      </c>
      <c r="T50" s="256"/>
      <c r="U50" s="256"/>
      <c r="V50" s="256"/>
      <c r="W50" s="256"/>
      <c r="X50" s="256"/>
      <c r="Y50" s="256"/>
      <c r="Z50" s="256"/>
    </row>
    <row r="51" spans="1:26" ht="15.75">
      <c r="A51" s="256"/>
      <c r="B51" s="651"/>
      <c r="C51" s="651"/>
      <c r="D51" s="8"/>
      <c r="E51" s="661">
        <v>14</v>
      </c>
      <c r="F51" s="43"/>
      <c r="G51" s="7"/>
      <c r="H51" s="276"/>
      <c r="I51" s="275" t="s">
        <v>277</v>
      </c>
      <c r="J51" s="285" t="s">
        <v>119</v>
      </c>
      <c r="K51" s="22"/>
      <c r="L51" s="33"/>
      <c r="M51" s="35"/>
      <c r="N51" s="35"/>
      <c r="O51" s="35"/>
      <c r="P51" s="35"/>
      <c r="Q51" s="49"/>
      <c r="R51" s="259"/>
      <c r="S51" s="259"/>
      <c r="T51" s="259"/>
      <c r="U51" s="259"/>
      <c r="V51" s="259"/>
      <c r="W51" s="259"/>
      <c r="X51" s="259"/>
      <c r="Y51" s="259"/>
      <c r="Z51" s="259"/>
    </row>
    <row r="52" spans="1:26" ht="47.25">
      <c r="A52" s="653"/>
      <c r="B52" s="651"/>
      <c r="C52" s="651"/>
      <c r="D52" s="256"/>
      <c r="E52" s="256"/>
      <c r="F52" s="3"/>
      <c r="G52" s="256"/>
      <c r="H52" s="286"/>
      <c r="I52" s="275" t="s">
        <v>277</v>
      </c>
      <c r="J52" s="275" t="s">
        <v>121</v>
      </c>
      <c r="K52" s="874" t="s">
        <v>1564</v>
      </c>
      <c r="L52" s="12"/>
      <c r="M52" s="9"/>
      <c r="N52" s="13"/>
      <c r="O52" s="12"/>
      <c r="P52" s="30"/>
      <c r="Q52" s="48"/>
      <c r="R52" s="259"/>
      <c r="S52" s="259"/>
      <c r="T52" s="259"/>
      <c r="U52" s="259"/>
      <c r="V52" s="259"/>
      <c r="W52" s="259"/>
      <c r="X52" s="259"/>
      <c r="Y52" s="259"/>
      <c r="Z52" s="259"/>
    </row>
    <row r="53" spans="1:26" ht="38.25">
      <c r="A53" s="653"/>
      <c r="B53" s="651"/>
      <c r="C53" s="651"/>
      <c r="D53" s="256"/>
      <c r="E53" s="256"/>
      <c r="F53" s="3"/>
      <c r="G53" s="256"/>
      <c r="H53" s="276"/>
      <c r="I53" s="275"/>
      <c r="J53" s="275" t="s">
        <v>134</v>
      </c>
      <c r="K53" s="20" t="s">
        <v>277</v>
      </c>
      <c r="L53" s="16" t="s">
        <v>1545</v>
      </c>
      <c r="M53" s="41" t="s">
        <v>325</v>
      </c>
      <c r="N53" s="17" t="s">
        <v>1565</v>
      </c>
      <c r="O53" s="42" t="s">
        <v>1547</v>
      </c>
      <c r="P53" s="25"/>
      <c r="Q53" s="25"/>
    </row>
    <row r="54" spans="1:26" ht="153">
      <c r="A54" s="653"/>
      <c r="B54" s="651"/>
      <c r="C54" s="651"/>
      <c r="D54" s="653"/>
      <c r="E54" s="653"/>
      <c r="F54" s="3"/>
      <c r="G54" s="653"/>
      <c r="H54" s="276"/>
      <c r="I54" s="275" t="s">
        <v>277</v>
      </c>
      <c r="J54" s="275" t="s">
        <v>277</v>
      </c>
      <c r="K54" s="22" t="s">
        <v>1566</v>
      </c>
      <c r="L54" s="33"/>
      <c r="M54" s="35"/>
      <c r="N54" s="35"/>
      <c r="O54" s="35"/>
      <c r="P54" s="242"/>
      <c r="Q54" s="244"/>
    </row>
    <row r="55" spans="1:26" ht="191.25">
      <c r="A55" s="653"/>
      <c r="B55" s="651"/>
      <c r="C55" s="651"/>
      <c r="D55" s="256"/>
      <c r="E55" s="256"/>
      <c r="F55" s="3"/>
      <c r="G55" s="259"/>
      <c r="H55" s="286"/>
      <c r="I55" s="275" t="s">
        <v>277</v>
      </c>
      <c r="J55" s="275" t="s">
        <v>277</v>
      </c>
      <c r="K55" s="20" t="s">
        <v>1567</v>
      </c>
      <c r="L55" s="16" t="s">
        <v>1493</v>
      </c>
      <c r="M55" s="41" t="s">
        <v>325</v>
      </c>
      <c r="N55" s="17" t="s">
        <v>1568</v>
      </c>
      <c r="O55" s="42" t="s">
        <v>1488</v>
      </c>
      <c r="P55" s="25"/>
      <c r="Q55" s="25"/>
    </row>
    <row r="56" spans="1:26" ht="204">
      <c r="A56" s="657"/>
      <c r="B56" s="651"/>
      <c r="C56" s="651"/>
      <c r="D56" s="657"/>
      <c r="E56" s="657"/>
      <c r="F56" s="3"/>
      <c r="G56" s="654"/>
      <c r="H56" s="276"/>
      <c r="I56" s="275" t="s">
        <v>277</v>
      </c>
      <c r="J56" s="275" t="s">
        <v>277</v>
      </c>
      <c r="K56" s="20" t="s">
        <v>1569</v>
      </c>
      <c r="L56" s="16" t="s">
        <v>1493</v>
      </c>
      <c r="M56" s="41" t="s">
        <v>325</v>
      </c>
      <c r="N56" s="17" t="s">
        <v>1570</v>
      </c>
      <c r="O56" s="42" t="s">
        <v>1488</v>
      </c>
      <c r="P56" s="25"/>
      <c r="Q56" s="25"/>
    </row>
    <row r="57" spans="1:26" ht="153">
      <c r="A57" s="657"/>
      <c r="B57" s="651"/>
      <c r="C57" s="651"/>
      <c r="D57" s="657"/>
      <c r="E57" s="657"/>
      <c r="F57" s="3"/>
      <c r="G57" s="652"/>
      <c r="H57" s="279"/>
      <c r="I57" s="275" t="s">
        <v>277</v>
      </c>
      <c r="J57" s="275" t="s">
        <v>277</v>
      </c>
      <c r="K57" s="20" t="s">
        <v>1571</v>
      </c>
      <c r="L57" s="16" t="s">
        <v>1493</v>
      </c>
      <c r="M57" s="41" t="s">
        <v>325</v>
      </c>
      <c r="N57" s="17" t="s">
        <v>1572</v>
      </c>
      <c r="O57" s="42" t="s">
        <v>1488</v>
      </c>
      <c r="P57" s="29"/>
      <c r="Q57" s="29"/>
    </row>
    <row r="58" spans="1:26" ht="242.25">
      <c r="A58" s="657"/>
      <c r="B58" s="651"/>
      <c r="C58" s="651"/>
      <c r="D58" s="657"/>
      <c r="E58" s="657"/>
      <c r="F58" s="3"/>
      <c r="G58" s="652"/>
      <c r="H58" s="279"/>
      <c r="I58" s="275" t="s">
        <v>277</v>
      </c>
      <c r="J58" s="275" t="s">
        <v>277</v>
      </c>
      <c r="K58" s="20" t="s">
        <v>1573</v>
      </c>
      <c r="L58" s="16" t="s">
        <v>1493</v>
      </c>
      <c r="M58" s="41" t="s">
        <v>325</v>
      </c>
      <c r="N58" s="17" t="s">
        <v>1574</v>
      </c>
      <c r="O58" s="42" t="s">
        <v>1488</v>
      </c>
      <c r="P58" s="26"/>
      <c r="Q58" s="26"/>
    </row>
    <row r="59" spans="1:26" ht="409.5">
      <c r="A59" s="657"/>
      <c r="B59" s="651"/>
      <c r="C59" s="651"/>
      <c r="D59" s="657"/>
      <c r="E59" s="657"/>
      <c r="F59" s="3"/>
      <c r="G59" s="652"/>
      <c r="H59" s="279"/>
      <c r="I59" s="284" t="s">
        <v>298</v>
      </c>
      <c r="J59" s="275" t="s">
        <v>277</v>
      </c>
      <c r="K59" s="573" t="s">
        <v>1575</v>
      </c>
      <c r="L59" s="574"/>
      <c r="M59" s="574"/>
      <c r="N59" s="574"/>
      <c r="O59" s="575"/>
      <c r="P59" s="245"/>
      <c r="Q59" s="246"/>
      <c r="R59" s="277"/>
      <c r="S59" s="277"/>
      <c r="T59" s="277"/>
      <c r="U59" s="277"/>
      <c r="V59" s="277"/>
      <c r="W59" s="277"/>
      <c r="X59" s="277"/>
      <c r="Y59" s="277"/>
      <c r="Z59" s="277"/>
    </row>
    <row r="60" spans="1:26" ht="15.75">
      <c r="A60" s="657"/>
      <c r="B60" s="651" t="e">
        <f>AND(fmPerformStandInclude,OR(fmMFullPPO,fmMSIPPO,fmSSIPPO,fmMFullPOS,fmMSIPOS,fmSSIPOS))</f>
        <v>#NAME?</v>
      </c>
      <c r="C60" s="651" t="b">
        <v>0</v>
      </c>
      <c r="D60" s="657"/>
      <c r="E60" s="657"/>
      <c r="F60" s="3"/>
      <c r="G60" s="654"/>
      <c r="H60" s="279"/>
      <c r="I60" s="275"/>
      <c r="J60" s="275" t="s">
        <v>117</v>
      </c>
      <c r="K60" s="109" t="s">
        <v>1576</v>
      </c>
      <c r="L60" s="105"/>
      <c r="M60" s="106" t="s">
        <v>1577</v>
      </c>
      <c r="N60" s="107"/>
      <c r="O60" s="110" t="s">
        <v>1578</v>
      </c>
      <c r="P60" s="247"/>
      <c r="Q60" s="248"/>
    </row>
    <row r="61" spans="1:26" ht="15.75">
      <c r="A61" s="657"/>
      <c r="B61" s="651" t="e">
        <f t="shared" ref="B61:B73" si="1">fmPerformStandInclude</f>
        <v>#NAME?</v>
      </c>
      <c r="C61" s="651" t="b">
        <v>0</v>
      </c>
      <c r="D61" s="657"/>
      <c r="E61" s="657"/>
      <c r="F61" s="3"/>
      <c r="H61" s="279"/>
      <c r="I61" s="275" t="s">
        <v>300</v>
      </c>
      <c r="J61" s="275" t="s">
        <v>277</v>
      </c>
      <c r="K61" s="109" t="s">
        <v>1579</v>
      </c>
      <c r="L61" s="105"/>
      <c r="M61" s="106">
        <v>3</v>
      </c>
      <c r="N61" s="107"/>
      <c r="O61" s="111">
        <v>15000</v>
      </c>
      <c r="P61" s="247"/>
      <c r="Q61" s="248"/>
      <c r="R61" s="256"/>
      <c r="S61" s="256"/>
      <c r="T61" s="256"/>
      <c r="U61" s="256"/>
      <c r="V61" s="256"/>
      <c r="W61" s="256"/>
      <c r="X61" s="256"/>
      <c r="Y61" s="256"/>
      <c r="Z61" s="256"/>
    </row>
    <row r="62" spans="1:26" ht="22.5">
      <c r="A62" s="657"/>
      <c r="B62" s="651" t="e">
        <f t="shared" si="1"/>
        <v>#NAME?</v>
      </c>
      <c r="C62" s="651" t="b">
        <v>0</v>
      </c>
      <c r="D62" s="657"/>
      <c r="E62" s="657"/>
      <c r="F62" s="3"/>
      <c r="H62" s="287"/>
      <c r="I62" s="275" t="s">
        <v>298</v>
      </c>
      <c r="J62" s="275"/>
      <c r="K62" s="109" t="s">
        <v>1580</v>
      </c>
      <c r="L62" s="105"/>
      <c r="M62" s="106">
        <v>3</v>
      </c>
      <c r="N62" s="107"/>
      <c r="O62" s="111">
        <v>25000</v>
      </c>
      <c r="P62" s="247"/>
      <c r="Q62" s="248"/>
      <c r="R62" s="256"/>
      <c r="S62" s="256"/>
      <c r="T62" s="256"/>
      <c r="U62" s="256"/>
      <c r="V62" s="256"/>
      <c r="W62" s="256"/>
      <c r="X62" s="256"/>
      <c r="Y62" s="256"/>
      <c r="Z62" s="256"/>
    </row>
    <row r="63" spans="1:26" ht="15.75">
      <c r="A63" s="256"/>
      <c r="B63" s="651" t="e">
        <f t="shared" si="1"/>
        <v>#NAME?</v>
      </c>
      <c r="C63" s="651" t="b">
        <v>0</v>
      </c>
      <c r="D63" s="660" t="s">
        <v>1556</v>
      </c>
      <c r="E63" s="7"/>
      <c r="F63" s="3"/>
      <c r="G63" s="7"/>
      <c r="H63" s="279"/>
      <c r="I63" s="275" t="s">
        <v>300</v>
      </c>
      <c r="J63" s="275" t="s">
        <v>277</v>
      </c>
      <c r="K63" s="112" t="s">
        <v>1581</v>
      </c>
      <c r="L63" s="113"/>
      <c r="M63" s="114">
        <v>3</v>
      </c>
      <c r="N63" s="115"/>
      <c r="O63" s="116">
        <v>50000</v>
      </c>
      <c r="P63" s="249"/>
      <c r="Q63" s="250"/>
      <c r="R63" s="259"/>
      <c r="S63" s="259"/>
      <c r="T63" s="259"/>
      <c r="U63" s="259"/>
      <c r="V63" s="259"/>
      <c r="W63" s="259"/>
      <c r="X63" s="259"/>
      <c r="Y63" s="259"/>
      <c r="Z63" s="259"/>
    </row>
    <row r="64" spans="1:26" ht="140.25">
      <c r="A64" s="256"/>
      <c r="B64" s="651" t="e">
        <f t="shared" si="1"/>
        <v>#NAME?</v>
      </c>
      <c r="C64" s="651" t="b">
        <v>0</v>
      </c>
      <c r="D64" s="660" t="s">
        <v>1556</v>
      </c>
      <c r="E64" s="7"/>
      <c r="F64" s="3"/>
      <c r="G64" s="7"/>
      <c r="H64" s="276"/>
      <c r="I64" s="275" t="s">
        <v>302</v>
      </c>
      <c r="J64" s="275" t="s">
        <v>277</v>
      </c>
      <c r="K64" s="22" t="s">
        <v>1582</v>
      </c>
      <c r="L64" s="33"/>
      <c r="M64" s="35"/>
      <c r="N64" s="35"/>
      <c r="O64" s="35"/>
      <c r="P64" s="242"/>
      <c r="Q64" s="244"/>
      <c r="S64" s="257" t="s">
        <v>1583</v>
      </c>
    </row>
    <row r="65" spans="1:26" ht="409.5">
      <c r="A65" s="657"/>
      <c r="B65" s="651" t="e">
        <f t="shared" si="1"/>
        <v>#NAME?</v>
      </c>
      <c r="C65" s="651" t="b">
        <v>0</v>
      </c>
      <c r="D65" s="657"/>
      <c r="E65" s="657"/>
      <c r="F65" s="3"/>
      <c r="G65" s="652"/>
      <c r="H65" s="276"/>
      <c r="I65" s="275" t="s">
        <v>307</v>
      </c>
      <c r="J65" s="275" t="s">
        <v>277</v>
      </c>
      <c r="K65" s="108" t="s">
        <v>1584</v>
      </c>
      <c r="L65" s="16" t="s">
        <v>1493</v>
      </c>
      <c r="M65" s="41" t="s">
        <v>325</v>
      </c>
      <c r="N65" s="17" t="s">
        <v>1585</v>
      </c>
      <c r="O65" s="42" t="s">
        <v>1488</v>
      </c>
      <c r="P65" s="26"/>
      <c r="Q65" s="26"/>
    </row>
    <row r="66" spans="1:26" ht="409.5">
      <c r="A66" s="657"/>
      <c r="B66" s="651" t="e">
        <f t="shared" si="1"/>
        <v>#NAME?</v>
      </c>
      <c r="C66" s="651" t="b">
        <v>0</v>
      </c>
      <c r="D66" s="657"/>
      <c r="E66" s="657"/>
      <c r="F66" s="3"/>
      <c r="G66" s="652"/>
      <c r="H66" s="279"/>
      <c r="I66" s="275" t="s">
        <v>309</v>
      </c>
      <c r="J66" s="275" t="s">
        <v>277</v>
      </c>
      <c r="K66" s="22" t="s">
        <v>1586</v>
      </c>
      <c r="L66" s="33"/>
      <c r="M66" s="35"/>
      <c r="N66" s="35"/>
      <c r="O66" s="35"/>
      <c r="P66" s="242"/>
      <c r="Q66" s="243"/>
      <c r="S66" s="257" t="s">
        <v>1587</v>
      </c>
    </row>
    <row r="67" spans="1:26" ht="178.5">
      <c r="B67" s="662"/>
      <c r="C67" s="662"/>
      <c r="F67" s="97"/>
      <c r="G67" s="256"/>
      <c r="H67" s="279"/>
      <c r="I67" s="275" t="s">
        <v>311</v>
      </c>
      <c r="J67" s="275" t="s">
        <v>277</v>
      </c>
      <c r="K67" s="20" t="s">
        <v>1588</v>
      </c>
      <c r="L67" s="16" t="s">
        <v>1493</v>
      </c>
      <c r="M67" s="41" t="s">
        <v>325</v>
      </c>
      <c r="N67" s="17" t="s">
        <v>1589</v>
      </c>
      <c r="O67" s="42" t="s">
        <v>1488</v>
      </c>
      <c r="P67" s="25"/>
      <c r="Q67" s="25"/>
    </row>
    <row r="68" spans="1:26" ht="216.75">
      <c r="A68" s="657"/>
      <c r="B68" s="651" t="e">
        <f t="shared" si="1"/>
        <v>#NAME?</v>
      </c>
      <c r="C68" s="651" t="b">
        <v>0</v>
      </c>
      <c r="D68" s="657"/>
      <c r="E68" s="657"/>
      <c r="F68" s="3"/>
      <c r="G68" s="652"/>
      <c r="H68" s="279"/>
      <c r="I68" s="275"/>
      <c r="J68" s="275"/>
      <c r="K68" s="20" t="s">
        <v>1590</v>
      </c>
      <c r="L68" s="16" t="s">
        <v>1493</v>
      </c>
      <c r="M68" s="41" t="s">
        <v>325</v>
      </c>
      <c r="N68" s="17" t="s">
        <v>1591</v>
      </c>
      <c r="O68" s="42" t="s">
        <v>1488</v>
      </c>
      <c r="P68" s="26"/>
      <c r="Q68" s="26"/>
    </row>
    <row r="69" spans="1:26" ht="191.25">
      <c r="A69" s="657"/>
      <c r="B69" s="651" t="e">
        <f>AND(fmPerformStandInclude,OR(fmMFullPPO,fmMSIPPO,fmSSIPPO,fmMFullPOS,fmMSIPOS,fmSSIPOS))</f>
        <v>#NAME?</v>
      </c>
      <c r="C69" s="651" t="b">
        <v>0</v>
      </c>
      <c r="D69" s="657"/>
      <c r="E69" s="657"/>
      <c r="F69" s="3"/>
      <c r="G69" s="654"/>
      <c r="H69" s="279"/>
      <c r="I69" s="275" t="s">
        <v>277</v>
      </c>
      <c r="J69" s="275" t="s">
        <v>277</v>
      </c>
      <c r="K69" s="21" t="s">
        <v>1592</v>
      </c>
      <c r="L69" s="16" t="s">
        <v>1493</v>
      </c>
      <c r="M69" s="41" t="s">
        <v>325</v>
      </c>
      <c r="N69" s="17" t="s">
        <v>1593</v>
      </c>
      <c r="O69" s="42" t="s">
        <v>1488</v>
      </c>
      <c r="P69" s="26"/>
      <c r="Q69" s="26"/>
    </row>
    <row r="70" spans="1:26" ht="242.25">
      <c r="A70" s="657"/>
      <c r="B70" s="651" t="e">
        <f t="shared" si="1"/>
        <v>#NAME?</v>
      </c>
      <c r="C70" s="651" t="b">
        <v>0</v>
      </c>
      <c r="D70" s="657"/>
      <c r="E70" s="657"/>
      <c r="F70" s="3"/>
      <c r="H70" s="279"/>
      <c r="I70" s="275"/>
      <c r="J70" s="275" t="s">
        <v>277</v>
      </c>
      <c r="K70" s="20" t="s">
        <v>1594</v>
      </c>
      <c r="L70" s="16" t="s">
        <v>1493</v>
      </c>
      <c r="M70" s="41" t="s">
        <v>325</v>
      </c>
      <c r="N70" s="17" t="s">
        <v>1595</v>
      </c>
      <c r="O70" s="42" t="s">
        <v>1488</v>
      </c>
      <c r="P70" s="26"/>
      <c r="Q70" s="26"/>
      <c r="R70" s="256"/>
      <c r="S70" s="256"/>
      <c r="T70" s="256"/>
      <c r="U70" s="256"/>
      <c r="V70" s="256"/>
      <c r="W70" s="256"/>
      <c r="X70" s="256"/>
      <c r="Y70" s="256"/>
      <c r="Z70" s="256"/>
    </row>
    <row r="71" spans="1:26" ht="178.5">
      <c r="A71" s="657"/>
      <c r="B71" s="651" t="e">
        <f t="shared" si="1"/>
        <v>#NAME?</v>
      </c>
      <c r="C71" s="651" t="b">
        <v>0</v>
      </c>
      <c r="D71" s="657"/>
      <c r="E71" s="657"/>
      <c r="F71" s="3"/>
      <c r="H71" s="287"/>
      <c r="I71" s="275" t="s">
        <v>313</v>
      </c>
      <c r="J71" s="275"/>
      <c r="K71" s="21" t="s">
        <v>1596</v>
      </c>
      <c r="L71" s="16" t="s">
        <v>1493</v>
      </c>
      <c r="M71" s="41" t="s">
        <v>325</v>
      </c>
      <c r="N71" s="17" t="s">
        <v>1597</v>
      </c>
      <c r="O71" s="42" t="s">
        <v>1488</v>
      </c>
      <c r="P71" s="26"/>
      <c r="Q71" s="26"/>
      <c r="R71" s="256"/>
      <c r="S71" s="256"/>
      <c r="T71" s="256"/>
      <c r="U71" s="256"/>
      <c r="V71" s="256"/>
      <c r="W71" s="256"/>
      <c r="X71" s="256"/>
      <c r="Y71" s="256"/>
      <c r="Z71" s="256"/>
    </row>
    <row r="72" spans="1:26" ht="165.75">
      <c r="A72" s="256"/>
      <c r="B72" s="651" t="e">
        <f t="shared" si="1"/>
        <v>#NAME?</v>
      </c>
      <c r="C72" s="651" t="b">
        <v>0</v>
      </c>
      <c r="D72" s="660" t="s">
        <v>1556</v>
      </c>
      <c r="E72" s="7"/>
      <c r="F72" s="3"/>
      <c r="G72" s="7"/>
      <c r="H72" s="279"/>
      <c r="I72" s="275" t="s">
        <v>316</v>
      </c>
      <c r="J72" s="275" t="s">
        <v>277</v>
      </c>
      <c r="K72" s="20" t="s">
        <v>1598</v>
      </c>
      <c r="L72" s="16" t="s">
        <v>1493</v>
      </c>
      <c r="M72" s="41" t="s">
        <v>325</v>
      </c>
      <c r="N72" s="17" t="s">
        <v>1599</v>
      </c>
      <c r="O72" s="42" t="s">
        <v>1488</v>
      </c>
      <c r="P72" s="26"/>
      <c r="Q72" s="26"/>
      <c r="R72" s="259"/>
      <c r="S72" s="259"/>
      <c r="T72" s="259"/>
      <c r="U72" s="259"/>
      <c r="V72" s="259"/>
      <c r="W72" s="259"/>
      <c r="X72" s="259"/>
      <c r="Y72" s="259"/>
      <c r="Z72" s="259"/>
    </row>
    <row r="73" spans="1:26" ht="15.75">
      <c r="A73" s="256"/>
      <c r="B73" s="651" t="e">
        <f t="shared" si="1"/>
        <v>#NAME?</v>
      </c>
      <c r="C73" s="651" t="b">
        <v>0</v>
      </c>
      <c r="D73" s="660" t="s">
        <v>1556</v>
      </c>
      <c r="E73" s="7"/>
      <c r="F73" s="3"/>
      <c r="G73" s="7"/>
      <c r="H73" s="276"/>
      <c r="I73" s="275" t="s">
        <v>318</v>
      </c>
      <c r="J73" s="275" t="s">
        <v>277</v>
      </c>
      <c r="K73" s="149"/>
      <c r="L73" s="145"/>
      <c r="M73" s="146"/>
      <c r="N73" s="147"/>
      <c r="O73" s="148"/>
      <c r="P73" s="141"/>
      <c r="Q73" s="141"/>
    </row>
    <row r="74" spans="1:26" ht="15.75">
      <c r="H74" s="288"/>
      <c r="I74" s="186" t="s">
        <v>730</v>
      </c>
      <c r="J74" s="186"/>
      <c r="K74" s="663"/>
      <c r="L74" s="145"/>
      <c r="M74" s="146"/>
      <c r="N74" s="664"/>
      <c r="O74" s="155"/>
      <c r="P74" s="154"/>
      <c r="Q74" s="154"/>
      <c r="R74" s="182"/>
      <c r="S74" s="182"/>
      <c r="T74" s="182"/>
      <c r="U74" s="182"/>
      <c r="V74" s="182"/>
      <c r="W74" s="182"/>
      <c r="X74" s="182"/>
      <c r="Y74" s="182"/>
      <c r="Z74" s="182"/>
    </row>
    <row r="75" spans="1:26" ht="78.75">
      <c r="A75" s="257"/>
      <c r="B75" s="662"/>
      <c r="C75" s="662"/>
      <c r="D75" s="257"/>
      <c r="E75" s="257"/>
      <c r="F75" s="97"/>
      <c r="G75" s="256"/>
      <c r="H75" s="288"/>
      <c r="I75" s="186" t="s">
        <v>735</v>
      </c>
      <c r="J75" s="186"/>
      <c r="K75" s="120" t="s">
        <v>1600</v>
      </c>
      <c r="L75" s="136"/>
      <c r="M75" s="55" t="s">
        <v>282</v>
      </c>
      <c r="N75" s="55"/>
      <c r="O75" s="55" t="s">
        <v>283</v>
      </c>
      <c r="P75" s="55" t="s">
        <v>103</v>
      </c>
      <c r="Q75" s="57" t="s">
        <v>104</v>
      </c>
    </row>
    <row r="76" spans="1:26" ht="306">
      <c r="A76" s="256"/>
      <c r="B76" s="651" t="e">
        <f>AND(fmPerformStandInclude,OR(fmMSIPPO,fmMFullPPO,fmMSIPOS,fmMFullPOS))</f>
        <v>#NAME?</v>
      </c>
      <c r="C76" s="651" t="b">
        <v>0</v>
      </c>
      <c r="D76" s="660" t="s">
        <v>1556</v>
      </c>
      <c r="E76" s="7"/>
      <c r="F76" s="3"/>
      <c r="G76" s="7"/>
      <c r="H76" s="279"/>
      <c r="I76" s="275" t="s">
        <v>277</v>
      </c>
      <c r="J76" s="275" t="s">
        <v>277</v>
      </c>
      <c r="K76" s="58" t="s">
        <v>1601</v>
      </c>
      <c r="L76" s="59" t="s">
        <v>1229</v>
      </c>
      <c r="M76" s="60" t="s">
        <v>325</v>
      </c>
      <c r="N76" s="137" t="s">
        <v>1602</v>
      </c>
      <c r="O76" s="62" t="s">
        <v>1603</v>
      </c>
      <c r="P76" s="32"/>
      <c r="Q76" s="32"/>
    </row>
    <row r="77" spans="1:26" ht="204">
      <c r="A77" s="256"/>
      <c r="B77" s="651" t="e">
        <f>AND(fmPerformStandInclude,OR(fmMSIPPO,fmMFullPPO,fmMSIPOS,fmMFullPOS))</f>
        <v>#NAME?</v>
      </c>
      <c r="C77" s="651" t="b">
        <v>0</v>
      </c>
      <c r="D77" s="660" t="s">
        <v>1556</v>
      </c>
      <c r="E77" s="7"/>
      <c r="F77" s="3"/>
      <c r="G77" s="7"/>
      <c r="H77" s="276"/>
      <c r="I77" s="275" t="s">
        <v>277</v>
      </c>
      <c r="J77" s="275" t="s">
        <v>277</v>
      </c>
      <c r="K77" s="58" t="s">
        <v>1604</v>
      </c>
      <c r="L77" s="59" t="s">
        <v>1229</v>
      </c>
      <c r="M77" s="60" t="s">
        <v>325</v>
      </c>
      <c r="N77" s="137" t="s">
        <v>1602</v>
      </c>
      <c r="O77" s="62" t="s">
        <v>1603</v>
      </c>
      <c r="P77" s="32"/>
      <c r="Q77" s="32"/>
    </row>
    <row r="78" spans="1:26" ht="140.25">
      <c r="H78" s="276"/>
      <c r="I78" s="273" t="s">
        <v>737</v>
      </c>
      <c r="J78" s="275" t="s">
        <v>277</v>
      </c>
      <c r="K78" s="58" t="s">
        <v>1605</v>
      </c>
      <c r="L78" s="59" t="s">
        <v>1229</v>
      </c>
      <c r="M78" s="139" t="s">
        <v>348</v>
      </c>
      <c r="N78" s="61" t="s">
        <v>1606</v>
      </c>
      <c r="O78" s="62" t="s">
        <v>287</v>
      </c>
      <c r="P78" s="121"/>
      <c r="Q78" s="121"/>
      <c r="R78" s="184"/>
      <c r="S78" s="184"/>
      <c r="T78" s="184"/>
      <c r="U78" s="184"/>
      <c r="V78" s="184"/>
      <c r="W78" s="184"/>
      <c r="X78" s="184"/>
      <c r="Y78" s="184"/>
      <c r="Z78" s="184"/>
    </row>
    <row r="79" spans="1:26" ht="191.25">
      <c r="H79" s="185" t="s">
        <v>277</v>
      </c>
      <c r="I79" s="289" t="s">
        <v>740</v>
      </c>
      <c r="J79" s="290" t="s">
        <v>277</v>
      </c>
      <c r="K79" s="58" t="s">
        <v>1607</v>
      </c>
      <c r="L79" s="59" t="s">
        <v>1229</v>
      </c>
      <c r="M79" s="60" t="s">
        <v>325</v>
      </c>
      <c r="N79" s="137" t="s">
        <v>1602</v>
      </c>
      <c r="O79" s="62" t="s">
        <v>1603</v>
      </c>
      <c r="P79" s="32"/>
      <c r="Q79" s="32"/>
      <c r="R79" s="184"/>
      <c r="S79" s="184"/>
      <c r="T79" s="184"/>
      <c r="U79" s="184"/>
      <c r="V79" s="184"/>
      <c r="W79" s="184"/>
      <c r="X79" s="184"/>
      <c r="Y79" s="184"/>
      <c r="Z79" s="184"/>
    </row>
    <row r="80" spans="1:26" ht="140.25">
      <c r="H80" s="185" t="s">
        <v>277</v>
      </c>
      <c r="I80" s="291" t="s">
        <v>277</v>
      </c>
      <c r="J80" s="290" t="s">
        <v>117</v>
      </c>
      <c r="K80" s="58" t="s">
        <v>1608</v>
      </c>
      <c r="L80" s="59" t="s">
        <v>1229</v>
      </c>
      <c r="M80" s="139" t="s">
        <v>348</v>
      </c>
      <c r="N80" s="61" t="s">
        <v>1606</v>
      </c>
      <c r="O80" s="62" t="s">
        <v>287</v>
      </c>
      <c r="P80" s="121"/>
      <c r="Q80" s="121"/>
      <c r="R80" s="184"/>
      <c r="S80" s="184"/>
      <c r="T80" s="184"/>
      <c r="U80" s="184"/>
      <c r="V80" s="184"/>
      <c r="W80" s="184"/>
      <c r="X80" s="184"/>
      <c r="Y80" s="184"/>
      <c r="Z80" s="184"/>
    </row>
    <row r="81" spans="1:26" ht="15.75">
      <c r="H81" s="185" t="s">
        <v>277</v>
      </c>
      <c r="I81" s="291" t="s">
        <v>277</v>
      </c>
      <c r="J81" s="290" t="s">
        <v>119</v>
      </c>
      <c r="K81" s="144"/>
      <c r="L81" s="145"/>
      <c r="M81" s="146"/>
      <c r="N81" s="147"/>
      <c r="O81" s="148"/>
      <c r="P81" s="141"/>
      <c r="Q81" s="141"/>
      <c r="R81" s="184"/>
      <c r="S81" s="184"/>
      <c r="T81" s="184"/>
      <c r="U81" s="184"/>
      <c r="V81" s="184"/>
      <c r="W81" s="184"/>
      <c r="X81" s="184"/>
      <c r="Y81" s="184"/>
      <c r="Z81" s="184"/>
    </row>
    <row r="82" spans="1:26" ht="63">
      <c r="H82" s="185" t="s">
        <v>277</v>
      </c>
      <c r="I82" s="291" t="s">
        <v>277</v>
      </c>
      <c r="J82" s="290" t="s">
        <v>121</v>
      </c>
      <c r="K82" s="874" t="s">
        <v>1609</v>
      </c>
      <c r="L82" s="15" t="s">
        <v>1507</v>
      </c>
      <c r="M82" s="15" t="s">
        <v>282</v>
      </c>
      <c r="N82" s="15" t="s">
        <v>1170</v>
      </c>
      <c r="O82" s="15" t="s">
        <v>283</v>
      </c>
      <c r="P82" s="15" t="s">
        <v>103</v>
      </c>
      <c r="Q82" s="46" t="s">
        <v>104</v>
      </c>
      <c r="R82" s="184"/>
      <c r="S82" s="184"/>
      <c r="T82" s="184"/>
      <c r="U82" s="184"/>
      <c r="V82" s="184"/>
      <c r="W82" s="184"/>
      <c r="X82" s="184"/>
      <c r="Y82" s="184"/>
      <c r="Z82" s="184"/>
    </row>
    <row r="83" spans="1:26" ht="165.75">
      <c r="A83" s="657"/>
      <c r="B83" s="651" t="e">
        <f>AND(fmPerformStandInclude,OR(fmMSIPPO,fmMFullPPO,fmMSIPOS,fmMFullPOS))</f>
        <v>#NAME?</v>
      </c>
      <c r="C83" s="651" t="b">
        <v>0</v>
      </c>
      <c r="D83" s="657"/>
      <c r="E83" s="657"/>
      <c r="F83" s="3"/>
      <c r="G83" s="652"/>
      <c r="H83" s="185" t="s">
        <v>277</v>
      </c>
      <c r="I83" s="291" t="s">
        <v>277</v>
      </c>
      <c r="J83" s="290" t="s">
        <v>134</v>
      </c>
      <c r="K83" s="20" t="s">
        <v>1610</v>
      </c>
      <c r="L83" s="16" t="s">
        <v>1493</v>
      </c>
      <c r="M83" s="41" t="s">
        <v>325</v>
      </c>
      <c r="N83" s="17" t="s">
        <v>1611</v>
      </c>
      <c r="O83" s="42" t="s">
        <v>1488</v>
      </c>
      <c r="P83" s="25"/>
      <c r="Q83" s="25"/>
    </row>
    <row r="84" spans="1:26" ht="38.25">
      <c r="A84" s="657"/>
      <c r="B84" s="651" t="e">
        <f>AND(fmPerformStandInclude,OR(fmMSIPPO,fmMFullPPO,fmMSIPOS,fmMFullPOS))</f>
        <v>#NAME?</v>
      </c>
      <c r="C84" s="651" t="b">
        <v>0</v>
      </c>
      <c r="D84" s="657"/>
      <c r="E84" s="657"/>
      <c r="F84" s="3"/>
      <c r="G84" s="652"/>
      <c r="H84" s="279"/>
      <c r="I84" s="275" t="s">
        <v>742</v>
      </c>
      <c r="J84" s="275" t="s">
        <v>277</v>
      </c>
      <c r="K84" s="122" t="s">
        <v>1612</v>
      </c>
      <c r="L84" s="665"/>
      <c r="M84" s="666"/>
      <c r="N84" s="667"/>
      <c r="O84" s="668"/>
      <c r="P84" s="167"/>
      <c r="Q84" s="168"/>
    </row>
    <row r="85" spans="1:26" ht="63.75">
      <c r="A85" s="657"/>
      <c r="B85" s="651" t="e">
        <f>AND(fmPerformStandInclude,OR(fmMSIPPO,fmMFullPPO,fmMSIPOS,fmMFullPOS))</f>
        <v>#NAME?</v>
      </c>
      <c r="C85" s="651" t="b">
        <v>0</v>
      </c>
      <c r="D85" s="657"/>
      <c r="E85" s="657"/>
      <c r="F85" s="3"/>
      <c r="G85" s="652"/>
      <c r="H85" s="279"/>
      <c r="I85" s="275" t="s">
        <v>744</v>
      </c>
      <c r="J85" s="275" t="s">
        <v>277</v>
      </c>
      <c r="K85" s="63" t="s">
        <v>1613</v>
      </c>
      <c r="L85" s="669" t="s">
        <v>1614</v>
      </c>
      <c r="M85" s="41" t="s">
        <v>325</v>
      </c>
      <c r="N85" s="117" t="s">
        <v>1615</v>
      </c>
      <c r="O85" s="62" t="s">
        <v>913</v>
      </c>
      <c r="P85" s="32"/>
      <c r="Q85" s="32"/>
    </row>
    <row r="86" spans="1:26" ht="114.75">
      <c r="A86" s="657"/>
      <c r="B86" s="651" t="e">
        <f>AND(fmPerformStandInclude,OR(fmMSIHMO,fmMSIPPO,fmMSIPOS))</f>
        <v>#NAME?</v>
      </c>
      <c r="C86" s="651" t="b">
        <v>0</v>
      </c>
      <c r="D86" s="657"/>
      <c r="E86" s="657"/>
      <c r="F86" s="3"/>
      <c r="G86" s="652"/>
      <c r="H86" s="279"/>
      <c r="I86" s="275" t="s">
        <v>746</v>
      </c>
      <c r="J86" s="275" t="s">
        <v>277</v>
      </c>
      <c r="K86" s="63" t="s">
        <v>1616</v>
      </c>
      <c r="L86" s="669" t="s">
        <v>1614</v>
      </c>
      <c r="M86" s="41" t="s">
        <v>325</v>
      </c>
      <c r="N86" s="117" t="s">
        <v>1617</v>
      </c>
      <c r="O86" s="62" t="s">
        <v>913</v>
      </c>
      <c r="P86" s="32"/>
      <c r="Q86" s="32"/>
    </row>
    <row r="87" spans="1:26" ht="140.25">
      <c r="A87" s="657"/>
      <c r="B87" s="651" t="e">
        <f>AND(fmMultiple,fmPerformStandInclude)</f>
        <v>#NAME?</v>
      </c>
      <c r="C87" s="651" t="b">
        <v>0</v>
      </c>
      <c r="D87" s="657"/>
      <c r="E87" s="657"/>
      <c r="F87" s="3"/>
      <c r="G87" s="652"/>
      <c r="H87" s="279"/>
      <c r="I87" s="275" t="s">
        <v>277</v>
      </c>
      <c r="J87" s="275" t="s">
        <v>277</v>
      </c>
      <c r="K87" s="63" t="s">
        <v>1618</v>
      </c>
      <c r="L87" s="669" t="s">
        <v>1614</v>
      </c>
      <c r="M87" s="41" t="s">
        <v>325</v>
      </c>
      <c r="N87" s="117" t="s">
        <v>1619</v>
      </c>
      <c r="O87" s="62" t="s">
        <v>913</v>
      </c>
      <c r="P87" s="32"/>
      <c r="Q87" s="32"/>
    </row>
    <row r="88" spans="1:26" ht="51">
      <c r="A88" s="256"/>
      <c r="B88" s="651" t="e">
        <f>AND(fmMultiple,fmPerformStandInclude)</f>
        <v>#NAME?</v>
      </c>
      <c r="C88" s="651" t="b">
        <v>0</v>
      </c>
      <c r="D88" s="660" t="s">
        <v>1556</v>
      </c>
      <c r="E88" s="7"/>
      <c r="F88" s="3"/>
      <c r="G88" s="7"/>
      <c r="H88" s="279"/>
      <c r="I88" s="275" t="s">
        <v>277</v>
      </c>
      <c r="J88" s="275" t="s">
        <v>277</v>
      </c>
      <c r="K88" s="63" t="s">
        <v>1620</v>
      </c>
      <c r="L88" s="669" t="s">
        <v>1614</v>
      </c>
      <c r="M88" s="41" t="s">
        <v>325</v>
      </c>
      <c r="N88" s="117" t="s">
        <v>1621</v>
      </c>
      <c r="O88" s="62" t="s">
        <v>913</v>
      </c>
      <c r="P88" s="32"/>
      <c r="Q88" s="32"/>
    </row>
    <row r="89" spans="1:26" ht="153">
      <c r="A89" s="256"/>
      <c r="B89" s="651"/>
      <c r="C89" s="651"/>
      <c r="D89" s="660"/>
      <c r="E89" s="7"/>
      <c r="F89" s="3"/>
      <c r="G89" s="7"/>
      <c r="H89" s="280"/>
      <c r="I89" s="282" t="s">
        <v>748</v>
      </c>
      <c r="J89" s="282" t="s">
        <v>277</v>
      </c>
      <c r="K89" s="20" t="s">
        <v>1622</v>
      </c>
      <c r="L89" s="16" t="s">
        <v>1493</v>
      </c>
      <c r="M89" s="41" t="s">
        <v>348</v>
      </c>
      <c r="N89" s="17" t="s">
        <v>1623</v>
      </c>
      <c r="O89" s="42" t="s">
        <v>287</v>
      </c>
      <c r="P89" s="26"/>
      <c r="Q89" s="26"/>
      <c r="R89" s="233"/>
      <c r="S89" s="233"/>
      <c r="T89" s="233"/>
    </row>
    <row r="90" spans="1:26" ht="165.75">
      <c r="A90" s="652"/>
      <c r="B90" s="651" t="e">
        <f>fmMgmtReportInclude</f>
        <v>#NAME?</v>
      </c>
      <c r="C90" s="651" t="b">
        <v>0</v>
      </c>
      <c r="D90" s="652"/>
      <c r="E90" s="652"/>
      <c r="F90" s="3"/>
      <c r="G90" s="652"/>
      <c r="H90" s="276"/>
      <c r="I90" s="275" t="s">
        <v>750</v>
      </c>
      <c r="J90" s="275"/>
      <c r="K90" s="20" t="s">
        <v>1624</v>
      </c>
      <c r="L90" s="16" t="s">
        <v>1493</v>
      </c>
      <c r="M90" s="41" t="s">
        <v>325</v>
      </c>
      <c r="N90" s="17" t="s">
        <v>1625</v>
      </c>
      <c r="O90" s="42" t="s">
        <v>1488</v>
      </c>
      <c r="P90" s="26"/>
      <c r="Q90" s="26"/>
      <c r="R90" s="259"/>
      <c r="S90" s="259"/>
      <c r="T90" s="259"/>
      <c r="U90" s="259"/>
      <c r="V90" s="259"/>
      <c r="W90" s="259"/>
      <c r="X90" s="259"/>
      <c r="Y90" s="259"/>
      <c r="Z90" s="259"/>
    </row>
    <row r="91" spans="1:26" ht="114.75">
      <c r="A91" s="256"/>
      <c r="B91" s="651"/>
      <c r="C91" s="651"/>
      <c r="D91" s="660"/>
      <c r="E91" s="7"/>
      <c r="F91" s="3"/>
      <c r="G91" s="7"/>
      <c r="H91" s="279"/>
      <c r="I91" s="275" t="s">
        <v>752</v>
      </c>
      <c r="J91" s="275" t="s">
        <v>277</v>
      </c>
      <c r="K91" s="20" t="s">
        <v>1626</v>
      </c>
      <c r="L91" s="16" t="s">
        <v>1493</v>
      </c>
      <c r="M91" s="41" t="s">
        <v>348</v>
      </c>
      <c r="N91" s="17" t="s">
        <v>1623</v>
      </c>
      <c r="O91" s="42" t="s">
        <v>287</v>
      </c>
      <c r="P91" s="26"/>
      <c r="Q91" s="26"/>
    </row>
    <row r="92" spans="1:26" ht="15.75">
      <c r="A92" s="256"/>
      <c r="B92" s="651"/>
      <c r="C92" s="651"/>
      <c r="D92" s="660"/>
      <c r="E92" s="7"/>
      <c r="F92" s="3"/>
      <c r="G92" s="7"/>
      <c r="H92" s="276"/>
      <c r="I92" s="275" t="s">
        <v>754</v>
      </c>
      <c r="J92" s="275"/>
      <c r="K92" s="5"/>
      <c r="L92" s="11"/>
      <c r="M92" s="6"/>
      <c r="N92" s="6"/>
      <c r="O92" s="11"/>
      <c r="P92" s="27"/>
      <c r="Q92" s="27"/>
    </row>
    <row r="93" spans="1:26" ht="63">
      <c r="A93" s="256"/>
      <c r="B93" s="651" t="e">
        <f>AND(fmPerformStandInclude,OR(fmMSIHMO,fmMSIPPO,fmMSIPOS))</f>
        <v>#NAME?</v>
      </c>
      <c r="C93" s="651" t="b">
        <v>0</v>
      </c>
      <c r="D93" s="660" t="s">
        <v>1556</v>
      </c>
      <c r="E93" s="7"/>
      <c r="F93" s="3"/>
      <c r="G93" s="7"/>
      <c r="H93" s="276"/>
      <c r="I93" s="275" t="s">
        <v>756</v>
      </c>
      <c r="J93" s="275"/>
      <c r="K93" s="874" t="s">
        <v>1627</v>
      </c>
      <c r="L93" s="15" t="s">
        <v>1507</v>
      </c>
      <c r="M93" s="15" t="s">
        <v>282</v>
      </c>
      <c r="N93" s="15" t="s">
        <v>1170</v>
      </c>
      <c r="O93" s="15" t="s">
        <v>283</v>
      </c>
      <c r="P93" s="15" t="s">
        <v>103</v>
      </c>
      <c r="Q93" s="46" t="s">
        <v>104</v>
      </c>
    </row>
    <row r="94" spans="1:26" ht="38.25">
      <c r="A94" s="256"/>
      <c r="B94" s="651"/>
      <c r="C94" s="651"/>
      <c r="D94" s="660"/>
      <c r="E94" s="7"/>
      <c r="F94" s="3"/>
      <c r="G94" s="7"/>
      <c r="H94" s="276"/>
      <c r="I94" s="275" t="s">
        <v>758</v>
      </c>
      <c r="J94" s="275" t="s">
        <v>277</v>
      </c>
      <c r="K94" s="20" t="s">
        <v>277</v>
      </c>
      <c r="L94" s="16" t="s">
        <v>1493</v>
      </c>
      <c r="M94" s="41" t="s">
        <v>325</v>
      </c>
      <c r="N94" s="17" t="s">
        <v>1628</v>
      </c>
      <c r="O94" s="42" t="s">
        <v>1488</v>
      </c>
      <c r="P94" s="25"/>
      <c r="Q94" s="25"/>
    </row>
    <row r="95" spans="1:26" ht="38.25">
      <c r="A95" s="256"/>
      <c r="B95" s="651" t="e">
        <f>AND(fmPerformStandInclude,OR(fmMSIHMO,fmMSIPPO,fmMSIPOS))</f>
        <v>#NAME?</v>
      </c>
      <c r="C95" s="651" t="b">
        <v>0</v>
      </c>
      <c r="D95" s="660" t="s">
        <v>1556</v>
      </c>
      <c r="E95" s="7"/>
      <c r="F95" s="3"/>
      <c r="G95" s="7"/>
      <c r="H95" s="276"/>
      <c r="I95" s="275" t="s">
        <v>277</v>
      </c>
      <c r="J95" s="275" t="s">
        <v>277</v>
      </c>
      <c r="K95" s="20" t="s">
        <v>277</v>
      </c>
      <c r="L95" s="16"/>
      <c r="M95" s="41" t="s">
        <v>325</v>
      </c>
      <c r="N95" s="17" t="s">
        <v>1628</v>
      </c>
      <c r="O95" s="42" t="s">
        <v>1488</v>
      </c>
      <c r="P95" s="25"/>
      <c r="Q95" s="25"/>
    </row>
    <row r="96" spans="1:26" ht="267.75">
      <c r="A96" s="657"/>
      <c r="B96" s="651"/>
      <c r="C96" s="651"/>
      <c r="D96" s="657"/>
      <c r="E96" s="657"/>
      <c r="F96" s="3"/>
      <c r="G96" s="652"/>
      <c r="H96" s="276"/>
      <c r="I96" s="275" t="s">
        <v>754</v>
      </c>
      <c r="J96" s="275" t="s">
        <v>277</v>
      </c>
      <c r="K96" s="229" t="s">
        <v>1629</v>
      </c>
      <c r="L96" s="16" t="s">
        <v>1545</v>
      </c>
      <c r="M96" s="41" t="s">
        <v>325</v>
      </c>
      <c r="N96" s="17" t="s">
        <v>1630</v>
      </c>
      <c r="O96" s="42" t="s">
        <v>1547</v>
      </c>
      <c r="P96" s="26"/>
      <c r="Q96" s="26"/>
    </row>
    <row r="97" spans="1:26" ht="89.25">
      <c r="A97" s="657"/>
      <c r="B97" s="651"/>
      <c r="C97" s="651"/>
      <c r="D97" s="657"/>
      <c r="E97" s="657"/>
      <c r="F97" s="3"/>
      <c r="G97" s="652"/>
      <c r="H97" s="279"/>
      <c r="I97" s="275" t="s">
        <v>277</v>
      </c>
      <c r="J97" s="275" t="s">
        <v>277</v>
      </c>
      <c r="K97" s="20" t="s">
        <v>1631</v>
      </c>
      <c r="L97" s="16"/>
      <c r="M97" s="41" t="s">
        <v>325</v>
      </c>
      <c r="N97" s="17" t="s">
        <v>1628</v>
      </c>
      <c r="O97" s="42" t="s">
        <v>1488</v>
      </c>
      <c r="P97" s="25"/>
      <c r="Q97" s="25"/>
    </row>
    <row r="98" spans="1:26" ht="140.25">
      <c r="A98" s="653"/>
      <c r="B98" s="651"/>
      <c r="C98" s="651"/>
      <c r="D98" s="256"/>
      <c r="E98" s="256"/>
      <c r="F98" s="3"/>
      <c r="G98" s="256"/>
      <c r="H98" s="279"/>
      <c r="I98" s="275" t="s">
        <v>277</v>
      </c>
      <c r="J98" s="275" t="s">
        <v>277</v>
      </c>
      <c r="K98" s="20" t="s">
        <v>1632</v>
      </c>
      <c r="L98" s="16"/>
      <c r="M98" s="41" t="s">
        <v>325</v>
      </c>
      <c r="N98" s="17" t="s">
        <v>1628</v>
      </c>
      <c r="O98" s="42" t="s">
        <v>1488</v>
      </c>
      <c r="P98" s="25"/>
      <c r="Q98" s="25"/>
    </row>
    <row r="99" spans="1:26" ht="409.5">
      <c r="A99" s="653"/>
      <c r="B99" s="651"/>
      <c r="C99" s="651"/>
      <c r="D99" s="256"/>
      <c r="E99" s="256"/>
      <c r="F99" s="3"/>
      <c r="G99" s="256"/>
      <c r="H99" s="276"/>
      <c r="I99" s="275" t="s">
        <v>760</v>
      </c>
      <c r="J99" s="275"/>
      <c r="K99" s="20" t="s">
        <v>1633</v>
      </c>
      <c r="L99" s="16" t="s">
        <v>1493</v>
      </c>
      <c r="M99" s="41" t="s">
        <v>325</v>
      </c>
      <c r="N99" s="17" t="s">
        <v>1634</v>
      </c>
      <c r="O99" s="42" t="s">
        <v>1488</v>
      </c>
      <c r="P99" s="25"/>
      <c r="Q99" s="25"/>
    </row>
    <row r="100" spans="1:26" ht="267.75">
      <c r="A100" s="653"/>
      <c r="B100" s="651"/>
      <c r="C100" s="651"/>
      <c r="D100" s="256"/>
      <c r="E100" s="256"/>
      <c r="F100" s="3"/>
      <c r="G100" s="259"/>
      <c r="H100" s="276"/>
      <c r="I100" s="275" t="s">
        <v>277</v>
      </c>
      <c r="J100" s="275" t="s">
        <v>117</v>
      </c>
      <c r="K100" s="63" t="s">
        <v>1635</v>
      </c>
      <c r="L100" s="16" t="s">
        <v>1493</v>
      </c>
      <c r="M100" s="41" t="s">
        <v>325</v>
      </c>
      <c r="N100" s="17" t="s">
        <v>1634</v>
      </c>
      <c r="O100" s="42" t="s">
        <v>1488</v>
      </c>
      <c r="P100" s="25"/>
      <c r="Q100" s="25"/>
      <c r="R100" s="259"/>
      <c r="S100" s="259"/>
      <c r="T100" s="259"/>
      <c r="U100" s="259"/>
      <c r="V100" s="259"/>
      <c r="W100" s="259"/>
      <c r="X100" s="259"/>
      <c r="Y100" s="259"/>
      <c r="Z100" s="259"/>
    </row>
    <row r="101" spans="1:26" ht="191.25">
      <c r="A101" s="653"/>
      <c r="B101" s="651"/>
      <c r="C101" s="651"/>
      <c r="D101" s="256"/>
      <c r="E101" s="670">
        <v>14</v>
      </c>
      <c r="G101" s="259"/>
      <c r="H101" s="276"/>
      <c r="I101" s="275" t="s">
        <v>277</v>
      </c>
      <c r="J101" s="275" t="s">
        <v>277</v>
      </c>
      <c r="K101" s="63" t="s">
        <v>1636</v>
      </c>
      <c r="L101" s="16" t="s">
        <v>1493</v>
      </c>
      <c r="M101" s="41" t="s">
        <v>325</v>
      </c>
      <c r="N101" s="17" t="s">
        <v>1634</v>
      </c>
      <c r="O101" s="42" t="s">
        <v>1488</v>
      </c>
      <c r="P101" s="25"/>
      <c r="Q101" s="25"/>
    </row>
    <row r="102" spans="1:26" ht="15.75">
      <c r="A102" s="653"/>
      <c r="B102" s="651"/>
      <c r="C102" s="651"/>
      <c r="D102" s="256"/>
      <c r="E102" s="256"/>
      <c r="F102" s="3"/>
      <c r="G102" s="256"/>
      <c r="H102" s="276"/>
      <c r="I102" s="275" t="s">
        <v>277</v>
      </c>
      <c r="J102" s="275" t="s">
        <v>277</v>
      </c>
      <c r="K102" s="658"/>
      <c r="L102" s="11"/>
      <c r="M102" s="6"/>
      <c r="N102" s="6"/>
      <c r="O102" s="11"/>
      <c r="P102" s="27"/>
      <c r="Q102" s="27"/>
    </row>
    <row r="103" spans="1:26" ht="63">
      <c r="A103" s="653"/>
      <c r="B103" s="651"/>
      <c r="C103" s="651"/>
      <c r="D103" s="256"/>
      <c r="E103" s="256"/>
      <c r="F103" s="3"/>
      <c r="G103" s="256"/>
      <c r="H103" s="276"/>
      <c r="I103" s="275" t="s">
        <v>277</v>
      </c>
      <c r="J103" s="275" t="s">
        <v>119</v>
      </c>
      <c r="K103" s="874" t="s">
        <v>1637</v>
      </c>
      <c r="L103" s="15" t="s">
        <v>1507</v>
      </c>
      <c r="M103" s="15" t="s">
        <v>282</v>
      </c>
      <c r="N103" s="15" t="s">
        <v>1170</v>
      </c>
      <c r="O103" s="15" t="s">
        <v>283</v>
      </c>
      <c r="P103" s="15" t="s">
        <v>103</v>
      </c>
      <c r="Q103" s="46" t="s">
        <v>104</v>
      </c>
      <c r="R103" s="259"/>
      <c r="S103" s="259"/>
      <c r="T103" s="259"/>
      <c r="U103" s="259"/>
      <c r="V103" s="259"/>
      <c r="W103" s="259"/>
      <c r="X103" s="259"/>
      <c r="Y103" s="259"/>
      <c r="Z103" s="259"/>
    </row>
    <row r="104" spans="1:26" ht="409.5">
      <c r="A104" s="653"/>
      <c r="B104" s="651"/>
      <c r="C104" s="651"/>
      <c r="D104" s="256"/>
      <c r="E104" s="256"/>
      <c r="F104" s="3"/>
      <c r="G104" s="256"/>
      <c r="H104" s="276"/>
      <c r="I104" s="275" t="s">
        <v>277</v>
      </c>
      <c r="J104" s="275" t="s">
        <v>277</v>
      </c>
      <c r="K104" s="20" t="s">
        <v>1638</v>
      </c>
      <c r="L104" s="36"/>
      <c r="M104" s="37"/>
      <c r="N104" s="37"/>
      <c r="O104" s="37"/>
      <c r="P104" s="37"/>
      <c r="Q104" s="50"/>
      <c r="R104" s="259"/>
      <c r="S104" s="259"/>
      <c r="T104" s="259"/>
      <c r="U104" s="259"/>
      <c r="V104" s="259"/>
      <c r="W104" s="259"/>
      <c r="X104" s="259"/>
      <c r="Y104" s="259"/>
      <c r="Z104" s="259"/>
    </row>
    <row r="105" spans="1:26" ht="25.5">
      <c r="A105" s="653"/>
      <c r="B105" s="651"/>
      <c r="C105" s="651"/>
      <c r="D105" s="256"/>
      <c r="E105" s="256"/>
      <c r="F105" s="3"/>
      <c r="G105" s="256"/>
      <c r="H105" s="276"/>
      <c r="I105" s="275" t="s">
        <v>277</v>
      </c>
      <c r="J105" s="275" t="s">
        <v>277</v>
      </c>
      <c r="K105" s="22" t="s">
        <v>1639</v>
      </c>
      <c r="L105" s="38"/>
      <c r="M105" s="40"/>
      <c r="N105" s="40"/>
      <c r="O105" s="40"/>
      <c r="P105" s="40"/>
      <c r="Q105" s="51"/>
    </row>
    <row r="106" spans="1:26" ht="25.5">
      <c r="A106" s="391"/>
      <c r="B106" s="651"/>
      <c r="C106" s="651"/>
      <c r="D106" s="391"/>
      <c r="E106" s="391"/>
      <c r="F106" s="3"/>
      <c r="G106" s="654"/>
      <c r="H106" s="276"/>
      <c r="I106" s="275"/>
      <c r="J106" s="275" t="s">
        <v>121</v>
      </c>
      <c r="K106" s="23" t="s">
        <v>1640</v>
      </c>
      <c r="L106" s="16" t="s">
        <v>287</v>
      </c>
      <c r="M106" s="41" t="s">
        <v>348</v>
      </c>
      <c r="N106" s="17" t="s">
        <v>1641</v>
      </c>
      <c r="O106" s="42" t="s">
        <v>287</v>
      </c>
      <c r="P106" s="25"/>
      <c r="Q106" s="25"/>
    </row>
    <row r="107" spans="1:26" ht="76.5">
      <c r="A107" s="653"/>
      <c r="B107" s="651"/>
      <c r="C107" s="651"/>
      <c r="D107" s="256"/>
      <c r="E107" s="256"/>
      <c r="F107" s="3"/>
      <c r="G107" s="259"/>
      <c r="H107" s="279"/>
      <c r="I107" s="275" t="s">
        <v>277</v>
      </c>
      <c r="J107" s="275" t="s">
        <v>277</v>
      </c>
      <c r="K107" s="23" t="s">
        <v>1642</v>
      </c>
      <c r="L107" s="16" t="s">
        <v>287</v>
      </c>
      <c r="M107" s="41" t="s">
        <v>348</v>
      </c>
      <c r="N107" s="17" t="s">
        <v>1643</v>
      </c>
      <c r="O107" s="42" t="s">
        <v>287</v>
      </c>
      <c r="P107" s="26"/>
      <c r="Q107" s="26"/>
      <c r="R107" s="259"/>
      <c r="S107" s="259"/>
      <c r="T107" s="259"/>
      <c r="U107" s="259"/>
      <c r="V107" s="259"/>
      <c r="W107" s="259"/>
      <c r="X107" s="259"/>
      <c r="Y107" s="259"/>
      <c r="Z107" s="259"/>
    </row>
    <row r="108" spans="1:26" ht="25.5">
      <c r="A108" s="657"/>
      <c r="B108" s="651" t="e">
        <f t="shared" ref="B108:B116" si="2">fmMultiple</f>
        <v>#NAME?</v>
      </c>
      <c r="C108" s="651" t="b">
        <v>0</v>
      </c>
      <c r="D108" s="657"/>
      <c r="E108" s="657"/>
      <c r="F108" s="3"/>
      <c r="H108" s="276"/>
      <c r="I108" s="275" t="s">
        <v>277</v>
      </c>
      <c r="J108" s="275" t="s">
        <v>277</v>
      </c>
      <c r="K108" s="22" t="s">
        <v>1644</v>
      </c>
      <c r="L108" s="33"/>
      <c r="M108" s="35"/>
      <c r="N108" s="35"/>
      <c r="O108" s="35"/>
      <c r="P108" s="242"/>
      <c r="Q108" s="243"/>
      <c r="R108" s="259"/>
      <c r="S108" s="259"/>
      <c r="T108" s="259"/>
      <c r="U108" s="259"/>
      <c r="V108" s="259"/>
      <c r="W108" s="259"/>
      <c r="X108" s="259"/>
      <c r="Y108" s="259"/>
      <c r="Z108" s="259"/>
    </row>
    <row r="109" spans="1:26" ht="25.5">
      <c r="A109" s="657"/>
      <c r="B109" s="651" t="e">
        <f t="shared" si="2"/>
        <v>#NAME?</v>
      </c>
      <c r="C109" s="651" t="b">
        <v>0</v>
      </c>
      <c r="D109" s="657"/>
      <c r="E109" s="657"/>
      <c r="F109" s="3"/>
      <c r="G109" s="652"/>
      <c r="H109" s="279"/>
      <c r="I109" s="275"/>
      <c r="J109" s="275" t="s">
        <v>134</v>
      </c>
      <c r="K109" s="23" t="s">
        <v>1645</v>
      </c>
      <c r="L109" s="16" t="s">
        <v>287</v>
      </c>
      <c r="M109" s="41" t="s">
        <v>348</v>
      </c>
      <c r="N109" s="17" t="s">
        <v>1646</v>
      </c>
      <c r="O109" s="42" t="s">
        <v>287</v>
      </c>
      <c r="P109" s="25"/>
      <c r="Q109" s="25"/>
    </row>
    <row r="110" spans="1:26" ht="76.5">
      <c r="A110" s="657"/>
      <c r="B110" s="651" t="e">
        <f t="shared" si="2"/>
        <v>#NAME?</v>
      </c>
      <c r="C110" s="651" t="b">
        <v>0</v>
      </c>
      <c r="D110" s="657"/>
      <c r="E110" s="657"/>
      <c r="F110" s="3"/>
      <c r="G110" s="652"/>
      <c r="H110" s="279"/>
      <c r="I110" s="275" t="s">
        <v>277</v>
      </c>
      <c r="J110" s="275" t="s">
        <v>277</v>
      </c>
      <c r="K110" s="23" t="s">
        <v>1647</v>
      </c>
      <c r="L110" s="16" t="s">
        <v>287</v>
      </c>
      <c r="M110" s="41" t="s">
        <v>348</v>
      </c>
      <c r="N110" s="17" t="s">
        <v>1648</v>
      </c>
      <c r="O110" s="42" t="s">
        <v>287</v>
      </c>
      <c r="P110" s="26"/>
      <c r="Q110" s="26"/>
    </row>
    <row r="111" spans="1:26" ht="25.5">
      <c r="A111" s="657"/>
      <c r="B111" s="651" t="e">
        <f t="shared" si="2"/>
        <v>#NAME?</v>
      </c>
      <c r="C111" s="651" t="b">
        <v>0</v>
      </c>
      <c r="D111" s="657"/>
      <c r="E111" s="657"/>
      <c r="F111" s="3"/>
      <c r="G111" s="652"/>
      <c r="H111" s="279"/>
      <c r="I111" s="275" t="s">
        <v>277</v>
      </c>
      <c r="J111" s="275" t="s">
        <v>277</v>
      </c>
      <c r="K111" s="22" t="s">
        <v>1649</v>
      </c>
      <c r="L111" s="33"/>
      <c r="M111" s="35"/>
      <c r="N111" s="35"/>
      <c r="O111" s="35"/>
      <c r="P111" s="242"/>
      <c r="Q111" s="243"/>
      <c r="R111" s="259"/>
      <c r="S111" s="259"/>
      <c r="T111" s="259"/>
      <c r="U111" s="259"/>
      <c r="V111" s="259"/>
      <c r="W111" s="259"/>
      <c r="X111" s="259"/>
      <c r="Y111" s="259"/>
      <c r="Z111" s="259"/>
    </row>
    <row r="112" spans="1:26" ht="25.5">
      <c r="A112" s="657"/>
      <c r="B112" s="651" t="e">
        <f t="shared" si="2"/>
        <v>#NAME?</v>
      </c>
      <c r="C112" s="651" t="b">
        <v>0</v>
      </c>
      <c r="D112" s="657"/>
      <c r="E112" s="657"/>
      <c r="F112" s="3"/>
      <c r="G112" s="652"/>
      <c r="H112" s="279"/>
      <c r="I112" s="275"/>
      <c r="J112" s="275" t="s">
        <v>138</v>
      </c>
      <c r="K112" s="23" t="s">
        <v>1650</v>
      </c>
      <c r="L112" s="16" t="s">
        <v>287</v>
      </c>
      <c r="M112" s="41" t="s">
        <v>348</v>
      </c>
      <c r="N112" s="17" t="s">
        <v>1651</v>
      </c>
      <c r="O112" s="42" t="s">
        <v>287</v>
      </c>
      <c r="P112" s="25"/>
      <c r="Q112" s="25"/>
      <c r="R112" s="259"/>
      <c r="S112" s="259"/>
      <c r="T112" s="259"/>
      <c r="U112" s="259"/>
      <c r="V112" s="259"/>
      <c r="W112" s="259"/>
      <c r="X112" s="259"/>
      <c r="Y112" s="259"/>
      <c r="Z112" s="259"/>
    </row>
    <row r="113" spans="1:26" ht="76.5">
      <c r="A113" s="657"/>
      <c r="B113" s="651" t="e">
        <f t="shared" si="2"/>
        <v>#NAME?</v>
      </c>
      <c r="C113" s="651" t="b">
        <v>0</v>
      </c>
      <c r="D113" s="657"/>
      <c r="E113" s="657"/>
      <c r="F113" s="3"/>
      <c r="G113" s="652"/>
      <c r="H113" s="279"/>
      <c r="I113" s="275" t="s">
        <v>277</v>
      </c>
      <c r="J113" s="275" t="s">
        <v>277</v>
      </c>
      <c r="K113" s="23" t="s">
        <v>1652</v>
      </c>
      <c r="L113" s="16" t="s">
        <v>287</v>
      </c>
      <c r="M113" s="41" t="s">
        <v>348</v>
      </c>
      <c r="N113" s="17" t="s">
        <v>1653</v>
      </c>
      <c r="O113" s="42" t="s">
        <v>287</v>
      </c>
      <c r="P113" s="26"/>
      <c r="Q113" s="26"/>
    </row>
    <row r="114" spans="1:26" ht="25.5">
      <c r="A114" s="653"/>
      <c r="B114" s="651" t="e">
        <f t="shared" si="2"/>
        <v>#NAME?</v>
      </c>
      <c r="C114" s="651" t="b">
        <v>0</v>
      </c>
      <c r="D114" s="256"/>
      <c r="E114" s="256"/>
      <c r="F114" s="3"/>
      <c r="G114" s="256"/>
      <c r="H114" s="279"/>
      <c r="I114" s="275" t="s">
        <v>277</v>
      </c>
      <c r="J114" s="275" t="s">
        <v>277</v>
      </c>
      <c r="K114" s="22" t="s">
        <v>1654</v>
      </c>
      <c r="L114" s="33"/>
      <c r="M114" s="35"/>
      <c r="N114" s="35"/>
      <c r="O114" s="35"/>
      <c r="P114" s="242"/>
      <c r="Q114" s="243"/>
    </row>
    <row r="115" spans="1:26" ht="25.5">
      <c r="A115" s="657"/>
      <c r="B115" s="651" t="e">
        <f t="shared" si="2"/>
        <v>#NAME?</v>
      </c>
      <c r="C115" s="651" t="b">
        <v>0</v>
      </c>
      <c r="D115" s="657"/>
      <c r="E115" s="657"/>
      <c r="F115" s="3"/>
      <c r="G115" s="652"/>
      <c r="H115" s="276"/>
      <c r="I115" s="275" t="s">
        <v>277</v>
      </c>
      <c r="J115" s="275" t="s">
        <v>150</v>
      </c>
      <c r="K115" s="23" t="s">
        <v>1655</v>
      </c>
      <c r="L115" s="16" t="s">
        <v>287</v>
      </c>
      <c r="M115" s="41" t="s">
        <v>348</v>
      </c>
      <c r="N115" s="17" t="s">
        <v>1656</v>
      </c>
      <c r="O115" s="42" t="s">
        <v>287</v>
      </c>
      <c r="P115" s="25"/>
      <c r="Q115" s="25"/>
      <c r="R115" s="259"/>
      <c r="S115" s="259"/>
      <c r="T115" s="259"/>
      <c r="U115" s="259"/>
      <c r="V115" s="259"/>
      <c r="W115" s="259"/>
      <c r="X115" s="259"/>
      <c r="Y115" s="259"/>
      <c r="Z115" s="259"/>
    </row>
    <row r="116" spans="1:26" ht="76.5">
      <c r="A116" s="653"/>
      <c r="B116" s="651" t="e">
        <f t="shared" si="2"/>
        <v>#NAME?</v>
      </c>
      <c r="C116" s="651" t="b">
        <v>0</v>
      </c>
      <c r="D116" s="256"/>
      <c r="E116" s="256"/>
      <c r="F116" s="3"/>
      <c r="G116" s="256"/>
      <c r="H116" s="279"/>
      <c r="I116" s="275" t="s">
        <v>277</v>
      </c>
      <c r="J116" s="275" t="s">
        <v>277</v>
      </c>
      <c r="K116" s="23" t="s">
        <v>1657</v>
      </c>
      <c r="L116" s="16" t="s">
        <v>287</v>
      </c>
      <c r="M116" s="41" t="s">
        <v>348</v>
      </c>
      <c r="N116" s="17" t="s">
        <v>1658</v>
      </c>
      <c r="O116" s="42" t="s">
        <v>287</v>
      </c>
      <c r="P116" s="26"/>
      <c r="Q116" s="26"/>
      <c r="R116" s="259"/>
      <c r="S116" s="259"/>
      <c r="T116" s="259"/>
      <c r="U116" s="259"/>
      <c r="V116" s="259"/>
      <c r="W116" s="259"/>
      <c r="X116" s="259"/>
      <c r="Y116" s="259"/>
      <c r="Z116" s="259"/>
    </row>
    <row r="117" spans="1:26" ht="25.5">
      <c r="A117" s="653"/>
      <c r="B117" s="651" t="e">
        <f>AND(fmCobra,IF(OR(TRIM(fmCobra1)="",fmCobra1="0"),FALSE,TRUE))</f>
        <v>#NAME?</v>
      </c>
      <c r="C117" s="651" t="b">
        <v>0</v>
      </c>
      <c r="D117" s="256"/>
      <c r="E117" s="670">
        <v>14</v>
      </c>
      <c r="F117" s="43"/>
      <c r="G117" s="259"/>
      <c r="H117" s="276"/>
      <c r="I117" s="275" t="s">
        <v>277</v>
      </c>
      <c r="J117" s="275" t="s">
        <v>277</v>
      </c>
      <c r="K117" s="22" t="s">
        <v>1659</v>
      </c>
      <c r="L117" s="33"/>
      <c r="M117" s="35"/>
      <c r="N117" s="35"/>
      <c r="O117" s="35"/>
      <c r="P117" s="242"/>
      <c r="Q117" s="243"/>
      <c r="R117" s="259"/>
      <c r="S117" s="259"/>
      <c r="T117" s="259"/>
      <c r="U117" s="259"/>
      <c r="V117" s="259"/>
      <c r="W117" s="259"/>
      <c r="X117" s="259"/>
      <c r="Y117" s="259"/>
      <c r="Z117" s="259"/>
    </row>
    <row r="118" spans="1:26" ht="25.5">
      <c r="A118" s="653"/>
      <c r="B118" s="651" t="e">
        <f>AND(fmCobra,IF(OR(TRIM(fmCobra1)="",fmCobra1="0"),FALSE,TRUE))</f>
        <v>#NAME?</v>
      </c>
      <c r="C118" s="651" t="b">
        <v>0</v>
      </c>
      <c r="D118" s="256"/>
      <c r="E118" s="256"/>
      <c r="F118" s="3"/>
      <c r="G118" s="256"/>
      <c r="H118" s="276"/>
      <c r="I118" s="275" t="s">
        <v>302</v>
      </c>
      <c r="J118" s="275" t="s">
        <v>277</v>
      </c>
      <c r="K118" s="23" t="s">
        <v>1660</v>
      </c>
      <c r="L118" s="16" t="s">
        <v>287</v>
      </c>
      <c r="M118" s="41" t="s">
        <v>348</v>
      </c>
      <c r="N118" s="17" t="s">
        <v>1661</v>
      </c>
      <c r="O118" s="42" t="s">
        <v>287</v>
      </c>
      <c r="P118" s="25"/>
      <c r="Q118" s="25"/>
    </row>
    <row r="119" spans="1:26" ht="76.5">
      <c r="A119" s="653"/>
      <c r="B119" s="651" t="e">
        <f>AND(fmCobra,IF(OR(TRIM(fmCobra1)="",fmCobra1="0"),FALSE,TRUE))</f>
        <v>#NAME?</v>
      </c>
      <c r="C119" s="651" t="b">
        <v>0</v>
      </c>
      <c r="D119" s="256"/>
      <c r="E119" s="256"/>
      <c r="F119" s="3"/>
      <c r="G119" s="256"/>
      <c r="H119" s="276"/>
      <c r="I119" s="275"/>
      <c r="J119" s="275" t="s">
        <v>117</v>
      </c>
      <c r="K119" s="23" t="s">
        <v>1662</v>
      </c>
      <c r="L119" s="16" t="s">
        <v>287</v>
      </c>
      <c r="M119" s="41" t="s">
        <v>348</v>
      </c>
      <c r="N119" s="17" t="s">
        <v>1663</v>
      </c>
      <c r="O119" s="42" t="s">
        <v>287</v>
      </c>
      <c r="P119" s="26"/>
      <c r="Q119" s="26"/>
      <c r="R119" s="259"/>
      <c r="S119" s="259"/>
      <c r="T119" s="259"/>
      <c r="U119" s="259"/>
      <c r="V119" s="259"/>
      <c r="W119" s="259"/>
      <c r="X119" s="259"/>
      <c r="Y119" s="259"/>
      <c r="Z119" s="259"/>
    </row>
    <row r="120" spans="1:26" ht="25.5">
      <c r="A120" s="653"/>
      <c r="B120" s="651" t="e">
        <f>AND(fmCobra,IF(OR(TRIM(fmCobra1)="",fmCobra1="0"),FALSE,TRUE))</f>
        <v>#NAME?</v>
      </c>
      <c r="C120" s="651" t="b">
        <v>0</v>
      </c>
      <c r="D120" s="256"/>
      <c r="E120" s="256"/>
      <c r="F120" s="3"/>
      <c r="G120" s="256"/>
      <c r="H120" s="276"/>
      <c r="I120" s="275"/>
      <c r="J120" s="275" t="s">
        <v>277</v>
      </c>
      <c r="K120" s="22" t="s">
        <v>1664</v>
      </c>
      <c r="L120" s="33"/>
      <c r="M120" s="35"/>
      <c r="N120" s="35"/>
      <c r="O120" s="35"/>
      <c r="P120" s="242"/>
      <c r="Q120" s="243"/>
      <c r="R120" s="259"/>
      <c r="S120" s="259"/>
      <c r="T120" s="259"/>
      <c r="U120" s="259"/>
      <c r="V120" s="259"/>
      <c r="W120" s="259"/>
      <c r="X120" s="259"/>
      <c r="Y120" s="259"/>
      <c r="Z120" s="259"/>
    </row>
    <row r="121" spans="1:26" ht="25.5">
      <c r="A121" s="652"/>
      <c r="B121" s="651" t="e">
        <f>AND(fmCobra,IF(OR(TRIM(fmCobra2)="",fmCobra2="0"),FALSE,TRUE))</f>
        <v>#NAME?</v>
      </c>
      <c r="C121" s="651" t="b">
        <v>0</v>
      </c>
      <c r="D121" s="652"/>
      <c r="E121" s="652"/>
      <c r="F121" s="3"/>
      <c r="G121" s="652"/>
      <c r="H121" s="276"/>
      <c r="I121" s="275"/>
      <c r="J121" s="275" t="s">
        <v>277</v>
      </c>
      <c r="K121" s="23" t="s">
        <v>1665</v>
      </c>
      <c r="L121" s="16" t="s">
        <v>287</v>
      </c>
      <c r="M121" s="41" t="s">
        <v>348</v>
      </c>
      <c r="N121" s="17" t="s">
        <v>1666</v>
      </c>
      <c r="O121" s="42" t="s">
        <v>287</v>
      </c>
      <c r="P121" s="25"/>
      <c r="Q121" s="25"/>
      <c r="R121" s="259"/>
      <c r="S121" s="259"/>
      <c r="T121" s="259"/>
      <c r="U121" s="259"/>
      <c r="V121" s="259"/>
      <c r="W121" s="259"/>
      <c r="X121" s="259"/>
      <c r="Y121" s="259"/>
      <c r="Z121" s="259"/>
    </row>
    <row r="122" spans="1:26" ht="76.5">
      <c r="A122" s="652"/>
      <c r="B122" s="651" t="e">
        <f>AND(fmCobra,IF(OR(TRIM(fmCobra2)="",fmCobra2="0"),FALSE,TRUE))</f>
        <v>#NAME?</v>
      </c>
      <c r="C122" s="651" t="b">
        <v>0</v>
      </c>
      <c r="D122" s="652"/>
      <c r="E122" s="652"/>
      <c r="F122" s="3"/>
      <c r="G122" s="652"/>
      <c r="H122" s="276"/>
      <c r="I122" s="275"/>
      <c r="J122" s="275" t="s">
        <v>119</v>
      </c>
      <c r="K122" s="23" t="s">
        <v>1667</v>
      </c>
      <c r="L122" s="16" t="s">
        <v>287</v>
      </c>
      <c r="M122" s="41" t="s">
        <v>348</v>
      </c>
      <c r="N122" s="17" t="s">
        <v>1668</v>
      </c>
      <c r="O122" s="42" t="s">
        <v>287</v>
      </c>
      <c r="P122" s="26"/>
      <c r="Q122" s="26"/>
      <c r="R122" s="259"/>
      <c r="S122" s="259"/>
      <c r="T122" s="259"/>
      <c r="U122" s="259"/>
      <c r="V122" s="259"/>
      <c r="W122" s="259"/>
      <c r="X122" s="259"/>
      <c r="Y122" s="259"/>
      <c r="Z122" s="259"/>
    </row>
    <row r="123" spans="1:26" ht="165.75">
      <c r="A123" s="652"/>
      <c r="B123" s="651" t="e">
        <f>AND(fmCobra,IF(OR(TRIM(fmCobra2)="",fmCobra2="0"),FALSE,TRUE))</f>
        <v>#NAME?</v>
      </c>
      <c r="C123" s="651" t="b">
        <v>0</v>
      </c>
      <c r="D123" s="652"/>
      <c r="E123" s="652"/>
      <c r="F123" s="3"/>
      <c r="G123" s="652"/>
      <c r="H123" s="279"/>
      <c r="I123" s="275" t="s">
        <v>277</v>
      </c>
      <c r="J123" s="275" t="s">
        <v>277</v>
      </c>
      <c r="K123" s="22" t="s">
        <v>1669</v>
      </c>
      <c r="L123" s="36"/>
      <c r="M123" s="37"/>
      <c r="N123" s="37"/>
      <c r="O123" s="37"/>
      <c r="P123" s="251"/>
      <c r="Q123" s="252"/>
      <c r="R123" s="259"/>
      <c r="S123" s="259"/>
      <c r="T123" s="259"/>
      <c r="U123" s="259"/>
      <c r="V123" s="259"/>
      <c r="W123" s="259"/>
      <c r="X123" s="259"/>
      <c r="Y123" s="259"/>
      <c r="Z123" s="259"/>
    </row>
    <row r="124" spans="1:26" ht="15.75">
      <c r="A124" s="652"/>
      <c r="B124" s="651" t="e">
        <f>AND(fmCobra,IF(OR(TRIM(fmCobra3)="",fmCobra3="0"),FALSE,TRUE))</f>
        <v>#NAME?</v>
      </c>
      <c r="C124" s="651" t="b">
        <v>0</v>
      </c>
      <c r="D124" s="652"/>
      <c r="E124" s="652"/>
      <c r="F124" s="3"/>
      <c r="G124" s="652"/>
      <c r="H124" s="276"/>
      <c r="I124" s="275" t="s">
        <v>277</v>
      </c>
      <c r="J124" s="275" t="s">
        <v>277</v>
      </c>
      <c r="K124" s="22" t="e">
        <f>"COBRA: " &amp; flowCobra1</f>
        <v>#NAME?</v>
      </c>
      <c r="L124" s="38"/>
      <c r="M124" s="40"/>
      <c r="N124" s="40"/>
      <c r="O124" s="40"/>
      <c r="P124" s="253"/>
      <c r="Q124" s="254"/>
      <c r="R124" s="259"/>
      <c r="S124" s="259"/>
      <c r="T124" s="259"/>
      <c r="U124" s="259"/>
      <c r="V124" s="259"/>
      <c r="W124" s="259"/>
      <c r="X124" s="259"/>
      <c r="Y124" s="259"/>
      <c r="Z124" s="259"/>
    </row>
    <row r="125" spans="1:26" ht="38.25">
      <c r="A125" s="652"/>
      <c r="B125" s="651" t="e">
        <f>AND(fmCobra,IF(OR(TRIM(fmCobra3)="",fmCobra3="0"),FALSE,TRUE))</f>
        <v>#NAME?</v>
      </c>
      <c r="C125" s="651" t="b">
        <v>0</v>
      </c>
      <c r="D125" s="652"/>
      <c r="E125" s="652"/>
      <c r="F125" s="3"/>
      <c r="G125" s="652"/>
      <c r="H125" s="279"/>
      <c r="I125" s="275"/>
      <c r="J125" s="275" t="s">
        <v>121</v>
      </c>
      <c r="K125" s="23" t="s">
        <v>1670</v>
      </c>
      <c r="L125" s="16" t="s">
        <v>1493</v>
      </c>
      <c r="M125" s="41" t="s">
        <v>325</v>
      </c>
      <c r="N125" s="17" t="s">
        <v>1671</v>
      </c>
      <c r="O125" s="42" t="s">
        <v>1488</v>
      </c>
      <c r="P125" s="25"/>
      <c r="Q125" s="25"/>
      <c r="R125" s="259"/>
      <c r="S125" s="259"/>
      <c r="T125" s="259"/>
      <c r="U125" s="259"/>
      <c r="V125" s="259"/>
      <c r="W125" s="259"/>
      <c r="X125" s="259"/>
      <c r="Y125" s="259"/>
      <c r="Z125" s="259"/>
    </row>
    <row r="126" spans="1:26" ht="38.25">
      <c r="A126" s="657"/>
      <c r="B126" s="651" t="e">
        <f>AND(fmCobra,IF(OR(TRIM(fmCobra3)="",fmCobra3="0"),FALSE,TRUE))</f>
        <v>#NAME?</v>
      </c>
      <c r="C126" s="651" t="b">
        <v>0</v>
      </c>
      <c r="D126" s="657"/>
      <c r="E126" s="659"/>
      <c r="F126" s="3"/>
      <c r="G126" s="652"/>
      <c r="H126" s="279"/>
      <c r="I126" s="275"/>
      <c r="J126" s="275"/>
      <c r="K126" s="23" t="s">
        <v>1672</v>
      </c>
      <c r="L126" s="16" t="s">
        <v>879</v>
      </c>
      <c r="M126" s="41" t="s">
        <v>1673</v>
      </c>
      <c r="N126" s="17" t="s">
        <v>1674</v>
      </c>
      <c r="O126" s="42" t="s">
        <v>1675</v>
      </c>
      <c r="P126" s="45"/>
      <c r="Q126" s="26"/>
      <c r="R126" s="259"/>
      <c r="S126" s="259"/>
      <c r="T126" s="259"/>
      <c r="U126" s="259"/>
      <c r="V126" s="259"/>
      <c r="W126" s="259"/>
      <c r="X126" s="259"/>
      <c r="Y126" s="259"/>
      <c r="Z126" s="259"/>
    </row>
    <row r="127" spans="1:26" ht="15.75">
      <c r="A127" s="653"/>
      <c r="B127" s="651" t="e">
        <f>AND(fmCobra,IF(OR(TRIM(fmCobra4)="",fmCobra4="0"),FALSE,TRUE))</f>
        <v>#NAME?</v>
      </c>
      <c r="C127" s="651" t="b">
        <v>0</v>
      </c>
      <c r="D127" s="256"/>
      <c r="E127" s="256"/>
      <c r="F127" s="3"/>
      <c r="G127" s="256"/>
      <c r="H127" s="279"/>
      <c r="I127" s="275" t="s">
        <v>277</v>
      </c>
      <c r="J127" s="275" t="s">
        <v>277</v>
      </c>
      <c r="K127" s="22" t="e">
        <f>"COBRA: " &amp; flowCobra2</f>
        <v>#NAME?</v>
      </c>
      <c r="L127" s="38"/>
      <c r="M127" s="40"/>
      <c r="N127" s="40"/>
      <c r="O127" s="40"/>
      <c r="P127" s="242"/>
      <c r="Q127" s="243"/>
      <c r="R127" s="259"/>
      <c r="S127" s="259"/>
      <c r="T127" s="259"/>
      <c r="U127" s="259"/>
      <c r="V127" s="259"/>
      <c r="W127" s="259"/>
      <c r="X127" s="259"/>
      <c r="Y127" s="259"/>
      <c r="Z127" s="259"/>
    </row>
    <row r="128" spans="1:26" ht="38.25">
      <c r="A128" s="657"/>
      <c r="B128" s="651" t="e">
        <f>AND(fmCobra,IF(OR(TRIM(fmCobra4)="",fmCobra4="0"),FALSE,TRUE))</f>
        <v>#NAME?</v>
      </c>
      <c r="C128" s="651"/>
      <c r="D128" s="657"/>
      <c r="E128" s="657"/>
      <c r="F128" s="3"/>
      <c r="H128" s="276"/>
      <c r="I128" s="275" t="s">
        <v>277</v>
      </c>
      <c r="J128" s="275" t="s">
        <v>134</v>
      </c>
      <c r="K128" s="23" t="s">
        <v>1670</v>
      </c>
      <c r="L128" s="16" t="s">
        <v>1493</v>
      </c>
      <c r="M128" s="41" t="s">
        <v>325</v>
      </c>
      <c r="N128" s="17" t="s">
        <v>1676</v>
      </c>
      <c r="O128" s="42" t="s">
        <v>1488</v>
      </c>
      <c r="P128" s="26"/>
      <c r="Q128" s="26"/>
      <c r="R128" s="259"/>
      <c r="S128" s="259"/>
      <c r="T128" s="259"/>
      <c r="U128" s="259"/>
      <c r="V128" s="259"/>
      <c r="W128" s="259"/>
      <c r="X128" s="259"/>
      <c r="Y128" s="259"/>
      <c r="Z128" s="259"/>
    </row>
    <row r="129" spans="1:26" ht="38.25">
      <c r="A129" s="657"/>
      <c r="B129" s="651" t="e">
        <f>AND(fmCobra,IF(OR(TRIM(fmCobra4)="",fmCobra4="0"),FALSE,TRUE))</f>
        <v>#NAME?</v>
      </c>
      <c r="C129" s="651"/>
      <c r="D129" s="657"/>
      <c r="E129" s="657"/>
      <c r="F129" s="3"/>
      <c r="H129" s="279"/>
      <c r="I129" s="275" t="s">
        <v>277</v>
      </c>
      <c r="J129" s="275" t="s">
        <v>277</v>
      </c>
      <c r="K129" s="23" t="s">
        <v>1672</v>
      </c>
      <c r="L129" s="16" t="s">
        <v>879</v>
      </c>
      <c r="M129" s="41" t="s">
        <v>1673</v>
      </c>
      <c r="N129" s="17" t="s">
        <v>1677</v>
      </c>
      <c r="O129" s="42" t="s">
        <v>1675</v>
      </c>
      <c r="P129" s="45"/>
      <c r="Q129" s="26"/>
      <c r="R129" s="259"/>
      <c r="S129" s="259"/>
      <c r="T129" s="259"/>
      <c r="U129" s="259"/>
      <c r="V129" s="259"/>
      <c r="W129" s="259"/>
      <c r="X129" s="259"/>
      <c r="Y129" s="259"/>
      <c r="Z129" s="259"/>
    </row>
    <row r="130" spans="1:26" ht="15.75">
      <c r="A130" s="657"/>
      <c r="B130" s="651" t="e">
        <f>AND(fmCobra,IF(OR(TRIM(fmCobra5)="",fmCobra5="0"),FALSE,TRUE))</f>
        <v>#NAME?</v>
      </c>
      <c r="C130" s="651" t="b">
        <v>0</v>
      </c>
      <c r="D130" s="657"/>
      <c r="E130" s="657"/>
      <c r="F130" s="3"/>
      <c r="G130" s="652"/>
      <c r="H130" s="279"/>
      <c r="I130" s="275" t="s">
        <v>277</v>
      </c>
      <c r="J130" s="275" t="s">
        <v>277</v>
      </c>
      <c r="K130" s="22" t="e">
        <f>"FSA Administration: " &amp; flowCobra3</f>
        <v>#NAME?</v>
      </c>
      <c r="L130" s="38"/>
      <c r="M130" s="40"/>
      <c r="N130" s="40"/>
      <c r="O130" s="40"/>
      <c r="P130" s="242"/>
      <c r="Q130" s="243"/>
      <c r="R130" s="259"/>
      <c r="S130" s="259"/>
      <c r="T130" s="259"/>
      <c r="U130" s="259"/>
      <c r="V130" s="259"/>
      <c r="W130" s="259"/>
      <c r="X130" s="259"/>
      <c r="Y130" s="259"/>
      <c r="Z130" s="259"/>
    </row>
    <row r="131" spans="1:26" ht="38.25">
      <c r="A131" s="653"/>
      <c r="B131" s="651" t="e">
        <f>AND(fmCobra,IF(OR(TRIM(fmCobra5)="",fmCobra5="0"),FALSE,TRUE))</f>
        <v>#NAME?</v>
      </c>
      <c r="C131" s="651" t="b">
        <v>0</v>
      </c>
      <c r="D131" s="256"/>
      <c r="E131" s="256"/>
      <c r="F131" s="3"/>
      <c r="G131" s="256"/>
      <c r="H131" s="279"/>
      <c r="I131" s="275" t="s">
        <v>277</v>
      </c>
      <c r="J131" s="275" t="s">
        <v>138</v>
      </c>
      <c r="K131" s="23" t="s">
        <v>1670</v>
      </c>
      <c r="L131" s="16" t="s">
        <v>1493</v>
      </c>
      <c r="M131" s="41" t="s">
        <v>325</v>
      </c>
      <c r="N131" s="17" t="s">
        <v>1678</v>
      </c>
      <c r="O131" s="42" t="s">
        <v>1488</v>
      </c>
      <c r="P131" s="26"/>
      <c r="Q131" s="26"/>
      <c r="R131" s="259"/>
      <c r="S131" s="259"/>
      <c r="T131" s="259"/>
      <c r="U131" s="259"/>
      <c r="V131" s="259"/>
      <c r="W131" s="259"/>
      <c r="X131" s="259"/>
      <c r="Y131" s="259"/>
      <c r="Z131" s="259"/>
    </row>
    <row r="132" spans="1:26" ht="38.25">
      <c r="A132" s="256"/>
      <c r="B132" s="651" t="e">
        <f>AND(fmCobra,IF(OR(TRIM(fmCobra5)="",fmCobra5="0"),FALSE,TRUE))</f>
        <v>#NAME?</v>
      </c>
      <c r="C132" s="651"/>
      <c r="D132" s="7"/>
      <c r="E132" s="7"/>
      <c r="F132" s="3"/>
      <c r="G132" s="7"/>
      <c r="H132" s="276"/>
      <c r="I132" s="275"/>
      <c r="J132" s="275"/>
      <c r="K132" s="23" t="s">
        <v>1672</v>
      </c>
      <c r="L132" s="16" t="s">
        <v>879</v>
      </c>
      <c r="M132" s="41" t="s">
        <v>1673</v>
      </c>
      <c r="N132" s="17" t="s">
        <v>1679</v>
      </c>
      <c r="O132" s="42" t="s">
        <v>1675</v>
      </c>
      <c r="P132" s="45"/>
      <c r="Q132" s="26"/>
      <c r="R132" s="259"/>
      <c r="S132" s="259"/>
      <c r="T132" s="259"/>
      <c r="U132" s="259"/>
      <c r="V132" s="259"/>
      <c r="W132" s="259"/>
      <c r="X132" s="259"/>
      <c r="Y132" s="259"/>
      <c r="Z132" s="259"/>
    </row>
    <row r="133" spans="1:26" ht="15.75">
      <c r="A133" s="256"/>
      <c r="B133" s="651" t="e">
        <f>fmMultiple</f>
        <v>#NAME?</v>
      </c>
      <c r="C133" s="651" t="b">
        <v>0</v>
      </c>
      <c r="D133" s="7"/>
      <c r="E133" s="7"/>
      <c r="F133" s="3"/>
      <c r="G133" s="7"/>
      <c r="H133" s="276"/>
      <c r="I133" s="275" t="s">
        <v>277</v>
      </c>
      <c r="J133" s="275" t="s">
        <v>277</v>
      </c>
      <c r="K133" s="22" t="e">
        <f>"HIPAA Administration: " &amp; flowCobra4</f>
        <v>#NAME?</v>
      </c>
      <c r="L133" s="38"/>
      <c r="M133" s="40"/>
      <c r="N133" s="40"/>
      <c r="O133" s="40"/>
      <c r="P133" s="242"/>
      <c r="Q133" s="243"/>
      <c r="R133" s="259"/>
      <c r="S133" s="259"/>
      <c r="T133" s="259"/>
      <c r="U133" s="259"/>
      <c r="V133" s="259"/>
      <c r="W133" s="259"/>
      <c r="X133" s="259"/>
      <c r="Y133" s="259"/>
      <c r="Z133" s="259"/>
    </row>
    <row r="134" spans="1:26" ht="38.25">
      <c r="A134" s="657"/>
      <c r="B134" s="651" t="e">
        <f>fmAttPremiumBillDescrip</f>
        <v>#NAME?</v>
      </c>
      <c r="C134" s="651" t="b">
        <v>0</v>
      </c>
      <c r="D134" s="657"/>
      <c r="E134" s="657"/>
      <c r="F134" s="3"/>
      <c r="G134" s="652"/>
      <c r="H134" s="276"/>
      <c r="I134" s="275" t="s">
        <v>762</v>
      </c>
      <c r="J134" s="275"/>
      <c r="K134" s="23" t="s">
        <v>1670</v>
      </c>
      <c r="L134" s="16" t="s">
        <v>1493</v>
      </c>
      <c r="M134" s="41" t="s">
        <v>325</v>
      </c>
      <c r="N134" s="17" t="s">
        <v>1680</v>
      </c>
      <c r="O134" s="42" t="s">
        <v>1488</v>
      </c>
      <c r="P134" s="26"/>
      <c r="Q134" s="26"/>
      <c r="R134" s="259"/>
      <c r="S134" s="259"/>
      <c r="T134" s="259"/>
      <c r="U134" s="259"/>
      <c r="V134" s="259"/>
      <c r="W134" s="259"/>
      <c r="X134" s="259"/>
      <c r="Y134" s="259"/>
      <c r="Z134" s="259"/>
    </row>
    <row r="135" spans="1:26" ht="38.25">
      <c r="A135" s="657"/>
      <c r="B135" s="651"/>
      <c r="C135" s="651"/>
      <c r="D135" s="657"/>
      <c r="E135" s="657"/>
      <c r="F135" s="3"/>
      <c r="G135" s="652"/>
      <c r="H135" s="279"/>
      <c r="I135" s="275" t="s">
        <v>764</v>
      </c>
      <c r="J135" s="275" t="s">
        <v>277</v>
      </c>
      <c r="K135" s="23" t="s">
        <v>1672</v>
      </c>
      <c r="L135" s="16" t="s">
        <v>879</v>
      </c>
      <c r="M135" s="41" t="s">
        <v>1673</v>
      </c>
      <c r="N135" s="17" t="s">
        <v>1681</v>
      </c>
      <c r="O135" s="42" t="s">
        <v>1675</v>
      </c>
      <c r="P135" s="45"/>
      <c r="Q135" s="26"/>
    </row>
    <row r="136" spans="1:26" ht="15.75">
      <c r="A136" s="256"/>
      <c r="B136" s="651"/>
      <c r="C136" s="651"/>
      <c r="D136" s="7"/>
      <c r="E136" s="7"/>
      <c r="F136" s="3"/>
      <c r="G136" s="7"/>
      <c r="H136" s="279"/>
      <c r="I136" s="275" t="s">
        <v>307</v>
      </c>
      <c r="J136" s="275"/>
      <c r="K136" s="22" t="e">
        <f>"Other: " &amp; flowCobra5</f>
        <v>#NAME?</v>
      </c>
      <c r="L136" s="38"/>
      <c r="M136" s="40"/>
      <c r="N136" s="40"/>
      <c r="O136" s="40"/>
      <c r="P136" s="242"/>
      <c r="Q136" s="243"/>
      <c r="R136" s="259"/>
      <c r="S136" s="259"/>
      <c r="T136" s="259"/>
      <c r="U136" s="259"/>
      <c r="V136" s="259"/>
      <c r="W136" s="259"/>
      <c r="X136" s="259"/>
      <c r="Y136" s="259"/>
      <c r="Z136" s="259"/>
    </row>
    <row r="137" spans="1:26" ht="38.25">
      <c r="A137" s="256"/>
      <c r="B137" s="651" t="e">
        <f>OR(fmMSIHMO,fmMSIPPO,fmMSIPOS,fmSSIHMO,fmSSIPPO,fmSSIPOS)</f>
        <v>#NAME?</v>
      </c>
      <c r="C137" s="651"/>
      <c r="D137" s="7"/>
      <c r="E137" s="7"/>
      <c r="F137" s="3"/>
      <c r="G137" s="7"/>
      <c r="H137" s="276"/>
      <c r="I137" s="275" t="s">
        <v>309</v>
      </c>
      <c r="J137" s="275" t="s">
        <v>277</v>
      </c>
      <c r="K137" s="23" t="s">
        <v>1670</v>
      </c>
      <c r="L137" s="16" t="s">
        <v>1493</v>
      </c>
      <c r="M137" s="41" t="s">
        <v>325</v>
      </c>
      <c r="N137" s="17" t="s">
        <v>1682</v>
      </c>
      <c r="O137" s="42" t="s">
        <v>1488</v>
      </c>
      <c r="P137" s="26"/>
      <c r="Q137" s="26"/>
      <c r="R137" s="259"/>
      <c r="S137" s="259"/>
      <c r="T137" s="259"/>
      <c r="U137" s="259"/>
      <c r="V137" s="259"/>
      <c r="W137" s="259"/>
      <c r="X137" s="259"/>
      <c r="Y137" s="259"/>
      <c r="Z137" s="259"/>
    </row>
    <row r="138" spans="1:26" ht="38.25">
      <c r="A138" s="657"/>
      <c r="B138" s="651" t="e">
        <f>OR(fmMSIHMO,fmMSIPPO,fmMSIPOS,fmSSIHMO,fmSSIPPO,fmSSIPOS)</f>
        <v>#NAME?</v>
      </c>
      <c r="C138" s="651" t="b">
        <v>0</v>
      </c>
      <c r="D138" s="657"/>
      <c r="E138" s="657"/>
      <c r="F138" s="3"/>
      <c r="G138" s="652"/>
      <c r="H138" s="276"/>
      <c r="I138" s="275" t="s">
        <v>311</v>
      </c>
      <c r="J138" s="275" t="s">
        <v>277</v>
      </c>
      <c r="K138" s="23" t="s">
        <v>1672</v>
      </c>
      <c r="L138" s="16" t="s">
        <v>879</v>
      </c>
      <c r="M138" s="41" t="s">
        <v>1673</v>
      </c>
      <c r="N138" s="17" t="s">
        <v>1683</v>
      </c>
      <c r="O138" s="42" t="s">
        <v>1675</v>
      </c>
      <c r="P138" s="45"/>
      <c r="Q138" s="26"/>
      <c r="R138" s="259"/>
      <c r="S138" s="259"/>
      <c r="T138" s="259"/>
      <c r="U138" s="259"/>
      <c r="V138" s="259"/>
      <c r="W138" s="259"/>
      <c r="X138" s="259"/>
      <c r="Y138" s="259"/>
      <c r="Z138" s="259"/>
    </row>
    <row r="139" spans="1:26" ht="140.25">
      <c r="A139" s="657"/>
      <c r="B139" s="651" t="e">
        <f>fmMgmtReportNotInclude</f>
        <v>#NAME?</v>
      </c>
      <c r="C139" s="651" t="b">
        <v>0</v>
      </c>
      <c r="D139" s="657"/>
      <c r="E139" s="657"/>
      <c r="F139" s="3"/>
      <c r="G139" s="652"/>
      <c r="H139" s="279"/>
      <c r="I139" s="275" t="s">
        <v>313</v>
      </c>
      <c r="J139" s="275"/>
      <c r="K139" s="21" t="s">
        <v>1684</v>
      </c>
      <c r="L139" s="16" t="s">
        <v>1493</v>
      </c>
      <c r="M139" s="41" t="s">
        <v>325</v>
      </c>
      <c r="N139" s="17" t="s">
        <v>1685</v>
      </c>
      <c r="O139" s="42" t="s">
        <v>1488</v>
      </c>
      <c r="P139" s="26"/>
      <c r="Q139" s="26"/>
    </row>
    <row r="140" spans="1:26" ht="409.5">
      <c r="A140" s="256"/>
      <c r="B140" s="651" t="e">
        <f>OR(fmMSIPPO,fmMFullPPO)</f>
        <v>#NAME?</v>
      </c>
      <c r="C140" s="651" t="b">
        <v>0</v>
      </c>
      <c r="D140" s="7"/>
      <c r="E140" s="7"/>
      <c r="F140" s="3"/>
      <c r="G140" s="7"/>
      <c r="H140" s="279"/>
      <c r="I140" s="275" t="s">
        <v>326</v>
      </c>
      <c r="J140" s="275" t="s">
        <v>277</v>
      </c>
      <c r="K140" s="229" t="s">
        <v>1686</v>
      </c>
      <c r="L140" s="16" t="s">
        <v>1545</v>
      </c>
      <c r="M140" s="41" t="s">
        <v>325</v>
      </c>
      <c r="N140" s="17" t="s">
        <v>1687</v>
      </c>
      <c r="O140" s="42" t="s">
        <v>1547</v>
      </c>
      <c r="P140" s="26"/>
      <c r="Q140" s="26"/>
    </row>
    <row r="141" spans="1:26" ht="165.75">
      <c r="A141" s="256"/>
      <c r="B141" s="651" t="e">
        <f>OR(fmMSIPPO,fmMFullPPO)</f>
        <v>#NAME?</v>
      </c>
      <c r="C141" s="651" t="b">
        <v>0</v>
      </c>
      <c r="D141" s="7"/>
      <c r="E141" s="7"/>
      <c r="F141" s="3"/>
      <c r="G141" s="7"/>
      <c r="H141" s="276"/>
      <c r="I141" s="275" t="s">
        <v>766</v>
      </c>
      <c r="J141" s="275" t="s">
        <v>277</v>
      </c>
      <c r="K141" s="20" t="s">
        <v>1688</v>
      </c>
      <c r="L141" s="16" t="s">
        <v>1493</v>
      </c>
      <c r="M141" s="41" t="s">
        <v>325</v>
      </c>
      <c r="N141" s="17" t="s">
        <v>1689</v>
      </c>
      <c r="O141" s="42" t="s">
        <v>1488</v>
      </c>
      <c r="P141" s="26"/>
      <c r="Q141" s="26"/>
      <c r="R141" s="259"/>
      <c r="S141" s="259"/>
      <c r="T141" s="259"/>
      <c r="U141" s="259"/>
      <c r="V141" s="259"/>
      <c r="W141" s="259"/>
      <c r="X141" s="259"/>
      <c r="Y141" s="259"/>
      <c r="Z141" s="259"/>
    </row>
    <row r="142" spans="1:26" ht="255">
      <c r="A142" s="657"/>
      <c r="B142" s="651" t="e">
        <f>OR(fmMSIPPO,fmMFullPPO)</f>
        <v>#NAME?</v>
      </c>
      <c r="C142" s="651" t="b">
        <v>0</v>
      </c>
      <c r="D142" s="657"/>
      <c r="E142" s="657"/>
      <c r="F142" s="3"/>
      <c r="H142" s="276"/>
      <c r="I142" s="275"/>
      <c r="J142" s="275" t="s">
        <v>117</v>
      </c>
      <c r="K142" s="20" t="s">
        <v>1690</v>
      </c>
      <c r="L142" s="16" t="s">
        <v>1493</v>
      </c>
      <c r="M142" s="41" t="s">
        <v>325</v>
      </c>
      <c r="N142" s="17" t="s">
        <v>1691</v>
      </c>
      <c r="O142" s="42" t="s">
        <v>1488</v>
      </c>
      <c r="P142" s="26"/>
      <c r="Q142" s="26"/>
      <c r="R142" s="256"/>
      <c r="S142" s="256"/>
      <c r="T142" s="256"/>
      <c r="U142" s="256"/>
      <c r="V142" s="256"/>
      <c r="W142" s="256"/>
      <c r="X142" s="256"/>
      <c r="Y142" s="256"/>
      <c r="Z142" s="256"/>
    </row>
    <row r="143" spans="1:26" ht="306">
      <c r="A143" s="657"/>
      <c r="B143" s="651" t="e">
        <f>OR(fmMSIPPO,fmMFullPPO)</f>
        <v>#NAME?</v>
      </c>
      <c r="C143" s="651" t="b">
        <v>0</v>
      </c>
      <c r="D143" s="657"/>
      <c r="E143" s="657"/>
      <c r="F143" s="3"/>
      <c r="H143" s="279"/>
      <c r="I143" s="275" t="s">
        <v>277</v>
      </c>
      <c r="J143" s="275" t="s">
        <v>119</v>
      </c>
      <c r="K143" s="20" t="s">
        <v>1692</v>
      </c>
      <c r="L143" s="16" t="s">
        <v>1493</v>
      </c>
      <c r="M143" s="41" t="s">
        <v>325</v>
      </c>
      <c r="N143" s="17" t="s">
        <v>1693</v>
      </c>
      <c r="O143" s="42" t="s">
        <v>1488</v>
      </c>
      <c r="P143" s="26"/>
      <c r="Q143" s="26"/>
      <c r="R143" s="256"/>
      <c r="S143" s="256"/>
      <c r="T143" s="256"/>
      <c r="U143" s="256"/>
      <c r="V143" s="256"/>
      <c r="W143" s="256"/>
      <c r="X143" s="256"/>
      <c r="Y143" s="256"/>
      <c r="Z143" s="256"/>
    </row>
    <row r="144" spans="1:26" ht="382.5">
      <c r="A144" s="256"/>
      <c r="B144" s="651" t="e">
        <f>OR(fmMSIPPO,fmMFullPPO)</f>
        <v>#NAME?</v>
      </c>
      <c r="C144" s="651" t="b">
        <v>0</v>
      </c>
      <c r="D144" s="7"/>
      <c r="E144" s="44">
        <v>14</v>
      </c>
      <c r="F144" s="43"/>
      <c r="G144" s="7"/>
      <c r="H144" s="279"/>
      <c r="I144" s="275" t="s">
        <v>277</v>
      </c>
      <c r="J144" s="275" t="s">
        <v>121</v>
      </c>
      <c r="K144" s="21" t="s">
        <v>1694</v>
      </c>
      <c r="L144" s="16" t="s">
        <v>1493</v>
      </c>
      <c r="M144" s="41" t="s">
        <v>325</v>
      </c>
      <c r="N144" s="17" t="s">
        <v>1695</v>
      </c>
      <c r="O144" s="42" t="s">
        <v>1488</v>
      </c>
      <c r="P144" s="26"/>
      <c r="Q144" s="26"/>
      <c r="R144" s="256"/>
      <c r="S144" s="256"/>
      <c r="T144" s="256"/>
      <c r="U144" s="256"/>
      <c r="V144" s="256"/>
      <c r="W144" s="256"/>
      <c r="X144" s="256"/>
      <c r="Y144" s="256"/>
      <c r="Z144" s="256"/>
    </row>
    <row r="145" spans="1:26" ht="293.25">
      <c r="A145" s="256"/>
      <c r="B145" s="651" t="e">
        <f>OR(fmMSIPOS,fmMFullPOS)</f>
        <v>#NAME?</v>
      </c>
      <c r="C145" s="651" t="b">
        <v>0</v>
      </c>
      <c r="D145" s="7"/>
      <c r="E145" s="7"/>
      <c r="F145" s="3"/>
      <c r="G145" s="7"/>
      <c r="H145" s="276"/>
      <c r="I145" s="275" t="s">
        <v>768</v>
      </c>
      <c r="J145" s="275" t="s">
        <v>277</v>
      </c>
      <c r="K145" s="20" t="s">
        <v>1696</v>
      </c>
      <c r="L145" s="16" t="s">
        <v>1545</v>
      </c>
      <c r="M145" s="41" t="s">
        <v>325</v>
      </c>
      <c r="N145" s="17" t="s">
        <v>1697</v>
      </c>
      <c r="O145" s="42" t="s">
        <v>1547</v>
      </c>
      <c r="P145" s="26"/>
      <c r="Q145" s="26"/>
    </row>
    <row r="146" spans="1:26" ht="165.75">
      <c r="A146" s="256"/>
      <c r="B146" s="651" t="e">
        <f>fmAdminOpSrvcDFPM</f>
        <v>#NAME?</v>
      </c>
      <c r="C146" s="651" t="b">
        <v>0</v>
      </c>
      <c r="D146" s="7"/>
      <c r="E146" s="7"/>
      <c r="F146" s="3"/>
      <c r="G146" s="7"/>
      <c r="H146" s="276"/>
      <c r="I146" s="275" t="s">
        <v>770</v>
      </c>
      <c r="J146" s="275" t="s">
        <v>277</v>
      </c>
      <c r="K146" s="22" t="s">
        <v>1698</v>
      </c>
      <c r="L146" s="33"/>
      <c r="M146" s="35"/>
      <c r="N146" s="35"/>
      <c r="O146" s="35"/>
      <c r="P146" s="242"/>
      <c r="Q146" s="243"/>
      <c r="R146" s="259"/>
      <c r="S146" s="259"/>
      <c r="T146" s="259"/>
      <c r="U146" s="259"/>
      <c r="V146" s="259"/>
      <c r="W146" s="259"/>
      <c r="X146" s="259"/>
      <c r="Y146" s="259"/>
      <c r="Z146" s="259"/>
    </row>
    <row r="147" spans="1:26" ht="38.25">
      <c r="A147" s="256"/>
      <c r="B147" s="651" t="e">
        <f>fmAdminOpSrvcAPTOPM</f>
        <v>#NAME?</v>
      </c>
      <c r="C147" s="651" t="b">
        <v>0</v>
      </c>
      <c r="D147" s="7"/>
      <c r="E147" s="44">
        <v>14</v>
      </c>
      <c r="F147" s="43"/>
      <c r="G147" s="7"/>
      <c r="H147" s="276"/>
      <c r="I147" s="275" t="s">
        <v>771</v>
      </c>
      <c r="J147" s="275" t="s">
        <v>277</v>
      </c>
      <c r="K147" s="20" t="s">
        <v>1699</v>
      </c>
      <c r="L147" s="16" t="s">
        <v>1700</v>
      </c>
      <c r="M147" s="41" t="s">
        <v>325</v>
      </c>
      <c r="N147" s="17" t="s">
        <v>1701</v>
      </c>
      <c r="O147" s="42" t="s">
        <v>1702</v>
      </c>
      <c r="P147" s="25"/>
      <c r="Q147" s="25"/>
      <c r="R147" s="259"/>
      <c r="S147" s="259"/>
      <c r="T147" s="259"/>
      <c r="U147" s="259"/>
      <c r="V147" s="259"/>
      <c r="W147" s="259"/>
      <c r="X147" s="259"/>
      <c r="Y147" s="259"/>
      <c r="Z147" s="259"/>
    </row>
    <row r="148" spans="1:26" ht="38.25">
      <c r="A148" s="256"/>
      <c r="B148" s="651" t="e">
        <f>fmMultiple</f>
        <v>#NAME?</v>
      </c>
      <c r="C148" s="651" t="b">
        <v>0</v>
      </c>
      <c r="D148" s="7"/>
      <c r="E148" s="7"/>
      <c r="F148" s="3"/>
      <c r="G148" s="7"/>
      <c r="H148" s="276"/>
      <c r="I148" s="275" t="s">
        <v>352</v>
      </c>
      <c r="J148" s="275" t="s">
        <v>117</v>
      </c>
      <c r="K148" s="20" t="s">
        <v>1703</v>
      </c>
      <c r="L148" s="16" t="s">
        <v>1700</v>
      </c>
      <c r="M148" s="41" t="s">
        <v>325</v>
      </c>
      <c r="N148" s="17" t="s">
        <v>1704</v>
      </c>
      <c r="O148" s="42" t="s">
        <v>1702</v>
      </c>
      <c r="P148" s="26"/>
      <c r="Q148" s="26"/>
      <c r="R148" s="259"/>
      <c r="S148" s="259"/>
      <c r="T148" s="259"/>
      <c r="U148" s="259"/>
      <c r="V148" s="259"/>
      <c r="W148" s="259"/>
      <c r="X148" s="259"/>
      <c r="Y148" s="259"/>
      <c r="Z148" s="259"/>
    </row>
    <row r="149" spans="1:26" ht="38.25">
      <c r="A149" s="256"/>
      <c r="B149" s="651"/>
      <c r="C149" s="651"/>
      <c r="D149" s="7"/>
      <c r="E149" s="7"/>
      <c r="F149" s="3"/>
      <c r="G149" s="7"/>
      <c r="H149" s="276"/>
      <c r="I149" s="275" t="s">
        <v>778</v>
      </c>
      <c r="J149" s="275" t="s">
        <v>277</v>
      </c>
      <c r="K149" s="20" t="s">
        <v>1705</v>
      </c>
      <c r="L149" s="16" t="s">
        <v>1700</v>
      </c>
      <c r="M149" s="41" t="s">
        <v>325</v>
      </c>
      <c r="N149" s="17" t="s">
        <v>1706</v>
      </c>
      <c r="O149" s="42" t="s">
        <v>1702</v>
      </c>
      <c r="P149" s="26"/>
      <c r="Q149" s="26"/>
      <c r="R149" s="234"/>
      <c r="S149" s="259"/>
      <c r="T149" s="259"/>
      <c r="U149" s="259"/>
      <c r="V149" s="259"/>
      <c r="W149" s="259"/>
      <c r="X149" s="259"/>
      <c r="Y149" s="259"/>
      <c r="Z149" s="259"/>
    </row>
    <row r="150" spans="1:26" ht="102">
      <c r="A150" s="256"/>
      <c r="B150" s="651"/>
      <c r="C150" s="651"/>
      <c r="D150" s="7"/>
      <c r="E150" s="7"/>
      <c r="F150" s="3"/>
      <c r="G150" s="7"/>
      <c r="H150" s="276"/>
      <c r="I150" s="275" t="s">
        <v>780</v>
      </c>
      <c r="J150" s="275"/>
      <c r="K150" s="20" t="s">
        <v>1707</v>
      </c>
      <c r="L150" s="16" t="s">
        <v>1100</v>
      </c>
      <c r="M150" s="41" t="s">
        <v>1497</v>
      </c>
      <c r="N150" s="17" t="s">
        <v>1708</v>
      </c>
      <c r="O150" s="42" t="s">
        <v>1499</v>
      </c>
      <c r="P150" s="31"/>
      <c r="Q150" s="26"/>
      <c r="R150" s="259"/>
      <c r="S150" s="259"/>
      <c r="T150" s="259"/>
      <c r="U150" s="259"/>
      <c r="V150" s="259"/>
      <c r="W150" s="259"/>
      <c r="X150" s="259"/>
      <c r="Y150" s="259"/>
      <c r="Z150" s="259"/>
    </row>
    <row r="151" spans="1:26" ht="102">
      <c r="A151" s="256"/>
      <c r="B151" s="651"/>
      <c r="C151" s="651"/>
      <c r="D151" s="7"/>
      <c r="E151" s="44">
        <v>14</v>
      </c>
      <c r="F151" s="43"/>
      <c r="G151" s="7"/>
      <c r="H151" s="276"/>
      <c r="I151" s="275" t="s">
        <v>782</v>
      </c>
      <c r="J151" s="275" t="s">
        <v>277</v>
      </c>
      <c r="K151" s="20" t="s">
        <v>1709</v>
      </c>
      <c r="L151" s="16" t="s">
        <v>1100</v>
      </c>
      <c r="M151" s="41" t="s">
        <v>1497</v>
      </c>
      <c r="N151" s="17" t="s">
        <v>1710</v>
      </c>
      <c r="O151" s="42" t="s">
        <v>1499</v>
      </c>
      <c r="P151" s="31"/>
      <c r="Q151" s="26"/>
      <c r="R151" s="259"/>
      <c r="S151" s="259"/>
      <c r="T151" s="259"/>
      <c r="U151" s="259"/>
      <c r="V151" s="259"/>
      <c r="W151" s="259"/>
      <c r="X151" s="259"/>
      <c r="Y151" s="259"/>
      <c r="Z151" s="259"/>
    </row>
    <row r="152" spans="1:26" ht="140.25">
      <c r="A152" s="256"/>
      <c r="B152" s="651"/>
      <c r="C152" s="651"/>
      <c r="D152" s="7"/>
      <c r="E152" s="7"/>
      <c r="F152" s="3"/>
      <c r="G152" s="7"/>
      <c r="H152" s="276"/>
      <c r="I152" s="275" t="s">
        <v>277</v>
      </c>
      <c r="J152" s="275" t="s">
        <v>117</v>
      </c>
      <c r="K152" s="20" t="s">
        <v>1711</v>
      </c>
      <c r="L152" s="16" t="s">
        <v>1712</v>
      </c>
      <c r="M152" s="41" t="s">
        <v>325</v>
      </c>
      <c r="N152" s="17" t="s">
        <v>1713</v>
      </c>
      <c r="O152" s="42" t="s">
        <v>1714</v>
      </c>
      <c r="P152" s="26"/>
      <c r="Q152" s="26"/>
      <c r="R152" s="256"/>
      <c r="S152" s="256"/>
      <c r="T152" s="256"/>
      <c r="U152" s="256"/>
      <c r="V152" s="256"/>
      <c r="W152" s="256"/>
      <c r="X152" s="256"/>
      <c r="Y152" s="256"/>
      <c r="Z152" s="256"/>
    </row>
    <row r="153" spans="1:26" ht="38.25">
      <c r="A153" s="256"/>
      <c r="B153" s="651"/>
      <c r="C153" s="651"/>
      <c r="D153" s="7"/>
      <c r="E153" s="44">
        <v>14</v>
      </c>
      <c r="F153" s="43"/>
      <c r="G153" s="7"/>
      <c r="H153" s="276"/>
      <c r="I153" s="275" t="s">
        <v>277</v>
      </c>
      <c r="J153" s="275" t="s">
        <v>119</v>
      </c>
      <c r="K153" s="20" t="e">
        <f>xfmAdminOpSrvcAPTOPMRspn</f>
        <v>#NAME?</v>
      </c>
      <c r="L153" s="16" t="s">
        <v>1712</v>
      </c>
      <c r="M153" s="41" t="s">
        <v>325</v>
      </c>
      <c r="N153" s="17" t="s">
        <v>1715</v>
      </c>
      <c r="O153" s="42" t="s">
        <v>1714</v>
      </c>
      <c r="P153" s="26"/>
      <c r="Q153" s="26"/>
      <c r="R153" s="256"/>
      <c r="S153" s="256"/>
      <c r="T153" s="256"/>
      <c r="U153" s="256"/>
      <c r="V153" s="256"/>
      <c r="W153" s="256"/>
      <c r="X153" s="256"/>
      <c r="Y153" s="256"/>
      <c r="Z153" s="256"/>
    </row>
    <row r="154" spans="1:26" ht="178.5">
      <c r="A154" s="256"/>
      <c r="B154" s="651"/>
      <c r="C154" s="651"/>
      <c r="D154" s="7"/>
      <c r="E154" s="44"/>
      <c r="F154" s="43"/>
      <c r="G154" s="7"/>
      <c r="H154" s="276"/>
      <c r="I154" s="275" t="s">
        <v>277</v>
      </c>
      <c r="J154" s="275" t="s">
        <v>121</v>
      </c>
      <c r="K154" s="20" t="s">
        <v>1716</v>
      </c>
      <c r="L154" s="16" t="s">
        <v>1493</v>
      </c>
      <c r="M154" s="41" t="s">
        <v>325</v>
      </c>
      <c r="N154" s="17" t="s">
        <v>1717</v>
      </c>
      <c r="O154" s="42" t="s">
        <v>1488</v>
      </c>
      <c r="P154" s="26"/>
      <c r="Q154" s="26"/>
      <c r="R154" s="256"/>
      <c r="S154" s="233"/>
      <c r="T154" s="233"/>
      <c r="U154" s="256"/>
      <c r="V154" s="256"/>
      <c r="W154" s="256"/>
      <c r="X154" s="256"/>
      <c r="Y154" s="256"/>
      <c r="Z154" s="256"/>
    </row>
    <row r="155" spans="1:26" ht="216.75">
      <c r="A155" s="256"/>
      <c r="B155" s="651" t="e">
        <f>fmMultiple</f>
        <v>#NAME?</v>
      </c>
      <c r="C155" s="651" t="b">
        <v>0</v>
      </c>
      <c r="D155" s="7"/>
      <c r="E155" s="7"/>
      <c r="F155" s="3"/>
      <c r="G155" s="7"/>
      <c r="H155" s="276"/>
      <c r="I155" s="275"/>
      <c r="J155" s="275" t="s">
        <v>121</v>
      </c>
      <c r="K155" s="20" t="s">
        <v>1718</v>
      </c>
      <c r="L155" s="150"/>
      <c r="M155" s="41" t="s">
        <v>325</v>
      </c>
      <c r="N155" s="17" t="s">
        <v>1717</v>
      </c>
      <c r="O155" s="42" t="s">
        <v>1488</v>
      </c>
      <c r="P155" s="26"/>
      <c r="Q155" s="26"/>
      <c r="R155" s="256"/>
      <c r="S155" s="256"/>
      <c r="T155" s="256"/>
      <c r="U155" s="256"/>
      <c r="V155" s="256"/>
      <c r="W155" s="256"/>
      <c r="X155" s="256"/>
      <c r="Y155" s="256"/>
      <c r="Z155" s="256"/>
    </row>
    <row r="156" spans="1:26" ht="76.5">
      <c r="A156" s="657"/>
      <c r="B156" s="651"/>
      <c r="C156" s="651"/>
      <c r="D156" s="657"/>
      <c r="E156" s="657"/>
      <c r="F156" s="3"/>
      <c r="G156" s="652"/>
      <c r="H156" s="276"/>
      <c r="I156" s="275" t="s">
        <v>784</v>
      </c>
      <c r="J156" s="275" t="s">
        <v>277</v>
      </c>
      <c r="K156" s="22" t="s">
        <v>1719</v>
      </c>
      <c r="L156" s="33"/>
      <c r="M156" s="35"/>
      <c r="N156" s="35"/>
      <c r="O156" s="35"/>
      <c r="P156" s="242"/>
      <c r="Q156" s="243"/>
      <c r="R156" s="233"/>
      <c r="S156" s="233"/>
      <c r="T156" s="233"/>
    </row>
    <row r="157" spans="1:26" ht="38.25">
      <c r="A157" s="657"/>
      <c r="B157" s="651"/>
      <c r="C157" s="651"/>
      <c r="D157" s="657"/>
      <c r="E157" s="657"/>
      <c r="F157" s="3"/>
      <c r="G157" s="652"/>
      <c r="H157" s="279"/>
      <c r="I157" s="275"/>
      <c r="J157" s="275"/>
      <c r="K157" s="20" t="s">
        <v>1720</v>
      </c>
      <c r="L157" s="16" t="s">
        <v>1493</v>
      </c>
      <c r="M157" s="41" t="s">
        <v>325</v>
      </c>
      <c r="N157" s="17" t="s">
        <v>1721</v>
      </c>
      <c r="O157" s="42" t="s">
        <v>1488</v>
      </c>
      <c r="P157" s="25"/>
      <c r="Q157" s="25"/>
      <c r="R157" s="233"/>
      <c r="S157" s="233"/>
      <c r="T157" s="233"/>
    </row>
    <row r="158" spans="1:26" ht="38.25">
      <c r="A158" s="256"/>
      <c r="B158" s="651" t="e">
        <f>fmMultiple</f>
        <v>#NAME?</v>
      </c>
      <c r="C158" s="651" t="b">
        <v>0</v>
      </c>
      <c r="D158" s="7"/>
      <c r="E158" s="7"/>
      <c r="F158" s="3"/>
      <c r="G158" s="7"/>
      <c r="H158" s="279"/>
      <c r="I158" s="275"/>
      <c r="J158" s="275"/>
      <c r="K158" s="20" t="s">
        <v>1722</v>
      </c>
      <c r="L158" s="16" t="s">
        <v>1493</v>
      </c>
      <c r="M158" s="41" t="s">
        <v>325</v>
      </c>
      <c r="N158" s="17" t="s">
        <v>1723</v>
      </c>
      <c r="O158" s="42" t="s">
        <v>1488</v>
      </c>
      <c r="P158" s="26"/>
      <c r="Q158" s="26"/>
      <c r="R158" s="256"/>
      <c r="S158" s="256"/>
      <c r="T158" s="256"/>
      <c r="U158" s="256"/>
      <c r="V158" s="256"/>
      <c r="W158" s="256"/>
      <c r="X158" s="256"/>
      <c r="Y158" s="256"/>
      <c r="Z158" s="256"/>
    </row>
    <row r="159" spans="1:26" ht="38.25">
      <c r="A159" s="256"/>
      <c r="B159" s="651" t="e">
        <f>fmMultiple</f>
        <v>#NAME?</v>
      </c>
      <c r="C159" s="651" t="b">
        <v>0</v>
      </c>
      <c r="D159" s="7"/>
      <c r="E159" s="7"/>
      <c r="F159" s="3"/>
      <c r="G159" s="7"/>
      <c r="H159" s="276"/>
      <c r="I159" s="275" t="s">
        <v>786</v>
      </c>
      <c r="J159" s="275" t="s">
        <v>117</v>
      </c>
      <c r="K159" s="20" t="s">
        <v>1724</v>
      </c>
      <c r="L159" s="16" t="s">
        <v>1493</v>
      </c>
      <c r="M159" s="41" t="s">
        <v>325</v>
      </c>
      <c r="N159" s="17" t="s">
        <v>1725</v>
      </c>
      <c r="O159" s="42" t="s">
        <v>1488</v>
      </c>
      <c r="P159" s="26"/>
      <c r="Q159" s="26"/>
      <c r="R159" s="256"/>
      <c r="S159" s="256" t="s">
        <v>1726</v>
      </c>
      <c r="T159" s="256"/>
      <c r="U159" s="256"/>
      <c r="V159" s="256"/>
      <c r="W159" s="256"/>
      <c r="X159" s="256"/>
      <c r="Y159" s="256"/>
      <c r="Z159" s="256"/>
    </row>
    <row r="160" spans="1:26" ht="51">
      <c r="A160" s="256"/>
      <c r="B160" s="651" t="e">
        <f>fmMultiple</f>
        <v>#NAME?</v>
      </c>
      <c r="C160" s="651" t="b">
        <v>0</v>
      </c>
      <c r="D160" s="7"/>
      <c r="E160" s="7"/>
      <c r="F160" s="3"/>
      <c r="G160" s="7"/>
      <c r="H160" s="280"/>
      <c r="I160" s="275"/>
      <c r="J160" s="275" t="s">
        <v>119</v>
      </c>
      <c r="K160" s="20" t="s">
        <v>1727</v>
      </c>
      <c r="L160" s="16"/>
      <c r="M160" s="41" t="s">
        <v>325</v>
      </c>
      <c r="N160" s="17" t="s">
        <v>1725</v>
      </c>
      <c r="O160" s="42" t="s">
        <v>1488</v>
      </c>
      <c r="P160" s="26"/>
      <c r="Q160" s="26"/>
      <c r="R160" s="259"/>
      <c r="S160" s="259"/>
      <c r="T160" s="259"/>
      <c r="U160" s="259"/>
      <c r="V160" s="259"/>
      <c r="W160" s="259"/>
      <c r="X160" s="259"/>
      <c r="Y160" s="259"/>
      <c r="Z160" s="259"/>
    </row>
    <row r="161" spans="1:26" ht="102">
      <c r="A161" s="256"/>
      <c r="B161" s="651" t="e">
        <f>fmMultiple</f>
        <v>#NAME?</v>
      </c>
      <c r="C161" s="651" t="b">
        <v>0</v>
      </c>
      <c r="D161" s="7"/>
      <c r="E161" s="44">
        <v>14</v>
      </c>
      <c r="G161" s="7"/>
      <c r="H161" s="276"/>
      <c r="I161" s="275" t="s">
        <v>789</v>
      </c>
      <c r="J161" s="275" t="s">
        <v>277</v>
      </c>
      <c r="K161" s="20" t="s">
        <v>1728</v>
      </c>
      <c r="L161" s="16" t="s">
        <v>1493</v>
      </c>
      <c r="M161" s="41" t="s">
        <v>325</v>
      </c>
      <c r="N161" s="17" t="s">
        <v>1729</v>
      </c>
      <c r="O161" s="42" t="s">
        <v>1488</v>
      </c>
      <c r="P161" s="26"/>
      <c r="Q161" s="26"/>
    </row>
    <row r="162" spans="1:26" ht="76.5">
      <c r="A162" s="391"/>
      <c r="B162" s="651"/>
      <c r="C162" s="651"/>
      <c r="D162" s="391"/>
      <c r="E162" s="391"/>
      <c r="F162" s="3"/>
      <c r="G162" s="652"/>
      <c r="H162" s="276"/>
      <c r="I162" s="275" t="s">
        <v>798</v>
      </c>
      <c r="J162" s="275"/>
      <c r="K162" s="128" t="s">
        <v>1730</v>
      </c>
      <c r="L162" s="153"/>
      <c r="M162" s="41" t="s">
        <v>325</v>
      </c>
      <c r="N162" s="117" t="s">
        <v>1731</v>
      </c>
      <c r="O162" s="62" t="s">
        <v>913</v>
      </c>
      <c r="P162" s="32"/>
      <c r="Q162" s="32"/>
    </row>
    <row r="163" spans="1:26" ht="89.25">
      <c r="A163" s="391"/>
      <c r="B163" s="651"/>
      <c r="C163" s="651"/>
      <c r="D163" s="391"/>
      <c r="E163" s="391"/>
      <c r="F163" s="3"/>
      <c r="G163" s="654"/>
      <c r="H163" s="279"/>
      <c r="I163" s="275" t="s">
        <v>801</v>
      </c>
      <c r="J163" s="275"/>
      <c r="K163" s="128" t="s">
        <v>1732</v>
      </c>
      <c r="L163" s="153"/>
      <c r="M163" s="41" t="s">
        <v>325</v>
      </c>
      <c r="N163" s="117" t="s">
        <v>1731</v>
      </c>
      <c r="O163" s="62" t="s">
        <v>913</v>
      </c>
      <c r="P163" s="32"/>
      <c r="Q163" s="32"/>
      <c r="S163" s="257" t="s">
        <v>1733</v>
      </c>
    </row>
    <row r="164" spans="1:26" ht="153">
      <c r="A164" s="391"/>
      <c r="B164" s="651"/>
      <c r="C164" s="651"/>
      <c r="D164" s="391"/>
      <c r="E164" s="391"/>
      <c r="F164" s="3"/>
      <c r="G164" s="654"/>
      <c r="H164" s="279"/>
      <c r="I164" s="275"/>
      <c r="J164" s="275" t="s">
        <v>117</v>
      </c>
      <c r="K164" s="20" t="s">
        <v>1734</v>
      </c>
      <c r="L164" s="16" t="s">
        <v>1493</v>
      </c>
      <c r="M164" s="41" t="s">
        <v>325</v>
      </c>
      <c r="N164" s="17" t="s">
        <v>1729</v>
      </c>
      <c r="O164" s="42" t="s">
        <v>1488</v>
      </c>
      <c r="P164" s="26"/>
      <c r="Q164" s="26"/>
    </row>
    <row r="165" spans="1:26" ht="344.25">
      <c r="H165" s="279"/>
      <c r="I165" s="275" t="s">
        <v>277</v>
      </c>
      <c r="J165" s="275" t="s">
        <v>277</v>
      </c>
      <c r="K165" s="20" t="s">
        <v>1735</v>
      </c>
      <c r="L165" s="16" t="s">
        <v>1493</v>
      </c>
      <c r="M165" s="41" t="s">
        <v>325</v>
      </c>
      <c r="N165" s="17" t="s">
        <v>1729</v>
      </c>
      <c r="O165" s="42" t="s">
        <v>1488</v>
      </c>
      <c r="P165" s="26"/>
      <c r="Q165" s="26"/>
      <c r="R165" s="184"/>
      <c r="S165" s="184"/>
      <c r="T165" s="184"/>
      <c r="U165" s="184"/>
      <c r="V165" s="184"/>
      <c r="W165" s="184"/>
      <c r="X165" s="184"/>
      <c r="Y165" s="184"/>
      <c r="Z165" s="184"/>
    </row>
    <row r="166" spans="1:26" ht="293.25">
      <c r="H166" s="185" t="s">
        <v>277</v>
      </c>
      <c r="I166" s="291" t="s">
        <v>803</v>
      </c>
      <c r="J166" s="290" t="s">
        <v>277</v>
      </c>
      <c r="K166" s="21" t="s">
        <v>1736</v>
      </c>
      <c r="L166" s="16" t="s">
        <v>1493</v>
      </c>
      <c r="M166" s="41" t="s">
        <v>325</v>
      </c>
      <c r="N166" s="17" t="s">
        <v>1737</v>
      </c>
      <c r="O166" s="42" t="s">
        <v>1488</v>
      </c>
      <c r="P166" s="26"/>
      <c r="Q166" s="26"/>
      <c r="R166" s="184"/>
      <c r="S166" s="184"/>
      <c r="T166" s="184"/>
      <c r="U166" s="184"/>
      <c r="V166" s="184"/>
      <c r="W166" s="184"/>
      <c r="X166" s="184"/>
      <c r="Y166" s="184"/>
      <c r="Z166" s="184"/>
    </row>
    <row r="167" spans="1:26" ht="255">
      <c r="A167" s="391"/>
      <c r="B167" s="651"/>
      <c r="C167" s="651"/>
      <c r="D167" s="391"/>
      <c r="E167" s="391"/>
      <c r="F167" s="3"/>
      <c r="G167" s="654"/>
      <c r="H167" s="185"/>
      <c r="I167" s="291" t="s">
        <v>809</v>
      </c>
      <c r="J167" s="290" t="s">
        <v>277</v>
      </c>
      <c r="K167" s="20" t="s">
        <v>1738</v>
      </c>
      <c r="L167" s="16" t="s">
        <v>1493</v>
      </c>
      <c r="M167" s="41" t="s">
        <v>325</v>
      </c>
      <c r="N167" s="17" t="s">
        <v>1739</v>
      </c>
      <c r="O167" s="42" t="s">
        <v>1488</v>
      </c>
      <c r="P167" s="26"/>
      <c r="Q167" s="26"/>
    </row>
    <row r="168" spans="1:26" ht="204">
      <c r="A168" s="256"/>
      <c r="B168" s="651" t="e">
        <f>OR(fmMSIHMO,fmMSIPPO,fmMSIPOS,fmSSIHMO,fmSSIPPO,fmSSIPOS)</f>
        <v>#NAME?</v>
      </c>
      <c r="C168" s="651" t="b">
        <v>0</v>
      </c>
      <c r="D168" s="7"/>
      <c r="E168" s="7"/>
      <c r="F168" s="3"/>
      <c r="G168" s="7"/>
      <c r="H168" s="279"/>
      <c r="I168" s="275" t="s">
        <v>277</v>
      </c>
      <c r="J168" s="275" t="s">
        <v>117</v>
      </c>
      <c r="K168" s="22" t="s">
        <v>1740</v>
      </c>
      <c r="L168" s="33"/>
      <c r="M168" s="35"/>
      <c r="N168" s="35"/>
      <c r="O168" s="35"/>
      <c r="P168" s="242"/>
      <c r="Q168" s="244"/>
      <c r="R168" s="235"/>
      <c r="S168" s="231"/>
      <c r="T168" s="231"/>
      <c r="U168" s="231"/>
      <c r="V168" s="231"/>
      <c r="W168" s="259"/>
      <c r="X168" s="259"/>
      <c r="Y168" s="259"/>
      <c r="Z168" s="259"/>
    </row>
    <row r="169" spans="1:26" ht="89.25">
      <c r="H169" s="276"/>
      <c r="I169" s="273" t="s">
        <v>828</v>
      </c>
      <c r="J169" s="275"/>
      <c r="K169" s="20" t="s">
        <v>1741</v>
      </c>
      <c r="L169" s="16" t="s">
        <v>1493</v>
      </c>
      <c r="M169" s="41" t="s">
        <v>325</v>
      </c>
      <c r="N169" s="17" t="s">
        <v>1568</v>
      </c>
      <c r="O169" s="42" t="s">
        <v>1488</v>
      </c>
      <c r="P169" s="25"/>
      <c r="Q169" s="25"/>
      <c r="R169" s="231"/>
      <c r="S169" s="231"/>
      <c r="T169" s="231"/>
      <c r="U169" s="231"/>
      <c r="V169" s="231"/>
      <c r="W169" s="231"/>
      <c r="X169" s="231"/>
      <c r="Y169" s="231"/>
      <c r="Z169" s="231"/>
    </row>
    <row r="170" spans="1:26" ht="76.5">
      <c r="H170" s="292" t="s">
        <v>277</v>
      </c>
      <c r="I170" s="293" t="s">
        <v>830</v>
      </c>
      <c r="J170" s="294" t="s">
        <v>277</v>
      </c>
      <c r="K170" s="20" t="s">
        <v>1742</v>
      </c>
      <c r="L170" s="16" t="s">
        <v>1493</v>
      </c>
      <c r="M170" s="41" t="s">
        <v>348</v>
      </c>
      <c r="N170" s="17" t="s">
        <v>1623</v>
      </c>
      <c r="O170" s="42" t="s">
        <v>287</v>
      </c>
      <c r="P170" s="26"/>
      <c r="Q170" s="25"/>
      <c r="R170" s="231"/>
      <c r="S170" s="231"/>
      <c r="T170" s="231"/>
      <c r="U170" s="231"/>
      <c r="V170" s="231"/>
      <c r="W170" s="231"/>
      <c r="X170" s="231"/>
      <c r="Y170" s="231"/>
      <c r="Z170" s="231"/>
    </row>
    <row r="171" spans="1:26" ht="63.75">
      <c r="H171" s="292" t="s">
        <v>277</v>
      </c>
      <c r="I171" s="293" t="s">
        <v>307</v>
      </c>
      <c r="J171" s="294" t="s">
        <v>277</v>
      </c>
      <c r="K171" s="128" t="s">
        <v>1743</v>
      </c>
      <c r="L171" s="669" t="s">
        <v>1744</v>
      </c>
      <c r="M171" s="41" t="s">
        <v>325</v>
      </c>
      <c r="N171" s="117" t="s">
        <v>1745</v>
      </c>
      <c r="O171" s="62" t="s">
        <v>1746</v>
      </c>
      <c r="P171" s="32"/>
      <c r="Q171" s="32"/>
      <c r="R171" s="231"/>
      <c r="S171" s="231"/>
      <c r="T171" s="231"/>
      <c r="U171" s="231"/>
      <c r="V171" s="231"/>
      <c r="W171" s="231"/>
      <c r="X171" s="231"/>
      <c r="Y171" s="231"/>
      <c r="Z171" s="231"/>
    </row>
    <row r="172" spans="1:26" ht="114.75">
      <c r="H172" s="292" t="s">
        <v>277</v>
      </c>
      <c r="I172" s="293" t="s">
        <v>832</v>
      </c>
      <c r="J172" s="294" t="s">
        <v>277</v>
      </c>
      <c r="K172" s="128" t="s">
        <v>1747</v>
      </c>
      <c r="L172" s="669"/>
      <c r="M172" s="41" t="s">
        <v>325</v>
      </c>
      <c r="N172" s="17" t="s">
        <v>1568</v>
      </c>
      <c r="O172" s="42" t="s">
        <v>1488</v>
      </c>
      <c r="P172" s="25"/>
      <c r="Q172" s="32"/>
      <c r="R172" s="235"/>
      <c r="S172" s="231"/>
      <c r="T172" s="231"/>
      <c r="U172" s="231"/>
      <c r="V172" s="231"/>
      <c r="W172" s="231"/>
      <c r="X172" s="231"/>
      <c r="Y172" s="231"/>
      <c r="Z172" s="231"/>
    </row>
    <row r="173" spans="1:26" ht="102">
      <c r="H173" s="292" t="s">
        <v>277</v>
      </c>
      <c r="I173" s="293" t="s">
        <v>318</v>
      </c>
      <c r="J173" s="294" t="s">
        <v>277</v>
      </c>
      <c r="K173" s="229" t="s">
        <v>1748</v>
      </c>
      <c r="L173" s="16" t="s">
        <v>1493</v>
      </c>
      <c r="M173" s="41" t="s">
        <v>348</v>
      </c>
      <c r="N173" s="17" t="s">
        <v>1623</v>
      </c>
      <c r="O173" s="42" t="s">
        <v>287</v>
      </c>
      <c r="P173" s="26"/>
      <c r="Q173" s="25"/>
      <c r="R173" s="231"/>
      <c r="S173" s="231"/>
      <c r="T173" s="231"/>
      <c r="U173" s="231"/>
      <c r="V173" s="231"/>
      <c r="W173" s="231"/>
      <c r="X173" s="231"/>
      <c r="Y173" s="231"/>
      <c r="Z173" s="231"/>
    </row>
    <row r="174" spans="1:26" ht="280.5">
      <c r="H174" s="292" t="s">
        <v>277</v>
      </c>
      <c r="I174" s="293" t="s">
        <v>834</v>
      </c>
      <c r="J174" s="294" t="s">
        <v>277</v>
      </c>
      <c r="K174" s="20" t="s">
        <v>1749</v>
      </c>
      <c r="L174" s="16" t="s">
        <v>1493</v>
      </c>
      <c r="M174" s="41" t="s">
        <v>325</v>
      </c>
      <c r="N174" s="17" t="s">
        <v>1693</v>
      </c>
      <c r="O174" s="42" t="s">
        <v>1488</v>
      </c>
      <c r="P174" s="26"/>
      <c r="Q174" s="26"/>
      <c r="R174" s="231"/>
      <c r="S174" s="231"/>
      <c r="T174" s="231"/>
      <c r="U174" s="231"/>
      <c r="V174" s="231"/>
      <c r="W174" s="231"/>
      <c r="X174" s="231"/>
      <c r="Y174" s="231"/>
      <c r="Z174" s="231"/>
    </row>
    <row r="175" spans="1:26" ht="331.5">
      <c r="A175" s="256"/>
      <c r="B175" s="651"/>
      <c r="C175" s="651"/>
      <c r="D175" s="7"/>
      <c r="E175" s="7"/>
      <c r="F175" s="3"/>
      <c r="G175" s="7"/>
      <c r="H175" s="292" t="s">
        <v>277</v>
      </c>
      <c r="I175" s="293" t="s">
        <v>836</v>
      </c>
      <c r="J175" s="294" t="s">
        <v>277</v>
      </c>
      <c r="K175" s="214" t="s">
        <v>1750</v>
      </c>
      <c r="L175" s="217" t="s">
        <v>1614</v>
      </c>
      <c r="M175" s="218" t="s">
        <v>325</v>
      </c>
      <c r="N175" s="219" t="s">
        <v>1751</v>
      </c>
      <c r="O175" s="220" t="s">
        <v>913</v>
      </c>
      <c r="P175" s="221"/>
      <c r="Q175" s="221"/>
      <c r="R175" s="259"/>
      <c r="S175" s="97"/>
      <c r="T175" s="259"/>
      <c r="U175" s="259"/>
      <c r="V175" s="259"/>
      <c r="W175" s="259"/>
      <c r="X175" s="259"/>
      <c r="Y175" s="259"/>
      <c r="Z175" s="259"/>
    </row>
    <row r="176" spans="1:26" ht="38.25">
      <c r="H176" s="276"/>
      <c r="I176" s="275" t="s">
        <v>838</v>
      </c>
      <c r="J176" s="275"/>
      <c r="K176" s="214" t="s">
        <v>277</v>
      </c>
      <c r="L176" s="217" t="s">
        <v>1614</v>
      </c>
      <c r="M176" s="218" t="s">
        <v>325</v>
      </c>
      <c r="N176" s="219" t="s">
        <v>1752</v>
      </c>
      <c r="O176" s="220" t="s">
        <v>913</v>
      </c>
      <c r="P176" s="221"/>
      <c r="Q176" s="221"/>
      <c r="R176" s="231"/>
      <c r="S176" s="231"/>
      <c r="T176" s="231"/>
      <c r="U176" s="231"/>
      <c r="V176" s="231"/>
      <c r="W176" s="231"/>
      <c r="X176" s="231"/>
      <c r="Y176" s="231"/>
      <c r="Z176" s="231"/>
    </row>
    <row r="177" spans="1:26" ht="204">
      <c r="H177" s="292" t="s">
        <v>277</v>
      </c>
      <c r="I177" s="293" t="s">
        <v>1368</v>
      </c>
      <c r="J177" s="294" t="s">
        <v>277</v>
      </c>
      <c r="K177" s="214" t="s">
        <v>1753</v>
      </c>
      <c r="L177" s="217" t="s">
        <v>1614</v>
      </c>
      <c r="M177" s="218" t="s">
        <v>325</v>
      </c>
      <c r="N177" s="219" t="s">
        <v>1754</v>
      </c>
      <c r="O177" s="220" t="s">
        <v>913</v>
      </c>
      <c r="P177" s="221"/>
      <c r="Q177" s="221"/>
      <c r="R177" s="231"/>
      <c r="S177" s="231"/>
      <c r="T177" s="231"/>
      <c r="U177" s="231"/>
      <c r="V177" s="231"/>
      <c r="W177" s="231"/>
      <c r="X177" s="231"/>
      <c r="Y177" s="231"/>
      <c r="Z177" s="231"/>
    </row>
    <row r="178" spans="1:26" ht="140.25">
      <c r="B178" s="651"/>
      <c r="C178" s="651"/>
      <c r="F178" s="223"/>
      <c r="H178" s="292" t="s">
        <v>277</v>
      </c>
      <c r="I178" s="293" t="s">
        <v>1369</v>
      </c>
      <c r="J178" s="294"/>
      <c r="K178" s="214" t="s">
        <v>1632</v>
      </c>
      <c r="L178" s="217" t="s">
        <v>1614</v>
      </c>
      <c r="M178" s="218" t="s">
        <v>325</v>
      </c>
      <c r="N178" s="219" t="s">
        <v>1754</v>
      </c>
      <c r="O178" s="220" t="s">
        <v>913</v>
      </c>
      <c r="P178" s="221"/>
      <c r="Q178" s="221"/>
      <c r="R178" s="231"/>
      <c r="S178" s="256"/>
      <c r="T178" s="256"/>
      <c r="U178" s="256"/>
      <c r="V178" s="256"/>
      <c r="W178" s="256"/>
      <c r="X178" s="256"/>
      <c r="Y178" s="256"/>
      <c r="Z178" s="256"/>
    </row>
    <row r="179" spans="1:26" ht="102">
      <c r="H179" s="276"/>
      <c r="I179" s="275" t="s">
        <v>1373</v>
      </c>
      <c r="J179" s="275" t="s">
        <v>277</v>
      </c>
      <c r="K179" s="214" t="s">
        <v>1755</v>
      </c>
      <c r="L179" s="217" t="s">
        <v>1614</v>
      </c>
      <c r="M179" s="218" t="s">
        <v>325</v>
      </c>
      <c r="N179" s="219" t="s">
        <v>1756</v>
      </c>
      <c r="O179" s="220" t="s">
        <v>913</v>
      </c>
      <c r="P179" s="221"/>
      <c r="Q179" s="221"/>
      <c r="R179" s="231"/>
      <c r="S179" s="231"/>
      <c r="T179" s="231"/>
      <c r="U179" s="231"/>
      <c r="V179" s="231"/>
      <c r="W179" s="231"/>
      <c r="X179" s="231"/>
      <c r="Y179" s="231"/>
      <c r="Z179" s="231"/>
    </row>
    <row r="180" spans="1:26" ht="280.5">
      <c r="H180" s="292" t="s">
        <v>277</v>
      </c>
      <c r="I180" s="293" t="s">
        <v>1757</v>
      </c>
      <c r="J180" s="294" t="s">
        <v>277</v>
      </c>
      <c r="K180" s="214" t="s">
        <v>1758</v>
      </c>
      <c r="L180" s="217" t="s">
        <v>1614</v>
      </c>
      <c r="M180" s="218" t="s">
        <v>325</v>
      </c>
      <c r="N180" s="219" t="s">
        <v>1759</v>
      </c>
      <c r="O180" s="220" t="s">
        <v>913</v>
      </c>
      <c r="P180" s="221"/>
      <c r="Q180" s="221"/>
      <c r="R180" s="231"/>
      <c r="S180" s="231"/>
      <c r="T180" s="231"/>
      <c r="U180" s="231"/>
      <c r="V180" s="231"/>
      <c r="W180" s="231"/>
      <c r="X180" s="231"/>
      <c r="Y180" s="231"/>
      <c r="Z180" s="231"/>
    </row>
    <row r="181" spans="1:26" ht="242.25">
      <c r="H181" s="292" t="s">
        <v>277</v>
      </c>
      <c r="I181" s="293" t="s">
        <v>1372</v>
      </c>
      <c r="J181" s="294" t="s">
        <v>117</v>
      </c>
      <c r="K181" s="20" t="s">
        <v>1760</v>
      </c>
      <c r="L181" s="16" t="s">
        <v>1493</v>
      </c>
      <c r="M181" s="41" t="s">
        <v>348</v>
      </c>
      <c r="N181" s="17" t="s">
        <v>1623</v>
      </c>
      <c r="O181" s="42" t="s">
        <v>287</v>
      </c>
      <c r="P181" s="26"/>
      <c r="Q181" s="26"/>
      <c r="R181" s="231"/>
      <c r="S181" s="231"/>
      <c r="T181" s="231"/>
      <c r="U181" s="231"/>
      <c r="V181" s="231"/>
      <c r="W181" s="231"/>
      <c r="X181" s="231"/>
      <c r="Y181" s="231"/>
      <c r="Z181" s="231"/>
    </row>
    <row r="182" spans="1:26" ht="114.75">
      <c r="B182" s="662"/>
      <c r="C182" s="662"/>
      <c r="F182" s="97"/>
      <c r="G182" s="256"/>
      <c r="H182" s="292" t="s">
        <v>277</v>
      </c>
      <c r="I182" s="293"/>
      <c r="J182" s="294" t="s">
        <v>119</v>
      </c>
      <c r="K182" s="214" t="s">
        <v>1761</v>
      </c>
      <c r="L182" s="217" t="s">
        <v>1614</v>
      </c>
      <c r="M182" s="218" t="s">
        <v>325</v>
      </c>
      <c r="N182" s="219" t="s">
        <v>1762</v>
      </c>
      <c r="O182" s="220" t="s">
        <v>913</v>
      </c>
      <c r="P182" s="221"/>
      <c r="Q182" s="221"/>
      <c r="R182" s="233"/>
      <c r="S182" s="233"/>
      <c r="T182" s="233"/>
    </row>
    <row r="183" spans="1:26" ht="165.75">
      <c r="A183" s="671"/>
      <c r="B183" s="672" t="e">
        <f t="shared" ref="B183:B188" si="3">AND(fmMeasurePerformance,IF(OR(TRIM(fmAdminOpRqtMsrmntMonth1)&lt;&gt;"",TRIM(fmAdminOpRqtMsrmntYear1)&lt;&gt;""),TRUE,FALSE))</f>
        <v>#NAME?</v>
      </c>
      <c r="C183" s="672" t="b">
        <v>0</v>
      </c>
      <c r="D183" s="224"/>
      <c r="E183" s="224"/>
      <c r="F183" s="225"/>
      <c r="G183" s="224"/>
      <c r="H183" s="279"/>
      <c r="I183" s="275"/>
      <c r="J183" s="275"/>
      <c r="K183" s="214" t="s">
        <v>1763</v>
      </c>
      <c r="L183" s="217"/>
      <c r="M183" s="218" t="s">
        <v>348</v>
      </c>
      <c r="N183" s="219" t="s">
        <v>1764</v>
      </c>
      <c r="O183" s="220" t="s">
        <v>287</v>
      </c>
      <c r="P183" s="222"/>
      <c r="Q183" s="222"/>
    </row>
    <row r="184" spans="1:26" ht="76.5">
      <c r="A184" s="671"/>
      <c r="B184" s="672" t="e">
        <f t="shared" si="3"/>
        <v>#NAME?</v>
      </c>
      <c r="C184" s="672" t="b">
        <v>0</v>
      </c>
      <c r="D184" s="224"/>
      <c r="E184" s="224"/>
      <c r="F184" s="225"/>
      <c r="G184" s="224"/>
      <c r="H184" s="276"/>
      <c r="I184" s="275"/>
      <c r="J184" s="275"/>
      <c r="K184" s="20" t="s">
        <v>1765</v>
      </c>
      <c r="L184" s="16" t="s">
        <v>1766</v>
      </c>
      <c r="M184" s="41" t="s">
        <v>325</v>
      </c>
      <c r="N184" s="17" t="s">
        <v>1767</v>
      </c>
      <c r="O184" s="42" t="s">
        <v>1768</v>
      </c>
      <c r="P184" s="25"/>
      <c r="Q184" s="25"/>
      <c r="S184" s="257" t="s">
        <v>1769</v>
      </c>
    </row>
    <row r="185" spans="1:26" ht="153">
      <c r="A185" s="671"/>
      <c r="B185" s="672" t="e">
        <f t="shared" si="3"/>
        <v>#NAME?</v>
      </c>
      <c r="C185" s="672"/>
      <c r="D185" s="224"/>
      <c r="E185" s="224"/>
      <c r="F185" s="225"/>
      <c r="G185" s="224"/>
      <c r="H185" s="276"/>
      <c r="I185" s="275" t="s">
        <v>1373</v>
      </c>
      <c r="J185" s="275" t="s">
        <v>277</v>
      </c>
      <c r="K185" s="214" t="s">
        <v>1770</v>
      </c>
      <c r="L185" s="217" t="s">
        <v>287</v>
      </c>
      <c r="M185" s="218" t="s">
        <v>348</v>
      </c>
      <c r="N185" s="219" t="s">
        <v>1771</v>
      </c>
      <c r="O185" s="220" t="s">
        <v>287</v>
      </c>
      <c r="P185" s="222"/>
      <c r="Q185" s="222"/>
    </row>
    <row r="186" spans="1:26" ht="114.75">
      <c r="A186" s="671"/>
      <c r="B186" s="672" t="e">
        <f t="shared" si="3"/>
        <v>#NAME?</v>
      </c>
      <c r="C186" s="672"/>
      <c r="D186" s="224"/>
      <c r="E186" s="224"/>
      <c r="F186" s="225"/>
      <c r="G186" s="224"/>
      <c r="H186" s="276"/>
      <c r="I186" s="275"/>
      <c r="J186" s="275" t="s">
        <v>117</v>
      </c>
      <c r="K186" s="214" t="s">
        <v>1772</v>
      </c>
      <c r="L186" s="217"/>
      <c r="M186" s="218" t="s">
        <v>348</v>
      </c>
      <c r="N186" s="219" t="s">
        <v>1764</v>
      </c>
      <c r="O186" s="220" t="s">
        <v>287</v>
      </c>
      <c r="P186" s="222"/>
      <c r="Q186" s="222"/>
    </row>
    <row r="187" spans="1:26" ht="89.25">
      <c r="A187" s="671"/>
      <c r="B187" s="672" t="e">
        <f t="shared" si="3"/>
        <v>#NAME?</v>
      </c>
      <c r="C187" s="672"/>
      <c r="D187" s="224"/>
      <c r="E187" s="224"/>
      <c r="F187" s="225"/>
      <c r="G187" s="224"/>
      <c r="H187" s="276"/>
      <c r="I187" s="275" t="s">
        <v>277</v>
      </c>
      <c r="J187" s="275" t="s">
        <v>277</v>
      </c>
      <c r="K187" s="214" t="s">
        <v>1773</v>
      </c>
      <c r="L187" s="217"/>
      <c r="M187" s="218" t="s">
        <v>325</v>
      </c>
      <c r="N187" s="219" t="s">
        <v>1759</v>
      </c>
      <c r="O187" s="220" t="s">
        <v>913</v>
      </c>
      <c r="P187" s="221"/>
      <c r="Q187" s="221"/>
    </row>
    <row r="188" spans="1:26" ht="15.75">
      <c r="A188" s="671"/>
      <c r="B188" s="672" t="e">
        <f t="shared" si="3"/>
        <v>#NAME?</v>
      </c>
      <c r="C188" s="672"/>
      <c r="D188" s="224"/>
      <c r="E188" s="224"/>
      <c r="F188" s="225"/>
      <c r="G188" s="224"/>
      <c r="H188" s="276"/>
      <c r="I188" s="275" t="s">
        <v>277</v>
      </c>
      <c r="J188" s="275" t="s">
        <v>277</v>
      </c>
      <c r="K188" s="257"/>
      <c r="L188" s="145"/>
      <c r="M188" s="146"/>
      <c r="N188" s="664"/>
      <c r="O188" s="155"/>
      <c r="P188" s="154"/>
      <c r="Q188" s="154"/>
    </row>
    <row r="189" spans="1:26" ht="191.25">
      <c r="H189" s="185" t="s">
        <v>277</v>
      </c>
      <c r="I189" s="186" t="s">
        <v>277</v>
      </c>
      <c r="J189" s="187"/>
      <c r="K189" s="23" t="s">
        <v>1774</v>
      </c>
      <c r="L189" s="16" t="s">
        <v>1775</v>
      </c>
      <c r="M189" s="41" t="s">
        <v>325</v>
      </c>
      <c r="N189" s="17" t="s">
        <v>1776</v>
      </c>
      <c r="O189" s="42" t="s">
        <v>1777</v>
      </c>
      <c r="P189" s="26"/>
      <c r="Q189" s="26"/>
      <c r="R189" s="182"/>
      <c r="S189" s="182"/>
      <c r="T189" s="182"/>
      <c r="U189" s="182"/>
      <c r="V189" s="182"/>
      <c r="W189" s="182"/>
      <c r="X189" s="182"/>
      <c r="Y189" s="182"/>
      <c r="Z189" s="182"/>
    </row>
    <row r="190" spans="1:26" ht="15.75">
      <c r="H190" s="185" t="s">
        <v>277</v>
      </c>
      <c r="I190" s="186"/>
      <c r="J190" s="187" t="s">
        <v>119</v>
      </c>
      <c r="K190" s="151"/>
      <c r="L190" s="11"/>
      <c r="M190" s="11"/>
      <c r="N190" s="11"/>
      <c r="O190" s="11"/>
      <c r="P190" s="11"/>
      <c r="Q190" s="152"/>
      <c r="R190" s="182"/>
      <c r="S190" s="182"/>
      <c r="T190" s="182"/>
      <c r="U190" s="182"/>
      <c r="V190" s="182"/>
      <c r="W190" s="182"/>
      <c r="X190" s="182"/>
      <c r="Y190" s="182"/>
      <c r="Z190" s="182"/>
    </row>
    <row r="191" spans="1:26" ht="47.25">
      <c r="H191" s="185" t="s">
        <v>277</v>
      </c>
      <c r="I191" s="186" t="s">
        <v>277</v>
      </c>
      <c r="J191" s="187"/>
      <c r="K191" s="120" t="s">
        <v>1778</v>
      </c>
      <c r="L191" s="673"/>
      <c r="M191" s="55" t="s">
        <v>282</v>
      </c>
      <c r="N191" s="56"/>
      <c r="O191" s="57" t="s">
        <v>283</v>
      </c>
      <c r="P191" s="57" t="s">
        <v>103</v>
      </c>
      <c r="Q191" s="57" t="s">
        <v>104</v>
      </c>
      <c r="R191" s="182"/>
      <c r="S191" s="182"/>
      <c r="T191" s="182"/>
      <c r="U191" s="182"/>
      <c r="V191" s="182"/>
      <c r="W191" s="182"/>
      <c r="X191" s="182"/>
      <c r="Y191" s="182"/>
      <c r="Z191" s="182"/>
    </row>
    <row r="192" spans="1:26" ht="409.5">
      <c r="H192" s="185" t="s">
        <v>277</v>
      </c>
      <c r="I192" s="186"/>
      <c r="J192" s="187" t="s">
        <v>121</v>
      </c>
      <c r="K192" s="129" t="s">
        <v>1779</v>
      </c>
      <c r="L192" s="123"/>
      <c r="M192" s="124"/>
      <c r="N192" s="125"/>
      <c r="O192" s="126"/>
      <c r="P192" s="125"/>
      <c r="Q192" s="127"/>
      <c r="R192" s="182"/>
      <c r="S192" s="182"/>
      <c r="T192" s="182"/>
      <c r="U192" s="182"/>
      <c r="V192" s="182"/>
      <c r="W192" s="182"/>
      <c r="X192" s="182"/>
      <c r="Y192" s="182"/>
      <c r="Z192" s="182"/>
    </row>
    <row r="193" spans="8:26" ht="38.25">
      <c r="H193" s="185" t="s">
        <v>277</v>
      </c>
      <c r="I193" s="186" t="s">
        <v>277</v>
      </c>
      <c r="J193" s="187"/>
      <c r="K193" s="58" t="s">
        <v>1780</v>
      </c>
      <c r="L193" s="59" t="s">
        <v>1781</v>
      </c>
      <c r="M193" s="60" t="s">
        <v>325</v>
      </c>
      <c r="N193" s="61" t="s">
        <v>1782</v>
      </c>
      <c r="O193" s="62" t="s">
        <v>1783</v>
      </c>
      <c r="P193" s="32"/>
      <c r="Q193" s="32"/>
      <c r="R193" s="182"/>
      <c r="S193" s="182"/>
      <c r="T193" s="182"/>
      <c r="U193" s="182"/>
      <c r="V193" s="182"/>
      <c r="W193" s="182"/>
      <c r="X193" s="182"/>
      <c r="Y193" s="182"/>
      <c r="Z193" s="182"/>
    </row>
    <row r="194" spans="8:26" ht="76.5">
      <c r="H194" s="185" t="s">
        <v>277</v>
      </c>
      <c r="I194" s="186"/>
      <c r="J194" s="187" t="s">
        <v>134</v>
      </c>
      <c r="K194" s="131" t="s">
        <v>1784</v>
      </c>
      <c r="L194" s="59" t="s">
        <v>287</v>
      </c>
      <c r="M194" s="60" t="s">
        <v>348</v>
      </c>
      <c r="N194" s="61" t="s">
        <v>1782</v>
      </c>
      <c r="O194" s="62" t="s">
        <v>287</v>
      </c>
      <c r="P194" s="32"/>
      <c r="Q194" s="32"/>
      <c r="R194" s="182"/>
      <c r="S194" s="182"/>
      <c r="T194" s="182"/>
      <c r="U194" s="182"/>
      <c r="V194" s="182"/>
      <c r="W194" s="182"/>
      <c r="X194" s="182"/>
      <c r="Y194" s="182"/>
      <c r="Z194" s="182"/>
    </row>
    <row r="195" spans="8:26" ht="102">
      <c r="H195" s="185" t="s">
        <v>277</v>
      </c>
      <c r="I195" s="186" t="s">
        <v>277</v>
      </c>
      <c r="J195" s="187"/>
      <c r="K195" s="58" t="s">
        <v>1785</v>
      </c>
      <c r="L195" s="59" t="s">
        <v>1781</v>
      </c>
      <c r="M195" s="60" t="s">
        <v>325</v>
      </c>
      <c r="N195" s="61" t="s">
        <v>1782</v>
      </c>
      <c r="O195" s="62" t="s">
        <v>1783</v>
      </c>
      <c r="P195" s="32"/>
      <c r="Q195" s="32"/>
      <c r="R195" s="182"/>
      <c r="S195" s="182"/>
      <c r="T195" s="182"/>
      <c r="U195" s="182"/>
      <c r="V195" s="182"/>
      <c r="W195" s="182"/>
      <c r="X195" s="182"/>
      <c r="Y195" s="182"/>
      <c r="Z195" s="182"/>
    </row>
    <row r="196" spans="8:26" ht="76.5">
      <c r="H196" s="185" t="s">
        <v>277</v>
      </c>
      <c r="I196" s="186"/>
      <c r="J196" s="187" t="s">
        <v>138</v>
      </c>
      <c r="K196" s="131" t="s">
        <v>1784</v>
      </c>
      <c r="L196" s="59" t="s">
        <v>287</v>
      </c>
      <c r="M196" s="60" t="s">
        <v>348</v>
      </c>
      <c r="N196" s="61" t="s">
        <v>1782</v>
      </c>
      <c r="O196" s="62" t="s">
        <v>287</v>
      </c>
      <c r="P196" s="32"/>
      <c r="Q196" s="32"/>
      <c r="R196" s="182"/>
      <c r="S196" s="182"/>
      <c r="T196" s="182"/>
      <c r="U196" s="182"/>
      <c r="V196" s="182"/>
      <c r="W196" s="182"/>
      <c r="X196" s="182"/>
      <c r="Y196" s="182"/>
      <c r="Z196" s="182"/>
    </row>
    <row r="197" spans="8:26" ht="51">
      <c r="H197" s="185" t="s">
        <v>277</v>
      </c>
      <c r="I197" s="186" t="s">
        <v>277</v>
      </c>
      <c r="J197" s="187"/>
      <c r="K197" s="58" t="s">
        <v>1786</v>
      </c>
      <c r="L197" s="59" t="s">
        <v>1781</v>
      </c>
      <c r="M197" s="60" t="s">
        <v>325</v>
      </c>
      <c r="N197" s="61" t="s">
        <v>1782</v>
      </c>
      <c r="O197" s="62" t="s">
        <v>1783</v>
      </c>
      <c r="P197" s="32"/>
      <c r="Q197" s="32"/>
      <c r="R197" s="182"/>
      <c r="S197" s="182"/>
      <c r="T197" s="182"/>
      <c r="U197" s="182"/>
      <c r="V197" s="182"/>
      <c r="W197" s="182"/>
      <c r="X197" s="182"/>
      <c r="Y197" s="182"/>
      <c r="Z197" s="182"/>
    </row>
    <row r="198" spans="8:26" ht="76.5">
      <c r="H198" s="185" t="s">
        <v>277</v>
      </c>
      <c r="I198" s="186"/>
      <c r="J198" s="187" t="s">
        <v>150</v>
      </c>
      <c r="K198" s="131" t="s">
        <v>1784</v>
      </c>
      <c r="L198" s="59" t="s">
        <v>287</v>
      </c>
      <c r="M198" s="60" t="s">
        <v>348</v>
      </c>
      <c r="N198" s="61" t="s">
        <v>1782</v>
      </c>
      <c r="O198" s="62" t="s">
        <v>287</v>
      </c>
      <c r="P198" s="32"/>
      <c r="Q198" s="32"/>
      <c r="R198" s="182"/>
      <c r="S198" s="182"/>
      <c r="T198" s="182"/>
      <c r="U198" s="182"/>
      <c r="V198" s="182"/>
      <c r="W198" s="182"/>
      <c r="X198" s="182"/>
      <c r="Y198" s="182"/>
      <c r="Z198" s="182"/>
    </row>
    <row r="199" spans="8:26" ht="38.25">
      <c r="H199" s="185" t="s">
        <v>277</v>
      </c>
      <c r="I199" s="186" t="s">
        <v>277</v>
      </c>
      <c r="J199" s="187"/>
      <c r="K199" s="58" t="s">
        <v>1787</v>
      </c>
      <c r="L199" s="59" t="s">
        <v>1781</v>
      </c>
      <c r="M199" s="60" t="s">
        <v>325</v>
      </c>
      <c r="N199" s="61" t="s">
        <v>1782</v>
      </c>
      <c r="O199" s="62" t="s">
        <v>1783</v>
      </c>
      <c r="P199" s="32"/>
      <c r="Q199" s="32"/>
      <c r="R199" s="182"/>
      <c r="S199" s="182"/>
      <c r="T199" s="182"/>
      <c r="U199" s="182"/>
      <c r="V199" s="182"/>
      <c r="W199" s="182"/>
      <c r="X199" s="182"/>
      <c r="Y199" s="182"/>
      <c r="Z199" s="182"/>
    </row>
    <row r="200" spans="8:26" ht="76.5">
      <c r="H200" s="185" t="s">
        <v>277</v>
      </c>
      <c r="I200" s="186"/>
      <c r="J200" s="187" t="s">
        <v>152</v>
      </c>
      <c r="K200" s="131" t="s">
        <v>1784</v>
      </c>
      <c r="L200" s="59" t="s">
        <v>287</v>
      </c>
      <c r="M200" s="60" t="s">
        <v>348</v>
      </c>
      <c r="N200" s="61" t="s">
        <v>1782</v>
      </c>
      <c r="O200" s="62" t="s">
        <v>287</v>
      </c>
      <c r="P200" s="32"/>
      <c r="Q200" s="32"/>
      <c r="R200" s="182"/>
      <c r="S200" s="182"/>
      <c r="T200" s="182"/>
      <c r="U200" s="182"/>
      <c r="V200" s="182"/>
      <c r="W200" s="182"/>
      <c r="X200" s="182"/>
      <c r="Y200" s="182"/>
      <c r="Z200" s="182"/>
    </row>
    <row r="201" spans="8:26" ht="38.25">
      <c r="H201" s="185" t="s">
        <v>277</v>
      </c>
      <c r="I201" s="186" t="s">
        <v>277</v>
      </c>
      <c r="J201" s="187"/>
      <c r="K201" s="58" t="s">
        <v>1788</v>
      </c>
      <c r="L201" s="59" t="s">
        <v>1781</v>
      </c>
      <c r="M201" s="60" t="s">
        <v>325</v>
      </c>
      <c r="N201" s="61" t="s">
        <v>1782</v>
      </c>
      <c r="O201" s="62" t="s">
        <v>1783</v>
      </c>
      <c r="P201" s="32"/>
      <c r="Q201" s="32"/>
      <c r="R201" s="182"/>
      <c r="S201" s="182"/>
      <c r="T201" s="182"/>
      <c r="U201" s="182"/>
      <c r="V201" s="182"/>
      <c r="W201" s="182"/>
      <c r="X201" s="182"/>
      <c r="Y201" s="182"/>
      <c r="Z201" s="182"/>
    </row>
    <row r="202" spans="8:26" ht="76.5">
      <c r="H202" s="185" t="s">
        <v>277</v>
      </c>
      <c r="I202" s="186"/>
      <c r="J202" s="187" t="s">
        <v>154</v>
      </c>
      <c r="K202" s="131" t="s">
        <v>1784</v>
      </c>
      <c r="L202" s="59" t="s">
        <v>287</v>
      </c>
      <c r="M202" s="60" t="s">
        <v>348</v>
      </c>
      <c r="N202" s="61" t="s">
        <v>1782</v>
      </c>
      <c r="O202" s="62" t="s">
        <v>287</v>
      </c>
      <c r="P202" s="32"/>
      <c r="Q202" s="32"/>
      <c r="R202" s="182"/>
      <c r="S202" s="182"/>
      <c r="T202" s="182"/>
      <c r="U202" s="182"/>
      <c r="V202" s="182"/>
      <c r="W202" s="182"/>
      <c r="X202" s="182"/>
      <c r="Y202" s="182"/>
      <c r="Z202" s="182"/>
    </row>
    <row r="203" spans="8:26" ht="38.25">
      <c r="H203" s="185" t="s">
        <v>277</v>
      </c>
      <c r="I203" s="186" t="s">
        <v>277</v>
      </c>
      <c r="J203" s="187"/>
      <c r="K203" s="58" t="s">
        <v>1789</v>
      </c>
      <c r="L203" s="59" t="s">
        <v>1781</v>
      </c>
      <c r="M203" s="60" t="s">
        <v>325</v>
      </c>
      <c r="N203" s="61" t="s">
        <v>1782</v>
      </c>
      <c r="O203" s="62" t="s">
        <v>1783</v>
      </c>
      <c r="P203" s="32"/>
      <c r="Q203" s="32"/>
      <c r="R203" s="182"/>
      <c r="S203" s="182"/>
      <c r="T203" s="182"/>
      <c r="U203" s="182"/>
      <c r="V203" s="182"/>
      <c r="W203" s="182"/>
      <c r="X203" s="182"/>
      <c r="Y203" s="182"/>
      <c r="Z203" s="182"/>
    </row>
    <row r="204" spans="8:26" ht="76.5">
      <c r="H204" s="185" t="s">
        <v>277</v>
      </c>
      <c r="I204" s="186"/>
      <c r="J204" s="187" t="s">
        <v>156</v>
      </c>
      <c r="K204" s="131" t="s">
        <v>1784</v>
      </c>
      <c r="L204" s="59" t="s">
        <v>287</v>
      </c>
      <c r="M204" s="60" t="s">
        <v>348</v>
      </c>
      <c r="N204" s="61" t="s">
        <v>1782</v>
      </c>
      <c r="O204" s="62" t="s">
        <v>287</v>
      </c>
      <c r="P204" s="32"/>
      <c r="Q204" s="32"/>
      <c r="R204" s="182"/>
      <c r="S204" s="182"/>
      <c r="T204" s="182"/>
      <c r="U204" s="182"/>
      <c r="V204" s="182"/>
      <c r="W204" s="182"/>
      <c r="X204" s="182"/>
      <c r="Y204" s="182"/>
      <c r="Z204" s="182"/>
    </row>
    <row r="205" spans="8:26" ht="51">
      <c r="H205" s="185" t="s">
        <v>277</v>
      </c>
      <c r="I205" s="186" t="s">
        <v>277</v>
      </c>
      <c r="J205" s="187"/>
      <c r="K205" s="58" t="s">
        <v>1790</v>
      </c>
      <c r="L205" s="59" t="s">
        <v>1781</v>
      </c>
      <c r="M205" s="60" t="s">
        <v>325</v>
      </c>
      <c r="N205" s="61" t="s">
        <v>1782</v>
      </c>
      <c r="O205" s="62" t="s">
        <v>1783</v>
      </c>
      <c r="P205" s="32"/>
      <c r="Q205" s="32"/>
      <c r="R205" s="182"/>
      <c r="S205" s="182"/>
      <c r="T205" s="182"/>
      <c r="U205" s="182"/>
      <c r="V205" s="182"/>
      <c r="W205" s="182"/>
      <c r="X205" s="182"/>
      <c r="Y205" s="182"/>
      <c r="Z205" s="182"/>
    </row>
    <row r="206" spans="8:26" ht="76.5">
      <c r="H206" s="185" t="s">
        <v>277</v>
      </c>
      <c r="I206" s="186"/>
      <c r="J206" s="187" t="s">
        <v>158</v>
      </c>
      <c r="K206" s="131" t="s">
        <v>1784</v>
      </c>
      <c r="L206" s="59" t="s">
        <v>287</v>
      </c>
      <c r="M206" s="60" t="s">
        <v>348</v>
      </c>
      <c r="N206" s="61" t="s">
        <v>1782</v>
      </c>
      <c r="O206" s="62" t="s">
        <v>287</v>
      </c>
      <c r="P206" s="32"/>
      <c r="Q206" s="32"/>
      <c r="R206" s="182"/>
      <c r="S206" s="182"/>
      <c r="T206" s="182"/>
      <c r="U206" s="182"/>
      <c r="V206" s="182"/>
      <c r="W206" s="182"/>
      <c r="X206" s="182"/>
      <c r="Y206" s="182"/>
      <c r="Z206" s="182"/>
    </row>
    <row r="207" spans="8:26" ht="38.25">
      <c r="H207" s="185" t="s">
        <v>277</v>
      </c>
      <c r="I207" s="186" t="s">
        <v>277</v>
      </c>
      <c r="J207" s="187"/>
      <c r="K207" s="58" t="s">
        <v>1791</v>
      </c>
      <c r="L207" s="59" t="s">
        <v>1781</v>
      </c>
      <c r="M207" s="60" t="s">
        <v>325</v>
      </c>
      <c r="N207" s="61" t="s">
        <v>1782</v>
      </c>
      <c r="O207" s="62" t="s">
        <v>1783</v>
      </c>
      <c r="P207" s="32"/>
      <c r="Q207" s="32"/>
      <c r="R207" s="182"/>
      <c r="S207" s="182"/>
      <c r="T207" s="182"/>
      <c r="U207" s="182"/>
      <c r="V207" s="182"/>
      <c r="W207" s="182"/>
      <c r="X207" s="182"/>
      <c r="Y207" s="182"/>
      <c r="Z207" s="182"/>
    </row>
    <row r="208" spans="8:26" ht="76.5">
      <c r="H208" s="185" t="s">
        <v>277</v>
      </c>
      <c r="I208" s="186"/>
      <c r="J208" s="187" t="s">
        <v>160</v>
      </c>
      <c r="K208" s="131" t="s">
        <v>1784</v>
      </c>
      <c r="L208" s="59" t="s">
        <v>287</v>
      </c>
      <c r="M208" s="60" t="s">
        <v>348</v>
      </c>
      <c r="N208" s="61" t="s">
        <v>1782</v>
      </c>
      <c r="O208" s="62" t="s">
        <v>287</v>
      </c>
      <c r="P208" s="32"/>
      <c r="Q208" s="32"/>
      <c r="R208" s="182"/>
      <c r="S208" s="182"/>
      <c r="T208" s="182"/>
      <c r="U208" s="182"/>
      <c r="V208" s="182"/>
      <c r="W208" s="182"/>
      <c r="X208" s="182"/>
      <c r="Y208" s="182"/>
      <c r="Z208" s="182"/>
    </row>
    <row r="209" spans="1:26" ht="76.5">
      <c r="H209" s="185" t="s">
        <v>277</v>
      </c>
      <c r="I209" s="186" t="s">
        <v>277</v>
      </c>
      <c r="J209" s="187"/>
      <c r="K209" s="58" t="s">
        <v>1792</v>
      </c>
      <c r="L209" s="59" t="s">
        <v>1781</v>
      </c>
      <c r="M209" s="60" t="s">
        <v>325</v>
      </c>
      <c r="N209" s="61" t="s">
        <v>1782</v>
      </c>
      <c r="O209" s="62" t="s">
        <v>1783</v>
      </c>
      <c r="P209" s="32"/>
      <c r="Q209" s="32"/>
      <c r="R209" s="182"/>
      <c r="S209" s="182"/>
      <c r="T209" s="182"/>
      <c r="U209" s="182"/>
      <c r="V209" s="182"/>
      <c r="W209" s="182"/>
      <c r="X209" s="182"/>
      <c r="Y209" s="182"/>
      <c r="Z209" s="182"/>
    </row>
    <row r="210" spans="1:26" ht="76.5">
      <c r="H210" s="185" t="s">
        <v>277</v>
      </c>
      <c r="I210" s="186"/>
      <c r="J210" s="187" t="s">
        <v>162</v>
      </c>
      <c r="K210" s="131" t="s">
        <v>1784</v>
      </c>
      <c r="L210" s="59" t="s">
        <v>287</v>
      </c>
      <c r="M210" s="60" t="s">
        <v>348</v>
      </c>
      <c r="N210" s="61" t="s">
        <v>1782</v>
      </c>
      <c r="O210" s="62" t="s">
        <v>287</v>
      </c>
      <c r="P210" s="32"/>
      <c r="Q210" s="32"/>
      <c r="R210" s="182"/>
      <c r="S210" s="182"/>
      <c r="T210" s="182"/>
      <c r="U210" s="182"/>
      <c r="V210" s="182"/>
      <c r="W210" s="182"/>
      <c r="X210" s="182"/>
      <c r="Y210" s="182"/>
      <c r="Z210" s="182"/>
    </row>
    <row r="211" spans="1:26" ht="38.25">
      <c r="A211" s="657"/>
      <c r="B211" s="651" t="e">
        <f>AND(fmPerformStandInclude,OR(fmPenaltyMeet,fmPenaltyFee))</f>
        <v>#NAME?</v>
      </c>
      <c r="C211" s="651" t="b">
        <v>0</v>
      </c>
      <c r="D211" s="657"/>
      <c r="E211" s="657"/>
      <c r="F211" s="3"/>
      <c r="G211" s="652"/>
      <c r="H211" s="185" t="s">
        <v>277</v>
      </c>
      <c r="I211" s="186" t="s">
        <v>277</v>
      </c>
      <c r="J211" s="187"/>
      <c r="K211" s="58" t="s">
        <v>376</v>
      </c>
      <c r="L211" s="59" t="s">
        <v>1781</v>
      </c>
      <c r="M211" s="60" t="s">
        <v>325</v>
      </c>
      <c r="N211" s="61" t="s">
        <v>1782</v>
      </c>
      <c r="O211" s="62" t="s">
        <v>1783</v>
      </c>
      <c r="P211" s="32"/>
      <c r="Q211" s="32"/>
      <c r="R211" s="259"/>
      <c r="S211" s="259"/>
      <c r="T211" s="259"/>
      <c r="U211" s="259"/>
      <c r="V211" s="259"/>
      <c r="W211" s="259"/>
      <c r="X211" s="259"/>
      <c r="Y211" s="259"/>
      <c r="Z211" s="259"/>
    </row>
    <row r="212" spans="1:26" ht="76.5">
      <c r="A212" s="256"/>
      <c r="B212" s="651"/>
      <c r="C212" s="651"/>
      <c r="D212" s="660"/>
      <c r="E212" s="7"/>
      <c r="F212" s="3"/>
      <c r="G212" s="7"/>
      <c r="H212" s="279"/>
      <c r="I212" s="275" t="s">
        <v>277</v>
      </c>
      <c r="J212" s="275" t="s">
        <v>277</v>
      </c>
      <c r="K212" s="131" t="s">
        <v>1784</v>
      </c>
      <c r="L212" s="59" t="s">
        <v>287</v>
      </c>
      <c r="M212" s="60" t="s">
        <v>348</v>
      </c>
      <c r="N212" s="61" t="s">
        <v>1782</v>
      </c>
      <c r="O212" s="62" t="s">
        <v>287</v>
      </c>
      <c r="P212" s="32"/>
      <c r="Q212" s="32"/>
    </row>
    <row r="213" spans="1:26" ht="38.25">
      <c r="H213" s="276"/>
      <c r="I213" s="275" t="s">
        <v>277</v>
      </c>
      <c r="J213" s="275" t="s">
        <v>277</v>
      </c>
      <c r="K213" s="58" t="s">
        <v>1793</v>
      </c>
      <c r="L213" s="59" t="s">
        <v>1781</v>
      </c>
      <c r="M213" s="60" t="s">
        <v>325</v>
      </c>
      <c r="N213" s="61" t="s">
        <v>1782</v>
      </c>
      <c r="O213" s="62" t="s">
        <v>1783</v>
      </c>
      <c r="P213" s="32"/>
      <c r="Q213" s="32"/>
      <c r="R213" s="182"/>
      <c r="S213" s="182"/>
      <c r="T213" s="182"/>
      <c r="U213" s="182"/>
      <c r="V213" s="182"/>
      <c r="W213" s="182"/>
      <c r="X213" s="182"/>
      <c r="Y213" s="182"/>
      <c r="Z213" s="182"/>
    </row>
    <row r="214" spans="1:26" ht="76.5">
      <c r="H214" s="185" t="s">
        <v>840</v>
      </c>
      <c r="I214" s="186" t="s">
        <v>277</v>
      </c>
      <c r="J214" s="278"/>
      <c r="K214" s="131" t="s">
        <v>1784</v>
      </c>
      <c r="L214" s="59" t="s">
        <v>287</v>
      </c>
      <c r="M214" s="60" t="s">
        <v>348</v>
      </c>
      <c r="N214" s="61" t="s">
        <v>1782</v>
      </c>
      <c r="O214" s="62" t="s">
        <v>287</v>
      </c>
      <c r="P214" s="32"/>
      <c r="Q214" s="32"/>
      <c r="R214" s="182"/>
      <c r="S214" s="182"/>
      <c r="T214" s="182"/>
      <c r="U214" s="182"/>
      <c r="V214" s="182"/>
      <c r="W214" s="182"/>
      <c r="X214" s="182"/>
      <c r="Y214" s="182"/>
      <c r="Z214" s="182"/>
    </row>
    <row r="215" spans="1:26" ht="38.25">
      <c r="H215" s="185"/>
      <c r="I215" s="186" t="s">
        <v>277</v>
      </c>
      <c r="J215" s="278" t="s">
        <v>121</v>
      </c>
      <c r="K215" s="58" t="s">
        <v>646</v>
      </c>
      <c r="L215" s="59" t="s">
        <v>1781</v>
      </c>
      <c r="M215" s="60" t="s">
        <v>325</v>
      </c>
      <c r="N215" s="61" t="s">
        <v>1782</v>
      </c>
      <c r="O215" s="62" t="s">
        <v>1783</v>
      </c>
      <c r="P215" s="32"/>
      <c r="Q215" s="32"/>
      <c r="R215" s="182"/>
      <c r="S215" s="182"/>
      <c r="T215" s="182"/>
      <c r="U215" s="182"/>
      <c r="V215" s="182"/>
      <c r="W215" s="182"/>
      <c r="X215" s="182"/>
      <c r="Y215" s="182"/>
      <c r="Z215" s="182"/>
    </row>
    <row r="216" spans="1:26" ht="76.5">
      <c r="H216" s="185"/>
      <c r="I216" s="186" t="s">
        <v>284</v>
      </c>
      <c r="J216" s="278"/>
      <c r="K216" s="131" t="s">
        <v>1784</v>
      </c>
      <c r="L216" s="59" t="s">
        <v>287</v>
      </c>
      <c r="M216" s="60" t="s">
        <v>348</v>
      </c>
      <c r="N216" s="61" t="s">
        <v>1782</v>
      </c>
      <c r="O216" s="62" t="s">
        <v>287</v>
      </c>
      <c r="P216" s="32"/>
      <c r="Q216" s="32"/>
      <c r="R216" s="182"/>
      <c r="S216" s="182"/>
      <c r="T216" s="182"/>
      <c r="U216" s="182"/>
      <c r="V216" s="182"/>
      <c r="W216" s="182"/>
      <c r="X216" s="182"/>
      <c r="Y216" s="182"/>
      <c r="Z216" s="182"/>
    </row>
    <row r="217" spans="1:26" ht="15.75">
      <c r="E217" s="674"/>
      <c r="F217" s="674"/>
      <c r="G217" s="675"/>
      <c r="H217" s="185"/>
      <c r="I217" s="186" t="s">
        <v>290</v>
      </c>
      <c r="J217" s="187"/>
      <c r="K217" s="658"/>
      <c r="L217" s="11"/>
      <c r="M217" s="6"/>
      <c r="N217" s="6"/>
      <c r="O217" s="11"/>
      <c r="P217" s="27"/>
      <c r="Q217" s="27"/>
      <c r="R217" s="182"/>
      <c r="S217" s="182"/>
      <c r="T217" s="182"/>
      <c r="U217" s="182"/>
      <c r="V217" s="182"/>
      <c r="W217" s="182"/>
      <c r="X217" s="182"/>
      <c r="Y217" s="182"/>
      <c r="Z217" s="182"/>
    </row>
    <row r="218" spans="1:26" ht="15.75">
      <c r="H218" s="185" t="s">
        <v>277</v>
      </c>
      <c r="I218" s="186" t="s">
        <v>277</v>
      </c>
      <c r="J218" s="187" t="s">
        <v>117</v>
      </c>
      <c r="K218" s="140"/>
      <c r="L218" s="11"/>
      <c r="M218" s="78"/>
      <c r="N218" s="6"/>
      <c r="O218" s="79"/>
      <c r="P218" s="135"/>
      <c r="Q218" s="80"/>
      <c r="R218" s="182"/>
      <c r="S218" s="182"/>
      <c r="T218" s="182"/>
      <c r="U218" s="182"/>
      <c r="V218" s="182"/>
      <c r="W218" s="182"/>
      <c r="X218" s="182"/>
      <c r="Y218" s="182"/>
      <c r="Z218" s="182"/>
    </row>
    <row r="219" spans="1:26" ht="141.75">
      <c r="H219" s="185" t="s">
        <v>277</v>
      </c>
      <c r="I219" s="186" t="s">
        <v>277</v>
      </c>
      <c r="J219" s="187" t="s">
        <v>119</v>
      </c>
      <c r="K219" s="120" t="s">
        <v>1794</v>
      </c>
      <c r="L219" s="136"/>
      <c r="M219" s="55" t="s">
        <v>282</v>
      </c>
      <c r="N219" s="55"/>
      <c r="O219" s="55" t="s">
        <v>283</v>
      </c>
      <c r="P219" s="55" t="s">
        <v>103</v>
      </c>
      <c r="Q219" s="57" t="s">
        <v>104</v>
      </c>
      <c r="R219" s="182"/>
      <c r="S219" s="182"/>
      <c r="T219" s="182"/>
      <c r="U219" s="182"/>
      <c r="V219" s="182"/>
      <c r="W219" s="182"/>
      <c r="X219" s="182"/>
      <c r="Y219" s="182"/>
      <c r="Z219" s="182"/>
    </row>
    <row r="220" spans="1:26" ht="45">
      <c r="H220" s="185"/>
      <c r="I220" s="186"/>
      <c r="J220" s="187" t="s">
        <v>121</v>
      </c>
      <c r="K220" s="58" t="s">
        <v>277</v>
      </c>
      <c r="L220" s="59" t="s">
        <v>1229</v>
      </c>
      <c r="M220" s="60" t="s">
        <v>325</v>
      </c>
      <c r="N220" s="137" t="s">
        <v>1602</v>
      </c>
      <c r="O220" s="62" t="s">
        <v>1603</v>
      </c>
      <c r="P220" s="138"/>
      <c r="Q220" s="138"/>
      <c r="R220" s="182"/>
      <c r="S220" s="182"/>
      <c r="T220" s="182"/>
      <c r="U220" s="182"/>
      <c r="V220" s="182"/>
      <c r="W220" s="182"/>
      <c r="X220" s="182"/>
      <c r="Y220" s="182"/>
      <c r="Z220" s="182"/>
    </row>
    <row r="221" spans="1:26" ht="306">
      <c r="H221" s="185"/>
      <c r="I221" s="186"/>
      <c r="J221" s="187" t="s">
        <v>134</v>
      </c>
      <c r="K221" s="58" t="s">
        <v>1795</v>
      </c>
      <c r="L221" s="59" t="s">
        <v>1134</v>
      </c>
      <c r="M221" s="60" t="s">
        <v>325</v>
      </c>
      <c r="N221" s="137" t="s">
        <v>912</v>
      </c>
      <c r="O221" s="62" t="s">
        <v>913</v>
      </c>
      <c r="P221" s="32"/>
      <c r="Q221" s="32"/>
      <c r="R221" s="182"/>
      <c r="S221" s="182"/>
      <c r="T221" s="182"/>
      <c r="U221" s="182"/>
      <c r="V221" s="182"/>
      <c r="W221" s="182"/>
      <c r="X221" s="182"/>
      <c r="Y221" s="182"/>
      <c r="Z221" s="182"/>
    </row>
    <row r="222" spans="1:26" ht="331.5">
      <c r="H222" s="185"/>
      <c r="I222" s="186"/>
      <c r="J222" s="187" t="s">
        <v>138</v>
      </c>
      <c r="K222" s="58" t="s">
        <v>1796</v>
      </c>
      <c r="L222" s="59" t="s">
        <v>1134</v>
      </c>
      <c r="M222" s="124"/>
      <c r="N222" s="125"/>
      <c r="O222" s="126"/>
      <c r="P222" s="127"/>
      <c r="Q222" s="127"/>
      <c r="R222" s="182"/>
      <c r="S222" s="182"/>
      <c r="T222" s="182"/>
      <c r="U222" s="182"/>
      <c r="V222" s="182"/>
      <c r="W222" s="182"/>
      <c r="X222" s="182"/>
      <c r="Y222" s="182"/>
      <c r="Z222" s="182"/>
    </row>
    <row r="223" spans="1:26" ht="51">
      <c r="H223" s="185"/>
      <c r="I223" s="186" t="s">
        <v>298</v>
      </c>
      <c r="J223" s="186"/>
      <c r="K223" s="58" t="s">
        <v>1797</v>
      </c>
      <c r="L223" s="59"/>
      <c r="M223" s="139" t="s">
        <v>348</v>
      </c>
      <c r="N223" s="61" t="s">
        <v>1606</v>
      </c>
      <c r="O223" s="62" t="s">
        <v>287</v>
      </c>
      <c r="P223" s="32"/>
      <c r="Q223" s="32"/>
      <c r="R223" s="182"/>
      <c r="S223" s="182"/>
      <c r="T223" s="182"/>
      <c r="U223" s="182"/>
      <c r="V223" s="182"/>
      <c r="W223" s="182"/>
      <c r="X223" s="182"/>
      <c r="Y223" s="182"/>
      <c r="Z223" s="182"/>
    </row>
    <row r="224" spans="1:26" ht="51">
      <c r="H224" s="185"/>
      <c r="I224" s="186" t="s">
        <v>300</v>
      </c>
      <c r="J224" s="278"/>
      <c r="K224" s="58" t="s">
        <v>1798</v>
      </c>
      <c r="L224" s="59"/>
      <c r="M224" s="139" t="s">
        <v>348</v>
      </c>
      <c r="N224" s="61" t="s">
        <v>1606</v>
      </c>
      <c r="O224" s="62" t="s">
        <v>287</v>
      </c>
      <c r="P224" s="32"/>
      <c r="Q224" s="32"/>
      <c r="R224" s="182"/>
      <c r="S224" s="182"/>
      <c r="T224" s="182"/>
      <c r="U224" s="182"/>
      <c r="V224" s="182"/>
      <c r="W224" s="182"/>
      <c r="X224" s="182"/>
      <c r="Y224" s="182"/>
      <c r="Z224" s="182"/>
    </row>
    <row r="225" spans="1:26" ht="63.75">
      <c r="A225" s="676" t="s">
        <v>1799</v>
      </c>
      <c r="E225" s="674" t="s">
        <v>1800</v>
      </c>
      <c r="F225" s="674"/>
      <c r="G225" s="675"/>
      <c r="H225" s="185" t="s">
        <v>277</v>
      </c>
      <c r="I225" s="186" t="s">
        <v>302</v>
      </c>
      <c r="J225" s="187"/>
      <c r="K225" s="58" t="s">
        <v>1801</v>
      </c>
      <c r="L225" s="59"/>
      <c r="M225" s="139" t="s">
        <v>348</v>
      </c>
      <c r="N225" s="61" t="s">
        <v>1606</v>
      </c>
      <c r="O225" s="62" t="s">
        <v>287</v>
      </c>
      <c r="P225" s="32"/>
      <c r="Q225" s="32"/>
      <c r="R225" s="182"/>
      <c r="S225" s="182"/>
      <c r="T225" s="182"/>
      <c r="U225" s="182"/>
      <c r="V225" s="182"/>
      <c r="W225" s="182"/>
      <c r="X225" s="182"/>
      <c r="Y225" s="182"/>
      <c r="Z225" s="182"/>
    </row>
    <row r="226" spans="1:26" ht="63.75">
      <c r="A226" s="676" t="s">
        <v>1802</v>
      </c>
      <c r="E226" s="674"/>
      <c r="F226" s="674"/>
      <c r="G226" s="675"/>
      <c r="H226" s="287"/>
      <c r="I226" s="186" t="s">
        <v>277</v>
      </c>
      <c r="J226" s="187" t="s">
        <v>117</v>
      </c>
      <c r="K226" s="58" t="s">
        <v>1801</v>
      </c>
      <c r="L226" s="59"/>
      <c r="M226" s="139" t="s">
        <v>348</v>
      </c>
      <c r="N226" s="61" t="s">
        <v>1606</v>
      </c>
      <c r="O226" s="62" t="s">
        <v>287</v>
      </c>
      <c r="P226" s="32"/>
      <c r="Q226" s="32"/>
      <c r="R226" s="182"/>
      <c r="S226" s="182"/>
      <c r="T226" s="182"/>
      <c r="U226" s="182"/>
      <c r="V226" s="182"/>
      <c r="W226" s="182"/>
      <c r="X226" s="182"/>
      <c r="Y226" s="182"/>
      <c r="Z226" s="182"/>
    </row>
    <row r="227" spans="1:26" ht="63.75">
      <c r="A227" s="676" t="s">
        <v>1803</v>
      </c>
      <c r="E227" s="674"/>
      <c r="F227" s="674"/>
      <c r="G227" s="675"/>
      <c r="H227" s="185" t="s">
        <v>277</v>
      </c>
      <c r="I227" s="186"/>
      <c r="J227" s="187" t="s">
        <v>119</v>
      </c>
      <c r="K227" s="58" t="s">
        <v>1801</v>
      </c>
      <c r="L227" s="59"/>
      <c r="M227" s="139" t="s">
        <v>348</v>
      </c>
      <c r="N227" s="61" t="s">
        <v>1606</v>
      </c>
      <c r="O227" s="62" t="s">
        <v>287</v>
      </c>
      <c r="P227" s="32"/>
      <c r="Q227" s="32"/>
      <c r="R227" s="182"/>
      <c r="S227" s="182"/>
      <c r="T227" s="182"/>
      <c r="U227" s="182"/>
      <c r="V227" s="182"/>
      <c r="W227" s="182"/>
      <c r="X227" s="182"/>
      <c r="Y227" s="182"/>
      <c r="Z227" s="182"/>
    </row>
    <row r="228" spans="1:26" ht="114.75">
      <c r="E228" s="674"/>
      <c r="F228" s="674"/>
      <c r="G228" s="675"/>
      <c r="H228" s="185" t="s">
        <v>277</v>
      </c>
      <c r="I228" s="186"/>
      <c r="J228" s="187" t="s">
        <v>121</v>
      </c>
      <c r="K228" s="132" t="s">
        <v>1804</v>
      </c>
      <c r="L228" s="59"/>
      <c r="M228" s="139" t="s">
        <v>348</v>
      </c>
      <c r="N228" s="61" t="s">
        <v>1606</v>
      </c>
      <c r="O228" s="62" t="s">
        <v>287</v>
      </c>
      <c r="P228" s="121"/>
      <c r="Q228" s="121"/>
      <c r="R228" s="182"/>
      <c r="S228" s="182"/>
      <c r="T228" s="182"/>
      <c r="U228" s="182"/>
      <c r="V228" s="182"/>
      <c r="W228" s="182"/>
      <c r="X228" s="182"/>
      <c r="Y228" s="182"/>
      <c r="Z228" s="182"/>
    </row>
    <row r="229" spans="1:26" ht="216.75">
      <c r="E229" s="674"/>
      <c r="F229" s="674"/>
      <c r="G229" s="675"/>
      <c r="H229" s="288" t="s">
        <v>277</v>
      </c>
      <c r="I229" s="186"/>
      <c r="J229" s="187" t="s">
        <v>134</v>
      </c>
      <c r="K229" s="58" t="s">
        <v>1805</v>
      </c>
      <c r="L229" s="59" t="s">
        <v>1134</v>
      </c>
      <c r="M229" s="60" t="s">
        <v>325</v>
      </c>
      <c r="N229" s="137" t="s">
        <v>912</v>
      </c>
      <c r="O229" s="62" t="s">
        <v>913</v>
      </c>
      <c r="P229" s="32"/>
      <c r="Q229" s="32"/>
      <c r="R229" s="182"/>
      <c r="S229" s="182"/>
      <c r="T229" s="182"/>
      <c r="U229" s="182"/>
      <c r="V229" s="182"/>
      <c r="W229" s="182"/>
      <c r="X229" s="182"/>
      <c r="Y229" s="182"/>
      <c r="Z229" s="182"/>
    </row>
    <row r="230" spans="1:26" ht="409.5">
      <c r="E230" s="674"/>
      <c r="F230" s="674"/>
      <c r="G230" s="675"/>
      <c r="H230" s="288" t="s">
        <v>277</v>
      </c>
      <c r="I230" s="187"/>
      <c r="J230" s="187" t="s">
        <v>138</v>
      </c>
      <c r="K230" s="129" t="s">
        <v>1806</v>
      </c>
      <c r="L230" s="123"/>
      <c r="M230" s="124"/>
      <c r="N230" s="125"/>
      <c r="O230" s="126"/>
      <c r="P230" s="127"/>
      <c r="Q230" s="127"/>
      <c r="R230" s="182"/>
      <c r="S230" s="182"/>
      <c r="T230" s="182"/>
      <c r="U230" s="182"/>
      <c r="V230" s="182"/>
      <c r="W230" s="182"/>
      <c r="X230" s="182"/>
      <c r="Y230" s="182"/>
      <c r="Z230" s="182"/>
    </row>
    <row r="231" spans="1:26" ht="255">
      <c r="E231" s="674"/>
      <c r="F231" s="674"/>
      <c r="G231" s="675"/>
      <c r="H231" s="288" t="s">
        <v>277</v>
      </c>
      <c r="I231" s="186"/>
      <c r="J231" s="187" t="s">
        <v>150</v>
      </c>
      <c r="K231" s="58" t="s">
        <v>1807</v>
      </c>
      <c r="L231" s="59" t="s">
        <v>957</v>
      </c>
      <c r="M231" s="60" t="s">
        <v>325</v>
      </c>
      <c r="N231" s="137" t="s">
        <v>912</v>
      </c>
      <c r="O231" s="62" t="s">
        <v>913</v>
      </c>
      <c r="P231" s="143"/>
      <c r="Q231" s="32"/>
      <c r="R231" s="182"/>
      <c r="S231" s="182"/>
      <c r="T231" s="182"/>
      <c r="U231" s="182"/>
      <c r="V231" s="182"/>
      <c r="W231" s="182"/>
      <c r="X231" s="182"/>
      <c r="Y231" s="182"/>
      <c r="Z231" s="182"/>
    </row>
    <row r="232" spans="1:26" ht="51">
      <c r="E232" s="674"/>
      <c r="F232" s="674"/>
      <c r="G232" s="675"/>
      <c r="H232" s="185" t="s">
        <v>277</v>
      </c>
      <c r="I232" s="186" t="s">
        <v>277</v>
      </c>
      <c r="J232" s="187" t="s">
        <v>152</v>
      </c>
      <c r="K232" s="58" t="s">
        <v>1808</v>
      </c>
      <c r="L232" s="59" t="s">
        <v>957</v>
      </c>
      <c r="M232" s="60" t="s">
        <v>325</v>
      </c>
      <c r="N232" s="137" t="s">
        <v>912</v>
      </c>
      <c r="O232" s="62" t="s">
        <v>913</v>
      </c>
      <c r="P232" s="143"/>
      <c r="Q232" s="32"/>
      <c r="R232" s="182"/>
      <c r="S232" s="182"/>
      <c r="T232" s="182"/>
      <c r="U232" s="182"/>
      <c r="V232" s="182"/>
      <c r="W232" s="182"/>
      <c r="X232" s="182"/>
      <c r="Y232" s="182"/>
      <c r="Z232" s="182"/>
    </row>
    <row r="233" spans="1:26" ht="38.25">
      <c r="E233" s="674"/>
      <c r="F233" s="674"/>
      <c r="G233" s="675"/>
      <c r="H233" s="185" t="s">
        <v>277</v>
      </c>
      <c r="I233" s="186"/>
      <c r="J233" s="187" t="s">
        <v>154</v>
      </c>
      <c r="K233" s="58" t="s">
        <v>1809</v>
      </c>
      <c r="L233" s="59" t="s">
        <v>957</v>
      </c>
      <c r="M233" s="60" t="s">
        <v>325</v>
      </c>
      <c r="N233" s="137" t="s">
        <v>912</v>
      </c>
      <c r="O233" s="62" t="s">
        <v>913</v>
      </c>
      <c r="P233" s="143"/>
      <c r="Q233" s="32"/>
      <c r="R233" s="182"/>
      <c r="S233" s="182"/>
      <c r="T233" s="182"/>
      <c r="U233" s="182"/>
      <c r="V233" s="182"/>
      <c r="W233" s="182"/>
      <c r="X233" s="182"/>
      <c r="Y233" s="182"/>
      <c r="Z233" s="182"/>
    </row>
    <row r="234" spans="1:26" ht="38.25">
      <c r="E234" s="674"/>
      <c r="F234" s="674"/>
      <c r="G234" s="675"/>
      <c r="H234" s="185" t="s">
        <v>277</v>
      </c>
      <c r="I234" s="186" t="s">
        <v>277</v>
      </c>
      <c r="J234" s="187" t="s">
        <v>156</v>
      </c>
      <c r="K234" s="58" t="s">
        <v>1810</v>
      </c>
      <c r="L234" s="59" t="s">
        <v>957</v>
      </c>
      <c r="M234" s="60" t="s">
        <v>325</v>
      </c>
      <c r="N234" s="137" t="s">
        <v>912</v>
      </c>
      <c r="O234" s="62" t="s">
        <v>913</v>
      </c>
      <c r="P234" s="143"/>
      <c r="Q234" s="32"/>
      <c r="R234" s="182"/>
      <c r="S234" s="182"/>
      <c r="T234" s="182"/>
      <c r="U234" s="182"/>
      <c r="V234" s="182"/>
      <c r="W234" s="182"/>
      <c r="X234" s="182"/>
      <c r="Y234" s="182"/>
      <c r="Z234" s="182"/>
    </row>
    <row r="235" spans="1:26" ht="38.25">
      <c r="E235" s="674"/>
      <c r="F235" s="674"/>
      <c r="G235" s="675"/>
      <c r="H235" s="185" t="s">
        <v>277</v>
      </c>
      <c r="I235" s="186" t="s">
        <v>277</v>
      </c>
      <c r="J235" s="187" t="s">
        <v>158</v>
      </c>
      <c r="K235" s="58" t="s">
        <v>1811</v>
      </c>
      <c r="L235" s="59" t="s">
        <v>957</v>
      </c>
      <c r="M235" s="60" t="s">
        <v>325</v>
      </c>
      <c r="N235" s="137" t="s">
        <v>912</v>
      </c>
      <c r="O235" s="62" t="s">
        <v>913</v>
      </c>
      <c r="P235" s="143"/>
      <c r="Q235" s="32"/>
      <c r="R235" s="182"/>
      <c r="S235" s="182"/>
      <c r="T235" s="182"/>
      <c r="U235" s="182"/>
      <c r="V235" s="182"/>
      <c r="W235" s="182"/>
      <c r="X235" s="182"/>
      <c r="Y235" s="182"/>
      <c r="Z235" s="182"/>
    </row>
    <row r="236" spans="1:26" ht="38.25">
      <c r="E236" s="674"/>
      <c r="F236" s="674"/>
      <c r="G236" s="675"/>
      <c r="H236" s="185" t="s">
        <v>277</v>
      </c>
      <c r="I236" s="186" t="s">
        <v>277</v>
      </c>
      <c r="J236" s="187" t="s">
        <v>160</v>
      </c>
      <c r="K236" s="58" t="s">
        <v>1812</v>
      </c>
      <c r="L236" s="59" t="s">
        <v>957</v>
      </c>
      <c r="M236" s="60" t="s">
        <v>325</v>
      </c>
      <c r="N236" s="137" t="s">
        <v>912</v>
      </c>
      <c r="O236" s="62" t="s">
        <v>913</v>
      </c>
      <c r="P236" s="143"/>
      <c r="Q236" s="32"/>
      <c r="R236" s="182"/>
      <c r="S236" s="182"/>
      <c r="T236" s="182"/>
      <c r="U236" s="182"/>
      <c r="V236" s="182"/>
      <c r="W236" s="182"/>
      <c r="X236" s="182"/>
      <c r="Y236" s="182"/>
      <c r="Z236" s="182"/>
    </row>
    <row r="237" spans="1:26" ht="51">
      <c r="H237" s="185" t="s">
        <v>277</v>
      </c>
      <c r="I237" s="186" t="s">
        <v>277</v>
      </c>
      <c r="J237" s="187" t="s">
        <v>162</v>
      </c>
      <c r="K237" s="58" t="s">
        <v>1813</v>
      </c>
      <c r="L237" s="59"/>
      <c r="M237" s="60" t="s">
        <v>325</v>
      </c>
      <c r="N237" s="137" t="s">
        <v>912</v>
      </c>
      <c r="O237" s="62" t="s">
        <v>913</v>
      </c>
      <c r="P237" s="143"/>
      <c r="Q237" s="32"/>
      <c r="R237" s="182"/>
      <c r="S237" s="182"/>
      <c r="T237" s="182"/>
      <c r="U237" s="182"/>
      <c r="V237" s="182"/>
      <c r="W237" s="182"/>
      <c r="X237" s="182"/>
      <c r="Y237" s="182"/>
      <c r="Z237" s="182"/>
    </row>
    <row r="238" spans="1:26" ht="38.25">
      <c r="H238" s="185" t="s">
        <v>277</v>
      </c>
      <c r="I238" s="186" t="s">
        <v>277</v>
      </c>
      <c r="J238" s="187" t="s">
        <v>194</v>
      </c>
      <c r="K238" s="58" t="s">
        <v>1814</v>
      </c>
      <c r="L238" s="59" t="s">
        <v>957</v>
      </c>
      <c r="M238" s="60" t="s">
        <v>325</v>
      </c>
      <c r="N238" s="137" t="s">
        <v>912</v>
      </c>
      <c r="O238" s="62" t="s">
        <v>913</v>
      </c>
      <c r="P238" s="143"/>
      <c r="Q238" s="32"/>
      <c r="R238" s="182"/>
      <c r="S238" s="182"/>
      <c r="T238" s="182"/>
      <c r="U238" s="182"/>
      <c r="V238" s="182"/>
      <c r="W238" s="182"/>
      <c r="X238" s="182"/>
      <c r="Y238" s="182"/>
      <c r="Z238" s="182"/>
    </row>
    <row r="239" spans="1:26" ht="63.75">
      <c r="H239" s="288"/>
      <c r="I239" s="291"/>
      <c r="J239" s="290"/>
      <c r="K239" s="58" t="s">
        <v>1815</v>
      </c>
      <c r="L239" s="59"/>
      <c r="M239" s="60" t="s">
        <v>325</v>
      </c>
      <c r="N239" s="137" t="s">
        <v>912</v>
      </c>
      <c r="O239" s="62" t="s">
        <v>913</v>
      </c>
      <c r="P239" s="143"/>
      <c r="Q239" s="32"/>
      <c r="R239" s="182"/>
      <c r="S239" s="182"/>
      <c r="T239" s="182"/>
      <c r="U239" s="182"/>
      <c r="V239" s="182"/>
      <c r="W239" s="182"/>
      <c r="X239" s="182"/>
      <c r="Y239" s="182"/>
      <c r="Z239" s="182"/>
    </row>
    <row r="240" spans="1:26" ht="51">
      <c r="H240" s="288" t="s">
        <v>277</v>
      </c>
      <c r="I240" s="186" t="s">
        <v>277</v>
      </c>
      <c r="J240" s="186" t="s">
        <v>277</v>
      </c>
      <c r="K240" s="58" t="s">
        <v>1816</v>
      </c>
      <c r="L240" s="59"/>
      <c r="M240" s="60" t="s">
        <v>325</v>
      </c>
      <c r="N240" s="137" t="s">
        <v>912</v>
      </c>
      <c r="O240" s="62" t="s">
        <v>913</v>
      </c>
      <c r="P240" s="143"/>
      <c r="Q240" s="32"/>
      <c r="R240" s="182"/>
      <c r="S240" s="182"/>
      <c r="T240" s="182"/>
      <c r="U240" s="182"/>
      <c r="V240" s="182"/>
      <c r="W240" s="182"/>
      <c r="X240" s="182"/>
      <c r="Y240" s="182"/>
      <c r="Z240" s="182"/>
    </row>
    <row r="241" spans="1:26" ht="51">
      <c r="H241" s="288"/>
      <c r="I241" s="186" t="s">
        <v>307</v>
      </c>
      <c r="J241" s="186"/>
      <c r="K241" s="58" t="s">
        <v>1817</v>
      </c>
      <c r="L241" s="59"/>
      <c r="M241" s="60" t="s">
        <v>325</v>
      </c>
      <c r="N241" s="137" t="s">
        <v>912</v>
      </c>
      <c r="O241" s="62" t="s">
        <v>913</v>
      </c>
      <c r="P241" s="143"/>
      <c r="Q241" s="32"/>
      <c r="R241" s="182"/>
      <c r="S241" s="182"/>
      <c r="T241" s="182"/>
      <c r="U241" s="182"/>
      <c r="V241" s="182"/>
      <c r="W241" s="182"/>
      <c r="X241" s="182"/>
      <c r="Y241" s="182"/>
      <c r="Z241" s="182"/>
    </row>
    <row r="242" spans="1:26" ht="76.5">
      <c r="A242" s="256"/>
      <c r="B242" s="651" t="e">
        <f>AND(fmPerformStandInclude,OR(fmMFullPPO,fmMSIPPO,fmSSIPPO,fmMFullPOS,fmMSIPOS,fmSSIPOS))</f>
        <v>#NAME?</v>
      </c>
      <c r="C242" s="651" t="b">
        <v>0</v>
      </c>
      <c r="D242" s="660" t="s">
        <v>1556</v>
      </c>
      <c r="E242" s="7"/>
      <c r="F242" s="3"/>
      <c r="G242" s="7"/>
      <c r="H242" s="288"/>
      <c r="I242" s="186" t="s">
        <v>309</v>
      </c>
      <c r="J242" s="186"/>
      <c r="K242" s="58" t="s">
        <v>1818</v>
      </c>
      <c r="L242" s="59"/>
      <c r="M242" s="139" t="s">
        <v>348</v>
      </c>
      <c r="N242" s="61" t="s">
        <v>1606</v>
      </c>
      <c r="O242" s="62" t="s">
        <v>287</v>
      </c>
      <c r="P242" s="32"/>
      <c r="Q242" s="32"/>
    </row>
    <row r="243" spans="1:26" ht="38.25">
      <c r="A243" s="657"/>
      <c r="B243" s="651"/>
      <c r="C243" s="651"/>
      <c r="D243" s="657"/>
      <c r="E243" s="657"/>
      <c r="F243" s="3"/>
      <c r="G243" s="652"/>
      <c r="H243" s="280"/>
      <c r="I243" s="275" t="s">
        <v>311</v>
      </c>
      <c r="J243" s="275" t="s">
        <v>277</v>
      </c>
      <c r="K243" s="58" t="s">
        <v>1819</v>
      </c>
      <c r="L243" s="59"/>
      <c r="M243" s="139" t="s">
        <v>348</v>
      </c>
      <c r="N243" s="61" t="s">
        <v>1606</v>
      </c>
      <c r="O243" s="62" t="s">
        <v>287</v>
      </c>
      <c r="P243" s="32"/>
      <c r="Q243" s="32"/>
    </row>
    <row r="244" spans="1:26" ht="15.75">
      <c r="A244" s="677"/>
      <c r="B244" s="651"/>
      <c r="C244" s="651"/>
      <c r="D244" s="677"/>
      <c r="E244" s="677"/>
      <c r="F244" s="3"/>
      <c r="G244" s="654"/>
      <c r="H244" s="279"/>
      <c r="I244" s="275" t="s">
        <v>277</v>
      </c>
      <c r="J244" s="275" t="s">
        <v>277</v>
      </c>
      <c r="K244" s="81"/>
      <c r="L244" s="82"/>
      <c r="M244" s="156"/>
      <c r="N244" s="84"/>
      <c r="O244" s="85"/>
      <c r="P244" s="86"/>
      <c r="Q244" s="86"/>
      <c r="R244" s="677"/>
      <c r="S244" s="677"/>
      <c r="T244" s="677"/>
      <c r="U244" s="677"/>
      <c r="V244" s="677"/>
      <c r="W244" s="677"/>
      <c r="X244" s="677"/>
      <c r="Y244" s="677"/>
      <c r="Z244" s="677"/>
    </row>
    <row r="245" spans="1:26" ht="47.25">
      <c r="A245" s="653"/>
      <c r="B245" s="651" t="e">
        <f>OR(fmAttSuggestEmployerContract,fmAttAnnRpt,fmAdtFnclStmt,fmCnvrsnSrvc,fmAttAppealGrievance,fmAttMarketing,fmAttIDCard,fmAttMemberEnroll)</f>
        <v>#NAME?</v>
      </c>
      <c r="C245" s="651" t="b">
        <v>0</v>
      </c>
      <c r="D245" s="653"/>
      <c r="E245" s="653"/>
      <c r="F245" s="3"/>
      <c r="G245" s="654"/>
      <c r="H245" s="279" t="s">
        <v>840</v>
      </c>
      <c r="I245" s="275" t="s">
        <v>277</v>
      </c>
      <c r="J245" s="275" t="s">
        <v>277</v>
      </c>
      <c r="K245" s="120" t="s">
        <v>1820</v>
      </c>
      <c r="L245" s="136"/>
      <c r="M245" s="55" t="s">
        <v>282</v>
      </c>
      <c r="N245" s="55"/>
      <c r="O245" s="55" t="s">
        <v>283</v>
      </c>
      <c r="P245" s="55" t="s">
        <v>103</v>
      </c>
      <c r="Q245" s="57" t="s">
        <v>104</v>
      </c>
      <c r="R245" s="256"/>
      <c r="S245" s="256"/>
      <c r="T245" s="256"/>
      <c r="U245" s="256"/>
      <c r="V245" s="256"/>
      <c r="W245" s="256"/>
      <c r="X245" s="256"/>
      <c r="Y245" s="256"/>
      <c r="Z245" s="256"/>
    </row>
    <row r="246" spans="1:26" ht="267.75">
      <c r="A246" s="678"/>
      <c r="B246" s="651" t="e">
        <f>fmAttSuggestEmployerContract</f>
        <v>#NAME?</v>
      </c>
      <c r="C246" s="651" t="b">
        <v>0</v>
      </c>
      <c r="D246" s="678"/>
      <c r="E246" s="678"/>
      <c r="F246" s="3"/>
      <c r="G246" s="652"/>
      <c r="H246" s="279"/>
      <c r="I246" s="275" t="s">
        <v>277</v>
      </c>
      <c r="J246" s="275" t="s">
        <v>277</v>
      </c>
      <c r="K246" s="58" t="s">
        <v>1821</v>
      </c>
      <c r="L246" s="59" t="s">
        <v>1229</v>
      </c>
      <c r="M246" s="139" t="s">
        <v>348</v>
      </c>
      <c r="N246" s="61" t="s">
        <v>1606</v>
      </c>
      <c r="O246" s="62" t="s">
        <v>287</v>
      </c>
      <c r="P246" s="121"/>
      <c r="Q246" s="121"/>
      <c r="R246" s="259"/>
      <c r="S246" s="259"/>
      <c r="T246" s="259"/>
      <c r="U246" s="259"/>
      <c r="V246" s="259"/>
      <c r="W246" s="259"/>
      <c r="X246" s="259"/>
      <c r="Y246" s="259"/>
      <c r="Z246" s="259"/>
    </row>
    <row r="247" spans="1:26" ht="306">
      <c r="A247" s="678"/>
      <c r="B247" s="651" t="e">
        <f>fmAttAnnRpt</f>
        <v>#NAME?</v>
      </c>
      <c r="C247" s="651" t="b">
        <v>0</v>
      </c>
      <c r="D247" s="678"/>
      <c r="E247" s="678"/>
      <c r="F247" s="3"/>
      <c r="G247" s="652"/>
      <c r="H247" s="279"/>
      <c r="I247" s="275" t="s">
        <v>284</v>
      </c>
      <c r="J247" s="275" t="s">
        <v>277</v>
      </c>
      <c r="K247" s="58" t="s">
        <v>1822</v>
      </c>
      <c r="L247" s="59" t="s">
        <v>1229</v>
      </c>
      <c r="M247" s="41" t="s">
        <v>325</v>
      </c>
      <c r="N247" s="117" t="s">
        <v>1823</v>
      </c>
      <c r="O247" s="62" t="s">
        <v>913</v>
      </c>
      <c r="P247" s="32"/>
      <c r="Q247" s="32"/>
      <c r="R247" s="259"/>
      <c r="S247" s="259"/>
      <c r="T247" s="259"/>
      <c r="U247" s="259"/>
      <c r="V247" s="259"/>
      <c r="W247" s="259"/>
      <c r="X247" s="259"/>
      <c r="Y247" s="259"/>
      <c r="Z247" s="259"/>
    </row>
    <row r="248" spans="1:26" ht="204">
      <c r="A248" s="678"/>
      <c r="B248" s="651"/>
      <c r="C248" s="651"/>
      <c r="D248" s="678"/>
      <c r="E248" s="678"/>
      <c r="F248" s="3"/>
      <c r="G248" s="652"/>
      <c r="H248" s="279"/>
      <c r="I248" s="275" t="s">
        <v>290</v>
      </c>
      <c r="J248" s="275" t="s">
        <v>277</v>
      </c>
      <c r="K248" s="58" t="s">
        <v>1824</v>
      </c>
      <c r="L248" s="59"/>
      <c r="M248" s="41" t="s">
        <v>325</v>
      </c>
      <c r="N248" s="117" t="s">
        <v>1823</v>
      </c>
      <c r="O248" s="62" t="s">
        <v>913</v>
      </c>
      <c r="P248" s="32"/>
      <c r="Q248" s="32"/>
      <c r="R248" s="259"/>
      <c r="S248" s="259"/>
      <c r="T248" s="259"/>
      <c r="U248" s="259"/>
      <c r="V248" s="259"/>
      <c r="W248" s="259"/>
      <c r="X248" s="259"/>
      <c r="Y248" s="259"/>
      <c r="Z248" s="259"/>
    </row>
    <row r="249" spans="1:26" ht="15.75">
      <c r="A249" s="678"/>
      <c r="B249" s="651"/>
      <c r="C249" s="651"/>
      <c r="D249" s="678"/>
      <c r="E249" s="678"/>
      <c r="F249" s="3"/>
      <c r="G249" s="652"/>
      <c r="H249" s="279"/>
      <c r="I249" s="275" t="s">
        <v>298</v>
      </c>
      <c r="J249" s="275" t="s">
        <v>277</v>
      </c>
      <c r="K249" s="658"/>
      <c r="L249" s="11"/>
      <c r="M249" s="6"/>
      <c r="N249" s="6"/>
      <c r="O249" s="11"/>
      <c r="P249" s="27"/>
      <c r="Q249" s="27"/>
      <c r="R249" s="259"/>
      <c r="S249" s="259"/>
      <c r="T249" s="259"/>
      <c r="U249" s="259"/>
      <c r="V249" s="259"/>
      <c r="W249" s="259"/>
      <c r="X249" s="259"/>
      <c r="Y249" s="259"/>
      <c r="Z249" s="259"/>
    </row>
    <row r="250" spans="1:26" ht="63">
      <c r="A250" s="678"/>
      <c r="B250" s="651"/>
      <c r="C250" s="651"/>
      <c r="D250" s="678"/>
      <c r="E250" s="678"/>
      <c r="F250" s="3"/>
      <c r="G250" s="652"/>
      <c r="H250" s="279"/>
      <c r="I250" s="275" t="s">
        <v>300</v>
      </c>
      <c r="J250" s="275" t="s">
        <v>277</v>
      </c>
      <c r="K250" s="874" t="s">
        <v>1825</v>
      </c>
      <c r="L250" s="15" t="s">
        <v>1507</v>
      </c>
      <c r="M250" s="15" t="s">
        <v>282</v>
      </c>
      <c r="N250" s="15" t="s">
        <v>1170</v>
      </c>
      <c r="O250" s="15" t="s">
        <v>283</v>
      </c>
      <c r="P250" s="15" t="s">
        <v>103</v>
      </c>
      <c r="Q250" s="46" t="s">
        <v>104</v>
      </c>
      <c r="R250" s="259"/>
      <c r="S250" s="259"/>
      <c r="T250" s="259"/>
      <c r="U250" s="259"/>
      <c r="V250" s="259"/>
      <c r="W250" s="259"/>
      <c r="X250" s="259"/>
      <c r="Y250" s="259"/>
      <c r="Z250" s="259"/>
    </row>
    <row r="251" spans="1:26" ht="191.25">
      <c r="A251" s="678"/>
      <c r="B251" s="651"/>
      <c r="C251" s="651"/>
      <c r="D251" s="678"/>
      <c r="E251" s="678"/>
      <c r="F251" s="3"/>
      <c r="G251" s="652"/>
      <c r="H251" s="279"/>
      <c r="I251" s="275" t="s">
        <v>302</v>
      </c>
      <c r="J251" s="275" t="s">
        <v>277</v>
      </c>
      <c r="K251" s="22" t="s">
        <v>1826</v>
      </c>
      <c r="L251" s="33"/>
      <c r="M251" s="35"/>
      <c r="N251" s="35"/>
      <c r="O251" s="35"/>
      <c r="P251" s="35"/>
      <c r="Q251" s="49"/>
      <c r="R251" s="259"/>
      <c r="S251" s="259"/>
      <c r="T251" s="259"/>
      <c r="U251" s="259"/>
      <c r="V251" s="259"/>
      <c r="W251" s="259"/>
      <c r="X251" s="259"/>
      <c r="Y251" s="259"/>
      <c r="Z251" s="259"/>
    </row>
    <row r="252" spans="1:26" ht="369.75">
      <c r="A252" s="678"/>
      <c r="B252" s="651"/>
      <c r="C252" s="651"/>
      <c r="D252" s="678"/>
      <c r="E252" s="678"/>
      <c r="F252" s="3"/>
      <c r="G252" s="652"/>
      <c r="H252" s="279"/>
      <c r="I252" s="275" t="s">
        <v>307</v>
      </c>
      <c r="J252" s="275" t="s">
        <v>277</v>
      </c>
      <c r="K252" s="20" t="s">
        <v>1827</v>
      </c>
      <c r="L252" s="16" t="s">
        <v>1545</v>
      </c>
      <c r="M252" s="41" t="s">
        <v>325</v>
      </c>
      <c r="N252" s="17" t="s">
        <v>1828</v>
      </c>
      <c r="O252" s="42" t="s">
        <v>1488</v>
      </c>
      <c r="P252" s="26"/>
      <c r="Q252" s="26"/>
      <c r="R252" s="259"/>
      <c r="S252" s="259"/>
      <c r="T252" s="259"/>
      <c r="U252" s="259"/>
      <c r="V252" s="259"/>
      <c r="W252" s="259"/>
      <c r="X252" s="259"/>
      <c r="Y252" s="259"/>
      <c r="Z252" s="259"/>
    </row>
    <row r="253" spans="1:26" ht="76.5">
      <c r="A253" s="653"/>
      <c r="B253" s="651"/>
      <c r="C253" s="651"/>
      <c r="D253" s="653"/>
      <c r="E253" s="653"/>
      <c r="F253" s="3"/>
      <c r="H253" s="279"/>
      <c r="I253" s="275" t="s">
        <v>309</v>
      </c>
      <c r="J253" s="275" t="s">
        <v>277</v>
      </c>
      <c r="K253" s="20" t="s">
        <v>1829</v>
      </c>
      <c r="L253" s="16" t="s">
        <v>1545</v>
      </c>
      <c r="M253" s="41" t="s">
        <v>325</v>
      </c>
      <c r="N253" s="17" t="s">
        <v>1828</v>
      </c>
      <c r="O253" s="42" t="s">
        <v>1488</v>
      </c>
      <c r="P253" s="26"/>
      <c r="Q253" s="25"/>
      <c r="R253" s="256"/>
      <c r="S253" s="256"/>
      <c r="T253" s="256"/>
      <c r="U253" s="256"/>
      <c r="V253" s="256"/>
      <c r="W253" s="256"/>
      <c r="X253" s="256"/>
      <c r="Y253" s="256"/>
      <c r="Z253" s="256"/>
    </row>
    <row r="254" spans="1:26" ht="318.75">
      <c r="A254" s="653"/>
      <c r="B254" s="651"/>
      <c r="C254" s="651"/>
      <c r="D254" s="653"/>
      <c r="E254" s="653"/>
      <c r="F254" s="3"/>
      <c r="H254" s="279"/>
      <c r="I254" s="275" t="s">
        <v>311</v>
      </c>
      <c r="J254" s="275" t="s">
        <v>277</v>
      </c>
      <c r="K254" s="20" t="s">
        <v>1830</v>
      </c>
      <c r="L254" s="16"/>
      <c r="M254" s="41" t="s">
        <v>325</v>
      </c>
      <c r="N254" s="17" t="s">
        <v>1828</v>
      </c>
      <c r="O254" s="42" t="s">
        <v>1488</v>
      </c>
      <c r="P254" s="26"/>
      <c r="Q254" s="25"/>
      <c r="R254" s="256"/>
      <c r="S254" s="256"/>
      <c r="T254" s="256"/>
      <c r="U254" s="256"/>
      <c r="V254" s="256"/>
      <c r="W254" s="256"/>
      <c r="X254" s="256"/>
      <c r="Y254" s="256"/>
      <c r="Z254" s="256"/>
    </row>
    <row r="255" spans="1:26" ht="255">
      <c r="A255" s="653"/>
      <c r="B255" s="651"/>
      <c r="C255" s="651"/>
      <c r="D255" s="653"/>
      <c r="E255" s="653"/>
      <c r="F255" s="3"/>
      <c r="H255" s="279"/>
      <c r="I255" s="275" t="s">
        <v>313</v>
      </c>
      <c r="J255" s="275" t="s">
        <v>277</v>
      </c>
      <c r="K255" s="20" t="s">
        <v>1831</v>
      </c>
      <c r="L255" s="16"/>
      <c r="M255" s="41" t="s">
        <v>325</v>
      </c>
      <c r="N255" s="17" t="s">
        <v>1828</v>
      </c>
      <c r="O255" s="42" t="s">
        <v>1488</v>
      </c>
      <c r="P255" s="26"/>
      <c r="Q255" s="25"/>
      <c r="R255" s="256"/>
      <c r="S255" s="256"/>
      <c r="T255" s="256"/>
      <c r="U255" s="256"/>
      <c r="V255" s="256"/>
      <c r="W255" s="256"/>
      <c r="X255" s="256"/>
      <c r="Y255" s="256"/>
      <c r="Z255" s="256"/>
    </row>
    <row r="256" spans="1:26" ht="408">
      <c r="A256" s="653"/>
      <c r="B256" s="651"/>
      <c r="C256" s="651"/>
      <c r="D256" s="653"/>
      <c r="E256" s="653"/>
      <c r="F256" s="3"/>
      <c r="H256" s="279"/>
      <c r="I256" s="275" t="s">
        <v>316</v>
      </c>
      <c r="J256" s="275" t="s">
        <v>277</v>
      </c>
      <c r="K256" s="20" t="s">
        <v>1832</v>
      </c>
      <c r="L256" s="16"/>
      <c r="M256" s="41" t="s">
        <v>325</v>
      </c>
      <c r="N256" s="17" t="s">
        <v>1828</v>
      </c>
      <c r="O256" s="42" t="s">
        <v>1488</v>
      </c>
      <c r="P256" s="26"/>
      <c r="Q256" s="25"/>
      <c r="R256" s="233"/>
      <c r="S256" s="233"/>
      <c r="T256" s="233"/>
      <c r="U256" s="256"/>
      <c r="V256" s="256"/>
      <c r="W256" s="256"/>
      <c r="X256" s="256"/>
      <c r="Y256" s="256"/>
      <c r="Z256" s="256"/>
    </row>
    <row r="257" spans="1:26" ht="267.75">
      <c r="A257" s="653"/>
      <c r="B257" s="651"/>
      <c r="C257" s="651"/>
      <c r="D257" s="653"/>
      <c r="E257" s="653"/>
      <c r="F257" s="3"/>
      <c r="H257" s="279"/>
      <c r="I257" s="275" t="s">
        <v>318</v>
      </c>
      <c r="J257" s="275"/>
      <c r="K257" s="20" t="s">
        <v>1833</v>
      </c>
      <c r="L257" s="16"/>
      <c r="M257" s="41" t="s">
        <v>325</v>
      </c>
      <c r="N257" s="17" t="s">
        <v>1828</v>
      </c>
      <c r="O257" s="42" t="s">
        <v>1488</v>
      </c>
      <c r="P257" s="26"/>
      <c r="Q257" s="25"/>
      <c r="R257" s="256"/>
      <c r="S257" s="256" t="s">
        <v>1834</v>
      </c>
      <c r="T257" s="256"/>
      <c r="U257" s="256"/>
      <c r="V257" s="256"/>
      <c r="W257" s="256"/>
      <c r="X257" s="256"/>
      <c r="Y257" s="256"/>
      <c r="Z257" s="256"/>
    </row>
    <row r="258" spans="1:26" ht="140.25">
      <c r="H258" s="279"/>
      <c r="I258" s="275" t="s">
        <v>277</v>
      </c>
      <c r="J258" s="275" t="s">
        <v>277</v>
      </c>
      <c r="K258" s="20" t="s">
        <v>1835</v>
      </c>
      <c r="L258" s="16"/>
      <c r="M258" s="41" t="s">
        <v>325</v>
      </c>
      <c r="N258" s="17" t="s">
        <v>1828</v>
      </c>
      <c r="O258" s="42" t="s">
        <v>1488</v>
      </c>
      <c r="P258" s="26"/>
      <c r="Q258" s="25"/>
      <c r="R258" s="184"/>
      <c r="S258" s="184" t="s">
        <v>1836</v>
      </c>
      <c r="T258" s="184"/>
      <c r="U258" s="184"/>
      <c r="V258" s="184"/>
      <c r="W258" s="184"/>
      <c r="X258" s="184"/>
      <c r="Y258" s="184"/>
      <c r="Z258" s="184"/>
    </row>
    <row r="259" spans="1:26" ht="178.5">
      <c r="H259" s="185" t="s">
        <v>277</v>
      </c>
      <c r="I259" s="186" t="s">
        <v>277</v>
      </c>
      <c r="J259" s="187"/>
      <c r="K259" s="20" t="s">
        <v>1837</v>
      </c>
      <c r="L259" s="16"/>
      <c r="M259" s="41" t="s">
        <v>325</v>
      </c>
      <c r="N259" s="17" t="s">
        <v>1828</v>
      </c>
      <c r="O259" s="42" t="s">
        <v>1488</v>
      </c>
      <c r="P259" s="26"/>
      <c r="Q259" s="25"/>
      <c r="R259" s="184"/>
      <c r="S259" s="184"/>
      <c r="T259" s="184"/>
      <c r="U259" s="184"/>
      <c r="V259" s="184"/>
      <c r="W259" s="184"/>
      <c r="X259" s="184"/>
      <c r="Y259" s="184"/>
      <c r="Z259" s="184"/>
    </row>
    <row r="260" spans="1:26" ht="38.25">
      <c r="H260" s="185" t="s">
        <v>277</v>
      </c>
      <c r="I260" s="186" t="s">
        <v>277</v>
      </c>
      <c r="J260" s="187"/>
      <c r="K260" s="20" t="s">
        <v>277</v>
      </c>
      <c r="L260" s="16"/>
      <c r="M260" s="41" t="s">
        <v>325</v>
      </c>
      <c r="N260" s="17" t="s">
        <v>1828</v>
      </c>
      <c r="O260" s="42" t="s">
        <v>1488</v>
      </c>
      <c r="P260" s="26"/>
      <c r="Q260" s="25"/>
      <c r="R260" s="184"/>
      <c r="S260" s="184"/>
      <c r="T260" s="184"/>
      <c r="U260" s="184"/>
      <c r="V260" s="184"/>
      <c r="W260" s="184"/>
      <c r="X260" s="184"/>
      <c r="Y260" s="184"/>
      <c r="Z260" s="184"/>
    </row>
    <row r="261" spans="1:26" ht="409.5">
      <c r="H261" s="185" t="s">
        <v>1227</v>
      </c>
      <c r="I261" s="186" t="s">
        <v>277</v>
      </c>
      <c r="J261" s="187" t="s">
        <v>277</v>
      </c>
      <c r="K261" s="134" t="s">
        <v>1838</v>
      </c>
      <c r="L261" s="16"/>
      <c r="M261" s="41" t="s">
        <v>325</v>
      </c>
      <c r="N261" s="17" t="s">
        <v>1828</v>
      </c>
      <c r="O261" s="42" t="s">
        <v>1488</v>
      </c>
      <c r="P261" s="26"/>
      <c r="Q261" s="25"/>
      <c r="R261" s="184"/>
      <c r="S261" s="184"/>
      <c r="T261" s="184"/>
      <c r="U261" s="184"/>
      <c r="V261" s="184"/>
      <c r="W261" s="184"/>
      <c r="X261" s="184"/>
      <c r="Y261" s="184"/>
      <c r="Z261" s="184"/>
    </row>
    <row r="262" spans="1:26" ht="242.25">
      <c r="H262" s="185" t="s">
        <v>277</v>
      </c>
      <c r="I262" s="186" t="s">
        <v>277</v>
      </c>
      <c r="J262" s="186" t="s">
        <v>277</v>
      </c>
      <c r="K262" s="20" t="s">
        <v>1839</v>
      </c>
      <c r="L262" s="16"/>
      <c r="M262" s="41" t="s">
        <v>325</v>
      </c>
      <c r="N262" s="17" t="s">
        <v>1828</v>
      </c>
      <c r="O262" s="42" t="s">
        <v>1488</v>
      </c>
      <c r="P262" s="26"/>
      <c r="Q262" s="25"/>
      <c r="R262" s="184"/>
      <c r="S262" s="184"/>
      <c r="T262" s="184"/>
      <c r="U262" s="184"/>
      <c r="V262" s="184"/>
      <c r="W262" s="184"/>
      <c r="X262" s="184"/>
      <c r="Y262" s="184"/>
      <c r="Z262" s="184"/>
    </row>
    <row r="263" spans="1:26" ht="15.75">
      <c r="H263" s="185" t="s">
        <v>277</v>
      </c>
      <c r="I263" s="186" t="s">
        <v>284</v>
      </c>
      <c r="J263" s="187" t="s">
        <v>277</v>
      </c>
      <c r="K263" s="142"/>
      <c r="L263" s="11"/>
      <c r="M263" s="78"/>
      <c r="N263" s="6"/>
      <c r="O263" s="79"/>
      <c r="P263" s="80"/>
      <c r="Q263" s="141"/>
      <c r="R263" s="184"/>
      <c r="S263" s="184"/>
      <c r="T263" s="184"/>
      <c r="U263" s="184"/>
      <c r="V263" s="184"/>
      <c r="W263" s="184"/>
      <c r="X263" s="184"/>
      <c r="Y263" s="184"/>
      <c r="Z263" s="184"/>
    </row>
    <row r="264" spans="1:26" ht="15.75">
      <c r="H264" s="185" t="s">
        <v>277</v>
      </c>
      <c r="I264" s="186" t="s">
        <v>290</v>
      </c>
      <c r="J264" s="187" t="s">
        <v>277</v>
      </c>
      <c r="K264" s="679"/>
      <c r="L264" s="680"/>
      <c r="M264" s="681"/>
      <c r="N264" s="682"/>
      <c r="O264" s="683"/>
      <c r="P264" s="173"/>
      <c r="Q264" s="173"/>
      <c r="R264" s="184"/>
      <c r="S264" s="184"/>
      <c r="T264" s="184"/>
      <c r="U264" s="184"/>
      <c r="V264" s="184"/>
      <c r="W264" s="184"/>
      <c r="X264" s="184"/>
      <c r="Y264" s="184"/>
      <c r="Z264" s="184"/>
    </row>
    <row r="265" spans="1:26" ht="63">
      <c r="H265" s="185" t="s">
        <v>277</v>
      </c>
      <c r="I265" s="186" t="s">
        <v>298</v>
      </c>
      <c r="J265" s="187" t="s">
        <v>277</v>
      </c>
      <c r="K265" s="87" t="s">
        <v>1840</v>
      </c>
      <c r="L265" s="684"/>
      <c r="M265" s="15"/>
      <c r="N265" s="15"/>
      <c r="O265" s="15"/>
      <c r="P265" s="15"/>
      <c r="Q265" s="46"/>
      <c r="R265" s="184"/>
      <c r="S265" s="184"/>
      <c r="T265" s="184"/>
      <c r="U265" s="184"/>
      <c r="V265" s="184"/>
      <c r="W265" s="184"/>
      <c r="X265" s="184"/>
      <c r="Y265" s="184"/>
      <c r="Z265" s="184"/>
    </row>
    <row r="266" spans="1:26" ht="63">
      <c r="H266" s="185" t="s">
        <v>277</v>
      </c>
      <c r="I266" s="186" t="s">
        <v>300</v>
      </c>
      <c r="J266" s="187" t="s">
        <v>277</v>
      </c>
      <c r="K266" s="87" t="s">
        <v>1841</v>
      </c>
      <c r="L266" s="684"/>
      <c r="M266" s="57"/>
      <c r="N266" s="133"/>
      <c r="O266" s="57"/>
      <c r="P266" s="57"/>
      <c r="Q266" s="57"/>
      <c r="R266" s="184"/>
      <c r="S266" s="184"/>
      <c r="T266" s="184"/>
      <c r="U266" s="184"/>
      <c r="V266" s="184"/>
      <c r="W266" s="184"/>
      <c r="X266" s="184"/>
      <c r="Y266" s="184"/>
      <c r="Z266" s="184"/>
    </row>
    <row r="267" spans="1:26" ht="267.75">
      <c r="H267" s="185" t="s">
        <v>277</v>
      </c>
      <c r="I267" s="186" t="s">
        <v>302</v>
      </c>
      <c r="J267" s="187" t="s">
        <v>277</v>
      </c>
      <c r="K267" s="576" t="s">
        <v>1842</v>
      </c>
      <c r="L267" s="577"/>
      <c r="M267" s="577"/>
      <c r="N267" s="577"/>
      <c r="O267" s="577"/>
      <c r="P267" s="577"/>
      <c r="Q267" s="578"/>
      <c r="R267" s="184"/>
      <c r="S267" s="184"/>
      <c r="T267" s="184"/>
      <c r="U267" s="184"/>
      <c r="V267" s="184"/>
      <c r="W267" s="184"/>
      <c r="X267" s="184"/>
      <c r="Y267" s="184"/>
      <c r="Z267" s="184"/>
    </row>
    <row r="268" spans="1:26" ht="38.25">
      <c r="H268" s="185" t="s">
        <v>277</v>
      </c>
      <c r="I268" s="186" t="s">
        <v>284</v>
      </c>
      <c r="J268" s="187" t="s">
        <v>277</v>
      </c>
      <c r="K268" s="128" t="s">
        <v>277</v>
      </c>
      <c r="L268" s="669" t="s">
        <v>1744</v>
      </c>
      <c r="M268" s="41" t="s">
        <v>325</v>
      </c>
      <c r="N268" s="117" t="s">
        <v>1843</v>
      </c>
      <c r="O268" s="62" t="s">
        <v>913</v>
      </c>
      <c r="P268" s="32"/>
      <c r="Q268" s="32"/>
      <c r="R268" s="184"/>
      <c r="S268" s="184"/>
      <c r="T268" s="184"/>
      <c r="U268" s="184"/>
      <c r="V268" s="184"/>
      <c r="W268" s="184"/>
      <c r="X268" s="184"/>
      <c r="Y268" s="184"/>
      <c r="Z268" s="184"/>
    </row>
    <row r="269" spans="1:26" ht="140.25">
      <c r="H269" s="185" t="s">
        <v>277</v>
      </c>
      <c r="I269" s="186" t="s">
        <v>290</v>
      </c>
      <c r="J269" s="187" t="s">
        <v>277</v>
      </c>
      <c r="K269" s="128" t="s">
        <v>1844</v>
      </c>
      <c r="L269" s="669" t="s">
        <v>1744</v>
      </c>
      <c r="M269" s="41" t="s">
        <v>325</v>
      </c>
      <c r="N269" s="117" t="s">
        <v>1843</v>
      </c>
      <c r="O269" s="62" t="s">
        <v>913</v>
      </c>
      <c r="P269" s="32"/>
      <c r="Q269" s="32"/>
      <c r="R269" s="184"/>
      <c r="S269" s="184"/>
      <c r="T269" s="184"/>
      <c r="U269" s="184"/>
      <c r="V269" s="184"/>
      <c r="W269" s="184"/>
      <c r="X269" s="184"/>
      <c r="Y269" s="184"/>
      <c r="Z269" s="184"/>
    </row>
    <row r="270" spans="1:26" ht="357">
      <c r="H270" s="185" t="s">
        <v>277</v>
      </c>
      <c r="I270" s="186" t="s">
        <v>298</v>
      </c>
      <c r="J270" s="187" t="s">
        <v>277</v>
      </c>
      <c r="K270" s="128" t="s">
        <v>1845</v>
      </c>
      <c r="L270" s="669" t="s">
        <v>1744</v>
      </c>
      <c r="M270" s="41" t="s">
        <v>325</v>
      </c>
      <c r="N270" s="117" t="s">
        <v>1846</v>
      </c>
      <c r="O270" s="62" t="s">
        <v>1172</v>
      </c>
      <c r="P270" s="32"/>
      <c r="Q270" s="32"/>
      <c r="R270" s="184"/>
      <c r="S270" s="184"/>
      <c r="T270" s="184"/>
      <c r="U270" s="184"/>
      <c r="V270" s="184"/>
      <c r="W270" s="184"/>
      <c r="X270" s="184"/>
      <c r="Y270" s="184"/>
      <c r="Z270" s="184"/>
    </row>
    <row r="271" spans="1:26" ht="38.25">
      <c r="B271" s="651"/>
      <c r="C271" s="651"/>
      <c r="F271" s="3"/>
      <c r="H271" s="185" t="s">
        <v>277</v>
      </c>
      <c r="I271" s="186" t="s">
        <v>300</v>
      </c>
      <c r="J271" s="187" t="s">
        <v>277</v>
      </c>
      <c r="K271" s="128" t="s">
        <v>277</v>
      </c>
      <c r="L271" s="669" t="s">
        <v>1744</v>
      </c>
      <c r="M271" s="41" t="s">
        <v>325</v>
      </c>
      <c r="N271" s="117" t="s">
        <v>1843</v>
      </c>
      <c r="O271" s="62" t="s">
        <v>913</v>
      </c>
      <c r="P271" s="32"/>
      <c r="Q271" s="32"/>
      <c r="R271" s="256"/>
      <c r="S271" s="256"/>
      <c r="T271" s="256"/>
      <c r="U271" s="256"/>
      <c r="V271" s="256"/>
      <c r="W271" s="256"/>
      <c r="X271" s="256"/>
      <c r="Y271" s="256"/>
      <c r="Z271" s="256"/>
    </row>
    <row r="272" spans="1:26" ht="38.25">
      <c r="B272" s="651"/>
      <c r="C272" s="651"/>
      <c r="F272" s="3"/>
      <c r="H272" s="276"/>
      <c r="I272" s="186" t="s">
        <v>300</v>
      </c>
      <c r="J272" s="275" t="s">
        <v>277</v>
      </c>
      <c r="K272" s="128" t="s">
        <v>277</v>
      </c>
      <c r="L272" s="669" t="s">
        <v>1744</v>
      </c>
      <c r="M272" s="41" t="s">
        <v>325</v>
      </c>
      <c r="N272" s="117" t="s">
        <v>1843</v>
      </c>
      <c r="O272" s="62" t="s">
        <v>913</v>
      </c>
      <c r="P272" s="32"/>
      <c r="Q272" s="32"/>
      <c r="R272" s="256"/>
      <c r="S272" s="256"/>
      <c r="T272" s="256"/>
      <c r="U272" s="256"/>
      <c r="V272" s="256"/>
      <c r="W272" s="256"/>
      <c r="X272" s="256"/>
      <c r="Y272" s="256"/>
      <c r="Z272" s="256"/>
    </row>
    <row r="273" spans="1:26" ht="89.25">
      <c r="B273" s="685"/>
      <c r="C273" s="685"/>
      <c r="F273" s="43"/>
      <c r="H273" s="295"/>
      <c r="I273" s="186" t="s">
        <v>302</v>
      </c>
      <c r="J273" s="275"/>
      <c r="K273" s="128" t="s">
        <v>1847</v>
      </c>
      <c r="L273" s="669" t="s">
        <v>1744</v>
      </c>
      <c r="M273" s="41" t="s">
        <v>325</v>
      </c>
      <c r="N273" s="117" t="s">
        <v>1843</v>
      </c>
      <c r="O273" s="62" t="s">
        <v>913</v>
      </c>
      <c r="P273" s="32"/>
      <c r="Q273" s="32"/>
      <c r="R273" s="256"/>
      <c r="S273" s="256"/>
      <c r="T273" s="256"/>
      <c r="U273" s="256"/>
      <c r="V273" s="256"/>
      <c r="W273" s="256"/>
      <c r="X273" s="256"/>
      <c r="Y273" s="256"/>
      <c r="Z273" s="256"/>
    </row>
    <row r="274" spans="1:26" ht="165.75">
      <c r="A274" s="653"/>
      <c r="B274" s="651"/>
      <c r="C274" s="651"/>
      <c r="D274" s="653"/>
      <c r="E274" s="653"/>
      <c r="F274" s="3"/>
      <c r="G274" s="654"/>
      <c r="H274" s="276"/>
      <c r="I274" s="275" t="s">
        <v>277</v>
      </c>
      <c r="J274" s="275" t="s">
        <v>277</v>
      </c>
      <c r="K274" s="63" t="s">
        <v>1848</v>
      </c>
      <c r="L274" s="669" t="s">
        <v>1744</v>
      </c>
      <c r="M274" s="41" t="s">
        <v>348</v>
      </c>
      <c r="N274" s="117" t="s">
        <v>1771</v>
      </c>
      <c r="O274" s="62" t="s">
        <v>287</v>
      </c>
      <c r="P274" s="121"/>
      <c r="Q274" s="121"/>
      <c r="R274" s="256"/>
      <c r="S274" s="256"/>
      <c r="T274" s="256"/>
      <c r="U274" s="256"/>
      <c r="V274" s="256"/>
      <c r="W274" s="256"/>
      <c r="X274" s="256"/>
      <c r="Y274" s="256"/>
      <c r="Z274" s="256"/>
    </row>
    <row r="275" spans="1:26" ht="140.25">
      <c r="B275" s="651"/>
      <c r="C275" s="651"/>
      <c r="F275" s="3"/>
      <c r="H275" s="276"/>
      <c r="I275" s="275" t="s">
        <v>277</v>
      </c>
      <c r="J275" s="275" t="s">
        <v>277</v>
      </c>
      <c r="K275" s="128" t="s">
        <v>1849</v>
      </c>
      <c r="L275" s="669" t="s">
        <v>1744</v>
      </c>
      <c r="M275" s="41" t="s">
        <v>348</v>
      </c>
      <c r="N275" s="117" t="s">
        <v>1771</v>
      </c>
      <c r="O275" s="62" t="s">
        <v>287</v>
      </c>
      <c r="P275" s="121"/>
      <c r="Q275" s="121"/>
      <c r="R275" s="184"/>
      <c r="S275" s="184"/>
      <c r="T275" s="256"/>
      <c r="U275" s="256"/>
      <c r="V275" s="256"/>
      <c r="W275" s="256"/>
      <c r="X275" s="256"/>
      <c r="Y275" s="256"/>
      <c r="Z275" s="256"/>
    </row>
    <row r="276" spans="1:26" ht="242.25">
      <c r="B276" s="651"/>
      <c r="C276" s="651"/>
      <c r="F276" s="3"/>
      <c r="H276" s="276"/>
      <c r="I276" s="275" t="s">
        <v>307</v>
      </c>
      <c r="J276" s="275" t="s">
        <v>277</v>
      </c>
      <c r="K276" s="128" t="s">
        <v>1850</v>
      </c>
      <c r="L276" s="669" t="s">
        <v>1744</v>
      </c>
      <c r="M276" s="41" t="s">
        <v>348</v>
      </c>
      <c r="N276" s="117" t="s">
        <v>1771</v>
      </c>
      <c r="O276" s="62" t="s">
        <v>287</v>
      </c>
      <c r="P276" s="121"/>
      <c r="Q276" s="121"/>
      <c r="R276" s="184"/>
      <c r="S276" s="184"/>
      <c r="T276" s="256"/>
      <c r="U276" s="256"/>
      <c r="V276" s="256"/>
      <c r="W276" s="256"/>
      <c r="X276" s="256"/>
      <c r="Y276" s="256"/>
      <c r="Z276" s="256"/>
    </row>
    <row r="277" spans="1:26" ht="38.25">
      <c r="B277" s="651"/>
      <c r="C277" s="651"/>
      <c r="F277" s="3"/>
      <c r="H277" s="276"/>
      <c r="I277" s="275" t="s">
        <v>277</v>
      </c>
      <c r="J277" s="275" t="s">
        <v>277</v>
      </c>
      <c r="K277" s="20" t="s">
        <v>277</v>
      </c>
      <c r="L277" s="16" t="s">
        <v>1549</v>
      </c>
      <c r="M277" s="41" t="s">
        <v>325</v>
      </c>
      <c r="N277" s="17" t="s">
        <v>1851</v>
      </c>
      <c r="O277" s="42" t="s">
        <v>1551</v>
      </c>
      <c r="P277" s="25"/>
      <c r="Q277" s="25"/>
      <c r="R277" s="184"/>
      <c r="S277" s="184"/>
      <c r="T277" s="256"/>
      <c r="U277" s="256"/>
      <c r="V277" s="256"/>
      <c r="W277" s="256"/>
      <c r="X277" s="256"/>
      <c r="Y277" s="256"/>
      <c r="Z277" s="256"/>
    </row>
    <row r="278" spans="1:26" ht="280.5">
      <c r="B278" s="651"/>
      <c r="C278" s="651"/>
      <c r="F278" s="3"/>
      <c r="H278" s="276"/>
      <c r="I278" s="275" t="s">
        <v>277</v>
      </c>
      <c r="J278" s="275" t="s">
        <v>277</v>
      </c>
      <c r="K278" s="20" t="s">
        <v>1852</v>
      </c>
      <c r="L278" s="16"/>
      <c r="M278" s="41" t="s">
        <v>325</v>
      </c>
      <c r="N278" s="117" t="s">
        <v>1823</v>
      </c>
      <c r="O278" s="62" t="s">
        <v>913</v>
      </c>
      <c r="P278" s="32"/>
      <c r="Q278" s="32"/>
      <c r="R278" s="184"/>
      <c r="S278" s="184"/>
      <c r="T278" s="256"/>
      <c r="U278" s="256"/>
      <c r="V278" s="256"/>
      <c r="W278" s="256"/>
      <c r="X278" s="256"/>
      <c r="Y278" s="256"/>
      <c r="Z278" s="256"/>
    </row>
    <row r="279" spans="1:26" ht="15.75">
      <c r="B279" s="651"/>
      <c r="C279" s="651"/>
      <c r="F279" s="3"/>
      <c r="H279" s="276"/>
      <c r="I279" s="275" t="s">
        <v>277</v>
      </c>
      <c r="J279" s="275" t="s">
        <v>277</v>
      </c>
      <c r="K279" s="5"/>
      <c r="L279" s="11"/>
      <c r="M279" s="78"/>
      <c r="N279" s="686"/>
      <c r="O279" s="85"/>
      <c r="P279" s="86"/>
      <c r="Q279" s="86"/>
      <c r="R279" s="184"/>
      <c r="S279" s="184"/>
      <c r="T279" s="256"/>
      <c r="U279" s="256"/>
      <c r="V279" s="256"/>
      <c r="W279" s="256"/>
      <c r="X279" s="256"/>
      <c r="Y279" s="256"/>
      <c r="Z279" s="256"/>
    </row>
    <row r="280" spans="1:26" ht="204.75">
      <c r="B280" s="651"/>
      <c r="C280" s="651"/>
      <c r="F280" s="3"/>
      <c r="H280" s="276"/>
      <c r="I280" s="275" t="s">
        <v>277</v>
      </c>
      <c r="J280" s="275" t="s">
        <v>277</v>
      </c>
      <c r="K280" s="874" t="s">
        <v>1853</v>
      </c>
      <c r="L280" s="15" t="s">
        <v>1507</v>
      </c>
      <c r="M280" s="15" t="s">
        <v>282</v>
      </c>
      <c r="N280" s="15" t="s">
        <v>1170</v>
      </c>
      <c r="O280" s="15" t="s">
        <v>283</v>
      </c>
      <c r="P280" s="15" t="s">
        <v>103</v>
      </c>
      <c r="Q280" s="46" t="s">
        <v>104</v>
      </c>
      <c r="R280" s="184"/>
      <c r="S280" s="184"/>
      <c r="T280" s="256"/>
      <c r="U280" s="256"/>
      <c r="V280" s="256"/>
      <c r="W280" s="256"/>
      <c r="X280" s="256"/>
      <c r="Y280" s="256"/>
      <c r="Z280" s="256"/>
    </row>
    <row r="281" spans="1:26" ht="409.5">
      <c r="B281" s="651"/>
      <c r="C281" s="651"/>
      <c r="F281" s="3"/>
      <c r="H281" s="276"/>
      <c r="I281" s="275" t="s">
        <v>277</v>
      </c>
      <c r="J281" s="275" t="s">
        <v>277</v>
      </c>
      <c r="K281" s="20" t="s">
        <v>1854</v>
      </c>
      <c r="L281" s="16" t="s">
        <v>1549</v>
      </c>
      <c r="M281" s="41" t="s">
        <v>325</v>
      </c>
      <c r="N281" s="117" t="s">
        <v>1823</v>
      </c>
      <c r="O281" s="62" t="s">
        <v>913</v>
      </c>
      <c r="P281" s="32"/>
      <c r="Q281" s="32"/>
      <c r="R281" s="184"/>
      <c r="S281" s="184"/>
      <c r="T281" s="256"/>
      <c r="U281" s="256"/>
      <c r="V281" s="256"/>
      <c r="W281" s="256"/>
      <c r="X281" s="256"/>
      <c r="Y281" s="256"/>
      <c r="Z281" s="256"/>
    </row>
    <row r="282" spans="1:26" ht="89.25">
      <c r="B282" s="651"/>
      <c r="C282" s="651"/>
      <c r="F282" s="3"/>
      <c r="H282" s="276"/>
      <c r="I282" s="275" t="s">
        <v>277</v>
      </c>
      <c r="J282" s="275" t="s">
        <v>277</v>
      </c>
      <c r="K282" s="128" t="s">
        <v>1855</v>
      </c>
      <c r="L282" s="16"/>
      <c r="M282" s="41" t="s">
        <v>325</v>
      </c>
      <c r="N282" s="117" t="s">
        <v>1823</v>
      </c>
      <c r="O282" s="62" t="s">
        <v>913</v>
      </c>
      <c r="P282" s="32"/>
      <c r="Q282" s="32"/>
      <c r="R282" s="184"/>
      <c r="S282" s="184"/>
      <c r="T282" s="256"/>
      <c r="U282" s="256"/>
      <c r="V282" s="256"/>
      <c r="W282" s="256"/>
      <c r="X282" s="256"/>
      <c r="Y282" s="256"/>
      <c r="Z282" s="256"/>
    </row>
    <row r="283" spans="1:26" ht="127.5">
      <c r="B283" s="651"/>
      <c r="C283" s="651"/>
      <c r="F283" s="3"/>
      <c r="H283" s="276"/>
      <c r="I283" s="275" t="s">
        <v>277</v>
      </c>
      <c r="J283" s="275" t="s">
        <v>277</v>
      </c>
      <c r="K283" s="20" t="s">
        <v>1856</v>
      </c>
      <c r="L283" s="16"/>
      <c r="M283" s="41" t="s">
        <v>325</v>
      </c>
      <c r="N283" s="117" t="s">
        <v>1823</v>
      </c>
      <c r="O283" s="62" t="s">
        <v>913</v>
      </c>
      <c r="P283" s="32"/>
      <c r="Q283" s="32"/>
      <c r="R283" s="184"/>
      <c r="S283" s="184"/>
      <c r="T283" s="256"/>
      <c r="U283" s="256"/>
      <c r="V283" s="256"/>
      <c r="W283" s="256"/>
      <c r="X283" s="256"/>
      <c r="Y283" s="256"/>
      <c r="Z283" s="256"/>
    </row>
    <row r="284" spans="1:26" ht="89.25">
      <c r="B284" s="651"/>
      <c r="C284" s="651"/>
      <c r="F284" s="3"/>
      <c r="H284" s="276"/>
      <c r="I284" s="275" t="s">
        <v>277</v>
      </c>
      <c r="J284" s="275" t="s">
        <v>277</v>
      </c>
      <c r="K284" s="128" t="s">
        <v>1857</v>
      </c>
      <c r="L284" s="16"/>
      <c r="M284" s="41" t="s">
        <v>325</v>
      </c>
      <c r="N284" s="117" t="s">
        <v>1823</v>
      </c>
      <c r="O284" s="62" t="s">
        <v>913</v>
      </c>
      <c r="P284" s="32"/>
      <c r="Q284" s="32"/>
      <c r="R284" s="256"/>
      <c r="S284" s="256"/>
      <c r="T284" s="256"/>
      <c r="U284" s="256"/>
      <c r="V284" s="256"/>
      <c r="W284" s="256"/>
      <c r="X284" s="256"/>
      <c r="Y284" s="256"/>
      <c r="Z284" s="256"/>
    </row>
    <row r="285" spans="1:26" ht="127.5">
      <c r="B285" s="651"/>
      <c r="C285" s="651"/>
      <c r="F285" s="3"/>
      <c r="H285" s="296"/>
      <c r="I285" s="275" t="s">
        <v>309</v>
      </c>
      <c r="J285" s="275" t="s">
        <v>277</v>
      </c>
      <c r="K285" s="20" t="s">
        <v>1856</v>
      </c>
      <c r="L285" s="16"/>
      <c r="M285" s="41" t="s">
        <v>325</v>
      </c>
      <c r="N285" s="117" t="s">
        <v>1823</v>
      </c>
      <c r="O285" s="62" t="s">
        <v>913</v>
      </c>
      <c r="P285" s="32"/>
      <c r="Q285" s="32"/>
      <c r="R285" s="256"/>
      <c r="S285" s="256"/>
      <c r="T285" s="256"/>
      <c r="U285" s="256"/>
      <c r="V285" s="256"/>
      <c r="W285" s="256"/>
      <c r="X285" s="256"/>
      <c r="Y285" s="256"/>
      <c r="Z285" s="256"/>
    </row>
    <row r="286" spans="1:26" ht="102">
      <c r="B286" s="651"/>
      <c r="C286" s="651"/>
      <c r="F286" s="3"/>
      <c r="H286" s="280"/>
      <c r="I286" s="275" t="s">
        <v>311</v>
      </c>
      <c r="J286" s="275" t="s">
        <v>277</v>
      </c>
      <c r="K286" s="128" t="s">
        <v>1858</v>
      </c>
      <c r="L286" s="16"/>
      <c r="M286" s="41" t="s">
        <v>348</v>
      </c>
      <c r="N286" s="117" t="s">
        <v>1771</v>
      </c>
      <c r="O286" s="62" t="s">
        <v>287</v>
      </c>
      <c r="P286" s="121"/>
      <c r="Q286" s="121"/>
      <c r="R286" s="256"/>
      <c r="S286" s="256"/>
      <c r="T286" s="256"/>
      <c r="U286" s="256"/>
      <c r="V286" s="256"/>
      <c r="W286" s="256"/>
      <c r="X286" s="256"/>
      <c r="Y286" s="256"/>
      <c r="Z286" s="256"/>
    </row>
    <row r="287" spans="1:26" ht="242.25">
      <c r="G287" s="687"/>
      <c r="H287" s="297"/>
      <c r="I287" s="275" t="s">
        <v>313</v>
      </c>
      <c r="J287" s="275" t="s">
        <v>277</v>
      </c>
      <c r="K287" s="128" t="s">
        <v>1850</v>
      </c>
      <c r="L287" s="16"/>
      <c r="M287" s="41" t="s">
        <v>348</v>
      </c>
      <c r="N287" s="117" t="s">
        <v>1771</v>
      </c>
      <c r="O287" s="62" t="s">
        <v>287</v>
      </c>
      <c r="P287" s="121"/>
      <c r="Q287" s="121"/>
      <c r="R287" s="184"/>
      <c r="S287" s="184"/>
      <c r="T287" s="184"/>
      <c r="U287" s="184"/>
      <c r="V287" s="184"/>
      <c r="W287" s="184"/>
      <c r="X287" s="184"/>
      <c r="Y287" s="184"/>
      <c r="Z287" s="184"/>
    </row>
    <row r="288" spans="1:26" ht="89.25">
      <c r="G288" s="687"/>
      <c r="H288" s="185" t="s">
        <v>277</v>
      </c>
      <c r="I288" s="275" t="s">
        <v>316</v>
      </c>
      <c r="J288" s="187"/>
      <c r="K288" s="128" t="s">
        <v>1859</v>
      </c>
      <c r="L288" s="16"/>
      <c r="M288" s="41" t="s">
        <v>325</v>
      </c>
      <c r="N288" s="117" t="s">
        <v>1823</v>
      </c>
      <c r="O288" s="62" t="s">
        <v>913</v>
      </c>
      <c r="P288" s="32"/>
      <c r="Q288" s="32"/>
      <c r="R288" s="184"/>
      <c r="S288" s="184"/>
      <c r="T288" s="184"/>
      <c r="U288" s="184"/>
      <c r="V288" s="184"/>
      <c r="W288" s="184"/>
      <c r="X288" s="184"/>
      <c r="Y288" s="184"/>
      <c r="Z288" s="184"/>
    </row>
    <row r="289" spans="1:26" ht="255">
      <c r="H289" s="185"/>
      <c r="I289" s="275" t="s">
        <v>318</v>
      </c>
      <c r="J289" s="187"/>
      <c r="K289" s="20" t="s">
        <v>1860</v>
      </c>
      <c r="L289" s="16"/>
      <c r="M289" s="41" t="s">
        <v>348</v>
      </c>
      <c r="N289" s="117" t="s">
        <v>1771</v>
      </c>
      <c r="O289" s="62" t="s">
        <v>287</v>
      </c>
      <c r="P289" s="121"/>
      <c r="Q289" s="121"/>
      <c r="R289" s="182"/>
      <c r="S289" s="182"/>
      <c r="T289" s="182"/>
      <c r="U289" s="182"/>
      <c r="V289" s="182"/>
      <c r="W289" s="182"/>
      <c r="X289" s="182"/>
      <c r="Y289" s="182"/>
      <c r="Z289" s="182"/>
    </row>
    <row r="290" spans="1:26" ht="25.5">
      <c r="H290" s="185" t="s">
        <v>277</v>
      </c>
      <c r="I290" s="275" t="s">
        <v>320</v>
      </c>
      <c r="J290" s="187"/>
      <c r="K290" s="20" t="s">
        <v>277</v>
      </c>
      <c r="L290" s="16" t="s">
        <v>1545</v>
      </c>
      <c r="M290" s="41" t="s">
        <v>348</v>
      </c>
      <c r="N290" s="117" t="s">
        <v>1771</v>
      </c>
      <c r="O290" s="62" t="s">
        <v>287</v>
      </c>
      <c r="P290" s="29"/>
      <c r="Q290" s="29"/>
      <c r="R290" s="182"/>
      <c r="S290" s="182"/>
      <c r="T290" s="182"/>
      <c r="U290" s="182"/>
      <c r="V290" s="182"/>
      <c r="W290" s="182"/>
      <c r="X290" s="182"/>
      <c r="Y290" s="182"/>
      <c r="Z290" s="182"/>
    </row>
    <row r="291" spans="1:26" ht="409.5">
      <c r="H291" s="185"/>
      <c r="I291" s="186"/>
      <c r="J291" s="187" t="s">
        <v>117</v>
      </c>
      <c r="K291" s="20" t="s">
        <v>1861</v>
      </c>
      <c r="L291" s="16" t="s">
        <v>1545</v>
      </c>
      <c r="M291" s="41" t="s">
        <v>325</v>
      </c>
      <c r="N291" s="17" t="s">
        <v>1862</v>
      </c>
      <c r="O291" s="42" t="s">
        <v>1547</v>
      </c>
      <c r="P291" s="29"/>
      <c r="Q291" s="29"/>
      <c r="R291" s="182"/>
      <c r="S291" s="182"/>
      <c r="T291" s="182"/>
      <c r="U291" s="182"/>
      <c r="V291" s="182"/>
      <c r="W291" s="182"/>
      <c r="X291" s="182"/>
      <c r="Y291" s="182"/>
      <c r="Z291" s="182"/>
    </row>
    <row r="292" spans="1:26" ht="38.25">
      <c r="H292" s="185"/>
      <c r="I292" s="186"/>
      <c r="J292" s="187" t="s">
        <v>119</v>
      </c>
      <c r="K292" s="20" t="s">
        <v>277</v>
      </c>
      <c r="L292" s="16" t="s">
        <v>1545</v>
      </c>
      <c r="M292" s="41" t="s">
        <v>325</v>
      </c>
      <c r="N292" s="17" t="s">
        <v>1862</v>
      </c>
      <c r="O292" s="42" t="s">
        <v>1547</v>
      </c>
      <c r="P292" s="29"/>
      <c r="Q292" s="29"/>
      <c r="R292" s="182"/>
      <c r="S292" s="182"/>
      <c r="T292" s="182"/>
      <c r="U292" s="182"/>
      <c r="V292" s="182"/>
      <c r="W292" s="182"/>
      <c r="X292" s="182"/>
      <c r="Y292" s="182"/>
      <c r="Z292" s="182"/>
    </row>
    <row r="293" spans="1:26" ht="140.25">
      <c r="H293" s="185" t="s">
        <v>277</v>
      </c>
      <c r="I293" s="186"/>
      <c r="J293" s="187" t="s">
        <v>121</v>
      </c>
      <c r="K293" s="63" t="s">
        <v>1863</v>
      </c>
      <c r="L293" s="59" t="s">
        <v>1048</v>
      </c>
      <c r="M293" s="41" t="s">
        <v>348</v>
      </c>
      <c r="N293" s="117" t="s">
        <v>1771</v>
      </c>
      <c r="O293" s="62" t="s">
        <v>287</v>
      </c>
      <c r="P293" s="121"/>
      <c r="Q293" s="121"/>
      <c r="R293" s="182"/>
      <c r="S293" s="182"/>
      <c r="T293" s="182"/>
      <c r="U293" s="182"/>
      <c r="V293" s="182"/>
      <c r="W293" s="182"/>
      <c r="X293" s="182"/>
      <c r="Y293" s="182"/>
      <c r="Z293" s="182"/>
    </row>
    <row r="294" spans="1:26" ht="357">
      <c r="H294" s="185" t="s">
        <v>277</v>
      </c>
      <c r="I294" s="275" t="s">
        <v>323</v>
      </c>
      <c r="J294" s="187"/>
      <c r="K294" s="63" t="s">
        <v>1864</v>
      </c>
      <c r="L294" s="59" t="s">
        <v>1048</v>
      </c>
      <c r="M294" s="41" t="s">
        <v>348</v>
      </c>
      <c r="N294" s="117" t="s">
        <v>1771</v>
      </c>
      <c r="O294" s="62" t="s">
        <v>287</v>
      </c>
      <c r="P294" s="121"/>
      <c r="Q294" s="121"/>
      <c r="R294" s="182"/>
      <c r="S294" s="182"/>
      <c r="T294" s="182"/>
      <c r="U294" s="182"/>
      <c r="V294" s="182"/>
      <c r="W294" s="182"/>
      <c r="X294" s="182"/>
      <c r="Y294" s="182"/>
      <c r="Z294" s="182"/>
    </row>
    <row r="295" spans="1:26" ht="140.25">
      <c r="H295" s="185"/>
      <c r="I295" s="186"/>
      <c r="J295" s="187" t="s">
        <v>117</v>
      </c>
      <c r="K295" s="132" t="s">
        <v>1865</v>
      </c>
      <c r="L295" s="59" t="s">
        <v>957</v>
      </c>
      <c r="M295" s="60" t="s">
        <v>325</v>
      </c>
      <c r="N295" s="61" t="s">
        <v>1866</v>
      </c>
      <c r="O295" s="62" t="s">
        <v>1867</v>
      </c>
      <c r="P295" s="32"/>
      <c r="Q295" s="32"/>
      <c r="R295" s="182"/>
      <c r="S295" s="182"/>
      <c r="T295" s="182"/>
      <c r="U295" s="182"/>
      <c r="V295" s="182"/>
      <c r="W295" s="182"/>
      <c r="X295" s="182"/>
      <c r="Y295" s="182"/>
      <c r="Z295" s="182"/>
    </row>
    <row r="296" spans="1:26" ht="25.5">
      <c r="H296" s="185"/>
      <c r="I296" s="186"/>
      <c r="J296" s="187" t="s">
        <v>119</v>
      </c>
      <c r="K296" s="132">
        <v>2011</v>
      </c>
      <c r="L296" s="59"/>
      <c r="M296" s="41" t="s">
        <v>348</v>
      </c>
      <c r="N296" s="117" t="s">
        <v>1771</v>
      </c>
      <c r="O296" s="62" t="s">
        <v>287</v>
      </c>
      <c r="P296" s="121"/>
      <c r="Q296" s="121"/>
      <c r="R296" s="182"/>
      <c r="S296" s="182"/>
      <c r="T296" s="182"/>
      <c r="U296" s="182"/>
      <c r="V296" s="182"/>
      <c r="W296" s="182"/>
      <c r="X296" s="182"/>
      <c r="Y296" s="182"/>
      <c r="Z296" s="182"/>
    </row>
    <row r="297" spans="1:26" ht="25.5">
      <c r="G297" s="687"/>
      <c r="H297" s="185" t="s">
        <v>277</v>
      </c>
      <c r="I297" s="186"/>
      <c r="J297" s="187" t="s">
        <v>121</v>
      </c>
      <c r="K297" s="132">
        <v>2012</v>
      </c>
      <c r="L297" s="59"/>
      <c r="M297" s="41" t="s">
        <v>348</v>
      </c>
      <c r="N297" s="117" t="s">
        <v>1771</v>
      </c>
      <c r="O297" s="62" t="s">
        <v>287</v>
      </c>
      <c r="P297" s="121"/>
      <c r="Q297" s="121"/>
      <c r="R297" s="184"/>
      <c r="S297" s="184"/>
      <c r="T297" s="184"/>
      <c r="U297" s="184"/>
      <c r="V297" s="184"/>
      <c r="W297" s="184"/>
      <c r="X297" s="184"/>
      <c r="Y297" s="184"/>
      <c r="Z297" s="184"/>
    </row>
    <row r="298" spans="1:26" ht="38.25">
      <c r="A298" s="652"/>
      <c r="B298" s="685"/>
      <c r="C298" s="685"/>
      <c r="D298" s="688"/>
      <c r="E298" s="8"/>
      <c r="G298" s="8"/>
      <c r="H298" s="185" t="s">
        <v>277</v>
      </c>
      <c r="I298" s="275" t="s">
        <v>326</v>
      </c>
      <c r="J298" s="187"/>
      <c r="K298" s="58" t="s">
        <v>1868</v>
      </c>
      <c r="L298" s="59" t="s">
        <v>957</v>
      </c>
      <c r="M298" s="41" t="s">
        <v>348</v>
      </c>
      <c r="N298" s="117" t="s">
        <v>1771</v>
      </c>
      <c r="O298" s="62" t="s">
        <v>287</v>
      </c>
      <c r="P298" s="121"/>
      <c r="Q298" s="121"/>
    </row>
    <row r="299" spans="1:26" ht="140.25">
      <c r="A299" s="657"/>
      <c r="B299" s="651"/>
      <c r="C299" s="651"/>
      <c r="D299" s="657"/>
      <c r="E299" s="657"/>
      <c r="F299" s="3"/>
      <c r="G299" s="654"/>
      <c r="H299" s="276"/>
      <c r="I299" s="275" t="s">
        <v>277</v>
      </c>
      <c r="J299" s="275" t="s">
        <v>277</v>
      </c>
      <c r="K299" s="132" t="s">
        <v>1869</v>
      </c>
      <c r="L299" s="59" t="s">
        <v>957</v>
      </c>
      <c r="M299" s="60" t="s">
        <v>325</v>
      </c>
      <c r="N299" s="61" t="s">
        <v>1866</v>
      </c>
      <c r="O299" s="62" t="s">
        <v>1867</v>
      </c>
      <c r="P299" s="32"/>
      <c r="Q299" s="32"/>
      <c r="S299" s="257" t="s">
        <v>1870</v>
      </c>
    </row>
    <row r="300" spans="1:26" ht="25.5">
      <c r="A300" s="391"/>
      <c r="B300" s="651"/>
      <c r="C300" s="651"/>
      <c r="D300" s="657"/>
      <c r="E300" s="657"/>
      <c r="F300" s="3"/>
      <c r="G300" s="652"/>
      <c r="H300" s="298" t="s">
        <v>1871</v>
      </c>
      <c r="I300" s="275" t="s">
        <v>277</v>
      </c>
      <c r="J300" s="275" t="s">
        <v>277</v>
      </c>
      <c r="K300" s="132">
        <v>2011</v>
      </c>
      <c r="L300" s="59"/>
      <c r="M300" s="60" t="s">
        <v>1497</v>
      </c>
      <c r="N300" s="61" t="s">
        <v>1872</v>
      </c>
      <c r="O300" s="62" t="s">
        <v>1499</v>
      </c>
      <c r="P300" s="130"/>
      <c r="Q300" s="32"/>
      <c r="S300" s="257" t="s">
        <v>1873</v>
      </c>
    </row>
    <row r="301" spans="1:26" ht="25.5">
      <c r="A301" s="657"/>
      <c r="B301" s="651"/>
      <c r="C301" s="651"/>
      <c r="D301" s="657"/>
      <c r="E301" s="657"/>
      <c r="F301" s="3"/>
      <c r="G301" s="654"/>
      <c r="H301" s="279"/>
      <c r="I301" s="275" t="s">
        <v>284</v>
      </c>
      <c r="J301" s="275" t="s">
        <v>277</v>
      </c>
      <c r="K301" s="132">
        <v>2012</v>
      </c>
      <c r="L301" s="59"/>
      <c r="M301" s="60" t="s">
        <v>1497</v>
      </c>
      <c r="N301" s="61" t="s">
        <v>1874</v>
      </c>
      <c r="O301" s="62" t="s">
        <v>1499</v>
      </c>
      <c r="P301" s="130"/>
      <c r="Q301" s="32"/>
    </row>
    <row r="302" spans="1:26" ht="38.25">
      <c r="A302" s="653"/>
      <c r="B302" s="651"/>
      <c r="C302" s="651"/>
      <c r="D302" s="256"/>
      <c r="E302" s="256"/>
      <c r="F302" s="3"/>
      <c r="G302" s="256"/>
      <c r="H302" s="279"/>
      <c r="I302" s="275" t="s">
        <v>277</v>
      </c>
      <c r="J302" s="275" t="s">
        <v>277</v>
      </c>
      <c r="K302" s="58" t="s">
        <v>1868</v>
      </c>
      <c r="L302" s="59" t="s">
        <v>957</v>
      </c>
      <c r="M302" s="60" t="s">
        <v>1497</v>
      </c>
      <c r="N302" s="61" t="s">
        <v>1875</v>
      </c>
      <c r="O302" s="62" t="s">
        <v>1499</v>
      </c>
      <c r="P302" s="130"/>
      <c r="Q302" s="32"/>
      <c r="R302" s="256"/>
      <c r="S302" s="256"/>
      <c r="T302" s="256"/>
      <c r="U302" s="256"/>
      <c r="V302" s="256"/>
      <c r="W302" s="256"/>
      <c r="X302" s="256"/>
      <c r="Y302" s="256"/>
      <c r="Z302" s="256"/>
    </row>
    <row r="303" spans="1:26" ht="280.5">
      <c r="A303" s="657"/>
      <c r="B303" s="651"/>
      <c r="C303" s="651"/>
      <c r="D303" s="657"/>
      <c r="E303" s="657"/>
      <c r="F303" s="3"/>
      <c r="G303" s="654"/>
      <c r="H303" s="276"/>
      <c r="I303" s="275" t="s">
        <v>277</v>
      </c>
      <c r="J303" s="275" t="s">
        <v>117</v>
      </c>
      <c r="K303" s="63" t="s">
        <v>1876</v>
      </c>
      <c r="L303" s="59" t="s">
        <v>1048</v>
      </c>
      <c r="M303" s="41" t="s">
        <v>348</v>
      </c>
      <c r="N303" s="117" t="s">
        <v>1771</v>
      </c>
      <c r="O303" s="62" t="s">
        <v>287</v>
      </c>
      <c r="P303" s="121"/>
      <c r="Q303" s="121"/>
      <c r="S303" s="257" t="s">
        <v>1877</v>
      </c>
    </row>
    <row r="304" spans="1:26" ht="15.75">
      <c r="A304" s="256"/>
      <c r="B304" s="651"/>
      <c r="C304" s="651"/>
      <c r="D304" s="7"/>
      <c r="E304" s="44">
        <v>14</v>
      </c>
      <c r="F304" s="3"/>
      <c r="G304" s="7"/>
      <c r="H304" s="279"/>
      <c r="I304" s="275" t="s">
        <v>277</v>
      </c>
      <c r="J304" s="275" t="s">
        <v>277</v>
      </c>
      <c r="K304" s="5"/>
      <c r="L304" s="11"/>
      <c r="M304" s="78"/>
      <c r="N304" s="6"/>
      <c r="O304" s="79"/>
      <c r="P304" s="80"/>
      <c r="Q304" s="80"/>
      <c r="R304" s="259"/>
      <c r="S304" s="259"/>
      <c r="T304" s="259"/>
      <c r="U304" s="259"/>
      <c r="V304" s="259"/>
      <c r="W304" s="259"/>
      <c r="X304" s="259"/>
      <c r="Y304" s="259"/>
      <c r="Z304" s="259"/>
    </row>
    <row r="305" spans="1:26" ht="94.5">
      <c r="A305" s="256"/>
      <c r="B305" s="651"/>
      <c r="C305" s="651"/>
      <c r="D305" s="7"/>
      <c r="E305" s="44"/>
      <c r="F305" s="3"/>
      <c r="G305" s="7"/>
      <c r="H305" s="276"/>
      <c r="I305" s="284" t="s">
        <v>290</v>
      </c>
      <c r="J305" s="275" t="s">
        <v>277</v>
      </c>
      <c r="K305" s="874" t="s">
        <v>1878</v>
      </c>
      <c r="L305" s="15" t="s">
        <v>1507</v>
      </c>
      <c r="M305" s="15" t="s">
        <v>282</v>
      </c>
      <c r="N305" s="15" t="s">
        <v>1170</v>
      </c>
      <c r="O305" s="15" t="s">
        <v>283</v>
      </c>
      <c r="P305" s="15" t="s">
        <v>103</v>
      </c>
      <c r="Q305" s="46" t="s">
        <v>104</v>
      </c>
      <c r="R305" s="259"/>
      <c r="S305" s="259"/>
      <c r="T305" s="259"/>
      <c r="U305" s="259"/>
      <c r="V305" s="259"/>
      <c r="W305" s="259"/>
      <c r="X305" s="259"/>
      <c r="Y305" s="259"/>
      <c r="Z305" s="259"/>
    </row>
    <row r="306" spans="1:26" ht="318.75">
      <c r="A306" s="256"/>
      <c r="B306" s="651"/>
      <c r="C306" s="651"/>
      <c r="D306" s="7"/>
      <c r="E306" s="44">
        <v>1</v>
      </c>
      <c r="F306" s="3"/>
      <c r="G306" s="7"/>
      <c r="H306" s="276"/>
      <c r="I306" s="284" t="s">
        <v>298</v>
      </c>
      <c r="J306" s="275"/>
      <c r="K306" s="20" t="s">
        <v>1879</v>
      </c>
      <c r="L306" s="16" t="s">
        <v>1493</v>
      </c>
      <c r="M306" s="41" t="s">
        <v>325</v>
      </c>
      <c r="N306" s="17" t="s">
        <v>1634</v>
      </c>
      <c r="O306" s="42" t="s">
        <v>1488</v>
      </c>
      <c r="P306" s="25"/>
      <c r="Q306" s="25"/>
      <c r="R306" s="259"/>
      <c r="S306" s="259"/>
      <c r="T306" s="259"/>
      <c r="U306" s="259"/>
      <c r="V306" s="259"/>
      <c r="W306" s="259"/>
      <c r="X306" s="259"/>
      <c r="Y306" s="259"/>
      <c r="Z306" s="259"/>
    </row>
    <row r="307" spans="1:26" ht="15.75">
      <c r="A307" s="256"/>
      <c r="B307" s="651"/>
      <c r="C307" s="651"/>
      <c r="D307" s="7"/>
      <c r="E307" s="44">
        <v>7</v>
      </c>
      <c r="F307" s="3"/>
      <c r="G307" s="7"/>
      <c r="H307" s="276"/>
      <c r="I307" s="284"/>
      <c r="J307" s="275" t="s">
        <v>277</v>
      </c>
      <c r="K307" s="53" t="s">
        <v>277</v>
      </c>
      <c r="L307" s="33"/>
      <c r="M307" s="35"/>
      <c r="N307" s="35"/>
      <c r="O307" s="35"/>
      <c r="P307" s="35"/>
      <c r="Q307" s="49"/>
      <c r="R307" s="259"/>
      <c r="S307" s="259"/>
      <c r="T307" s="259"/>
      <c r="U307" s="259"/>
      <c r="V307" s="259"/>
      <c r="W307" s="259"/>
      <c r="X307" s="259"/>
      <c r="Y307" s="259"/>
      <c r="Z307" s="259"/>
    </row>
    <row r="308" spans="1:26" ht="15.75">
      <c r="A308" s="256"/>
      <c r="B308" s="651"/>
      <c r="C308" s="651"/>
      <c r="D308" s="7"/>
      <c r="E308" s="44">
        <v>14</v>
      </c>
      <c r="F308" s="3"/>
      <c r="G308" s="7"/>
      <c r="H308" s="276"/>
      <c r="I308" s="284"/>
      <c r="J308" s="275" t="s">
        <v>277</v>
      </c>
      <c r="K308" s="21" t="s">
        <v>277</v>
      </c>
      <c r="L308" s="19" t="s">
        <v>287</v>
      </c>
      <c r="M308" s="41" t="s">
        <v>348</v>
      </c>
      <c r="N308" s="18" t="s">
        <v>1880</v>
      </c>
      <c r="O308" s="42" t="s">
        <v>287</v>
      </c>
      <c r="P308" s="26"/>
      <c r="Q308" s="26"/>
      <c r="R308" s="259"/>
      <c r="S308" s="259" t="s">
        <v>1881</v>
      </c>
      <c r="T308" s="259"/>
      <c r="U308" s="259"/>
      <c r="V308" s="259"/>
      <c r="W308" s="259"/>
      <c r="X308" s="259"/>
      <c r="Y308" s="259"/>
      <c r="Z308" s="259"/>
    </row>
    <row r="309" spans="1:26" ht="357">
      <c r="A309" s="256"/>
      <c r="B309" s="651"/>
      <c r="C309" s="651"/>
      <c r="D309" s="7"/>
      <c r="E309" s="44"/>
      <c r="F309" s="3"/>
      <c r="G309" s="7"/>
      <c r="H309" s="276"/>
      <c r="I309" s="284"/>
      <c r="J309" s="275" t="s">
        <v>277</v>
      </c>
      <c r="K309" s="22" t="s">
        <v>1882</v>
      </c>
      <c r="L309" s="33"/>
      <c r="M309" s="35"/>
      <c r="N309" s="35"/>
      <c r="O309" s="35"/>
      <c r="P309" s="35"/>
      <c r="Q309" s="49"/>
      <c r="R309" s="259"/>
      <c r="S309" s="259"/>
      <c r="T309" s="259"/>
      <c r="U309" s="259"/>
      <c r="V309" s="259"/>
      <c r="W309" s="259"/>
      <c r="X309" s="259"/>
      <c r="Y309" s="259"/>
      <c r="Z309" s="259"/>
    </row>
    <row r="310" spans="1:26" ht="38.25">
      <c r="A310" s="256"/>
      <c r="B310" s="651"/>
      <c r="C310" s="651"/>
      <c r="D310" s="7"/>
      <c r="E310" s="44">
        <v>1</v>
      </c>
      <c r="F310" s="3"/>
      <c r="G310" s="7"/>
      <c r="H310" s="276"/>
      <c r="I310" s="284" t="s">
        <v>300</v>
      </c>
      <c r="J310" s="275"/>
      <c r="K310" s="20" t="s">
        <v>277</v>
      </c>
      <c r="L310" s="16" t="s">
        <v>1493</v>
      </c>
      <c r="M310" s="41" t="s">
        <v>325</v>
      </c>
      <c r="N310" s="17" t="s">
        <v>1883</v>
      </c>
      <c r="O310" s="42" t="s">
        <v>1488</v>
      </c>
      <c r="P310" s="25"/>
      <c r="Q310" s="25"/>
      <c r="R310" s="259"/>
      <c r="S310" s="259"/>
      <c r="T310" s="259"/>
      <c r="U310" s="259"/>
      <c r="V310" s="259"/>
      <c r="W310" s="259"/>
      <c r="X310" s="259"/>
      <c r="Y310" s="259"/>
      <c r="Z310" s="259"/>
    </row>
    <row r="311" spans="1:26" ht="15.75">
      <c r="A311" s="256"/>
      <c r="B311" s="651"/>
      <c r="C311" s="651"/>
      <c r="D311" s="7"/>
      <c r="E311" s="44">
        <v>7</v>
      </c>
      <c r="F311" s="3"/>
      <c r="G311" s="7"/>
      <c r="H311" s="276"/>
      <c r="I311" s="284"/>
      <c r="J311" s="275" t="s">
        <v>277</v>
      </c>
      <c r="K311" s="22" t="s">
        <v>1884</v>
      </c>
      <c r="L311" s="16"/>
      <c r="M311" s="35"/>
      <c r="N311" s="35"/>
      <c r="O311" s="35"/>
      <c r="P311" s="35"/>
      <c r="Q311" s="49"/>
      <c r="R311" s="259"/>
      <c r="S311" s="259"/>
      <c r="T311" s="259"/>
      <c r="U311" s="259"/>
      <c r="V311" s="259"/>
      <c r="W311" s="259"/>
      <c r="X311" s="259"/>
      <c r="Y311" s="259"/>
      <c r="Z311" s="259"/>
    </row>
    <row r="312" spans="1:26" ht="76.5">
      <c r="A312" s="256"/>
      <c r="B312" s="651"/>
      <c r="C312" s="651"/>
      <c r="D312" s="7"/>
      <c r="E312" s="44">
        <v>14</v>
      </c>
      <c r="F312" s="3"/>
      <c r="G312" s="7"/>
      <c r="H312" s="276"/>
      <c r="I312" s="284"/>
      <c r="J312" s="275" t="s">
        <v>277</v>
      </c>
      <c r="K312" s="258" t="s">
        <v>1885</v>
      </c>
      <c r="L312" s="16" t="s">
        <v>1493</v>
      </c>
      <c r="M312" s="41" t="s">
        <v>325</v>
      </c>
      <c r="N312" s="17" t="s">
        <v>1886</v>
      </c>
      <c r="O312" s="42" t="s">
        <v>1488</v>
      </c>
      <c r="P312" s="26"/>
      <c r="Q312" s="26"/>
      <c r="R312" s="259"/>
      <c r="S312" s="259" t="s">
        <v>1887</v>
      </c>
      <c r="T312" s="259"/>
      <c r="U312" s="259"/>
      <c r="V312" s="259"/>
      <c r="W312" s="259"/>
      <c r="X312" s="259"/>
      <c r="Y312" s="259"/>
      <c r="Z312" s="259"/>
    </row>
    <row r="313" spans="1:26" ht="51">
      <c r="A313" s="256"/>
      <c r="B313" s="651"/>
      <c r="C313" s="651"/>
      <c r="D313" s="7"/>
      <c r="E313" s="44">
        <v>14</v>
      </c>
      <c r="F313" s="3"/>
      <c r="G313" s="7"/>
      <c r="H313" s="276"/>
      <c r="I313" s="284"/>
      <c r="J313" s="275" t="s">
        <v>277</v>
      </c>
      <c r="K313" s="258" t="s">
        <v>1888</v>
      </c>
      <c r="L313" s="16" t="s">
        <v>1493</v>
      </c>
      <c r="M313" s="41" t="s">
        <v>325</v>
      </c>
      <c r="N313" s="17" t="s">
        <v>1889</v>
      </c>
      <c r="O313" s="42" t="s">
        <v>1488</v>
      </c>
      <c r="P313" s="26"/>
      <c r="Q313" s="26"/>
      <c r="R313" s="259"/>
      <c r="S313" s="259" t="s">
        <v>1890</v>
      </c>
      <c r="T313" s="259"/>
      <c r="U313" s="259"/>
      <c r="V313" s="259"/>
      <c r="W313" s="259"/>
      <c r="X313" s="259"/>
      <c r="Y313" s="259"/>
      <c r="Z313" s="259"/>
    </row>
    <row r="314" spans="1:26" ht="38.25">
      <c r="A314" s="256"/>
      <c r="B314" s="651" t="e">
        <f>OR(fmSFullHMO,fmSFullPPO,fmSFullPOS,fmMFullHMO,fmMFullPPO,fmMFullPOS)</f>
        <v>#NAME?</v>
      </c>
      <c r="C314" s="651" t="b">
        <v>0</v>
      </c>
      <c r="D314" s="7"/>
      <c r="E314" s="44">
        <v>14</v>
      </c>
      <c r="F314" s="3"/>
      <c r="G314" s="7"/>
      <c r="H314" s="297"/>
      <c r="I314" s="284" t="s">
        <v>302</v>
      </c>
      <c r="J314" s="275" t="s">
        <v>277</v>
      </c>
      <c r="K314" s="157" t="s">
        <v>277</v>
      </c>
      <c r="L314" s="16" t="s">
        <v>1493</v>
      </c>
      <c r="M314" s="41" t="s">
        <v>325</v>
      </c>
      <c r="N314" s="17" t="s">
        <v>1891</v>
      </c>
      <c r="O314" s="42" t="s">
        <v>1488</v>
      </c>
      <c r="P314" s="26"/>
      <c r="Q314" s="26"/>
      <c r="R314" s="259"/>
      <c r="S314" s="259"/>
      <c r="T314" s="259"/>
      <c r="U314" s="259"/>
      <c r="V314" s="259"/>
      <c r="W314" s="259"/>
      <c r="X314" s="259"/>
      <c r="Y314" s="259"/>
      <c r="Z314" s="259"/>
    </row>
    <row r="315" spans="1:26" ht="15.75">
      <c r="A315" s="256"/>
      <c r="B315" s="651" t="e">
        <f>OR(fmMSIHMO,fmMSIPPO,fmMSIPOS,fmSSIHMO,fmSSIPPO,fmSSIPOS)</f>
        <v>#NAME?</v>
      </c>
      <c r="C315" s="651" t="b">
        <v>0</v>
      </c>
      <c r="D315" s="7"/>
      <c r="E315" s="44">
        <v>14</v>
      </c>
      <c r="F315" s="3"/>
      <c r="G315" s="8"/>
      <c r="H315" s="276"/>
      <c r="I315" s="299" t="s">
        <v>307</v>
      </c>
      <c r="J315" s="282" t="s">
        <v>277</v>
      </c>
      <c r="K315" s="22" t="s">
        <v>1892</v>
      </c>
      <c r="L315" s="16"/>
      <c r="M315" s="35"/>
      <c r="N315" s="35"/>
      <c r="O315" s="35"/>
      <c r="P315" s="35"/>
      <c r="Q315" s="49"/>
      <c r="R315" s="259"/>
      <c r="S315" s="259"/>
      <c r="T315" s="259"/>
      <c r="U315" s="259"/>
      <c r="V315" s="259"/>
      <c r="W315" s="259"/>
      <c r="X315" s="259"/>
      <c r="Y315" s="259"/>
      <c r="Z315" s="259"/>
    </row>
    <row r="316" spans="1:26" ht="76.5">
      <c r="A316" s="256"/>
      <c r="B316" s="651"/>
      <c r="C316" s="651"/>
      <c r="D316" s="7"/>
      <c r="E316" s="44"/>
      <c r="F316" s="3"/>
      <c r="G316" s="8"/>
      <c r="H316" s="276"/>
      <c r="I316" s="275" t="s">
        <v>309</v>
      </c>
      <c r="J316" s="275" t="s">
        <v>277</v>
      </c>
      <c r="K316" s="20" t="s">
        <v>1885</v>
      </c>
      <c r="L316" s="16" t="s">
        <v>1493</v>
      </c>
      <c r="M316" s="41" t="s">
        <v>325</v>
      </c>
      <c r="N316" s="17" t="s">
        <v>1886</v>
      </c>
      <c r="O316" s="42" t="s">
        <v>1488</v>
      </c>
      <c r="P316" s="26"/>
      <c r="Q316" s="26"/>
      <c r="R316" s="259"/>
      <c r="S316" s="259" t="s">
        <v>1893</v>
      </c>
      <c r="T316" s="259"/>
      <c r="U316" s="259"/>
      <c r="V316" s="259"/>
      <c r="W316" s="259"/>
      <c r="X316" s="259"/>
      <c r="Y316" s="259"/>
      <c r="Z316" s="259"/>
    </row>
    <row r="317" spans="1:26" ht="51">
      <c r="A317" s="256"/>
      <c r="B317" s="651"/>
      <c r="C317" s="651"/>
      <c r="D317" s="7"/>
      <c r="E317" s="7"/>
      <c r="F317" s="3"/>
      <c r="G317" s="7"/>
      <c r="H317" s="276"/>
      <c r="I317" s="275" t="s">
        <v>311</v>
      </c>
      <c r="J317" s="275"/>
      <c r="K317" s="258" t="s">
        <v>1888</v>
      </c>
      <c r="L317" s="16" t="s">
        <v>1493</v>
      </c>
      <c r="M317" s="41" t="s">
        <v>325</v>
      </c>
      <c r="N317" s="17" t="s">
        <v>1889</v>
      </c>
      <c r="O317" s="42" t="s">
        <v>1488</v>
      </c>
      <c r="P317" s="26"/>
      <c r="Q317" s="26"/>
      <c r="R317" s="259"/>
      <c r="S317" s="259"/>
      <c r="T317" s="259"/>
      <c r="U317" s="259"/>
      <c r="V317" s="259"/>
      <c r="W317" s="259"/>
      <c r="X317" s="259"/>
      <c r="Y317" s="259"/>
      <c r="Z317" s="259"/>
    </row>
    <row r="318" spans="1:26" ht="38.25">
      <c r="A318" s="256"/>
      <c r="B318" s="651"/>
      <c r="C318" s="651"/>
      <c r="D318" s="7"/>
      <c r="E318" s="7"/>
      <c r="F318" s="3"/>
      <c r="G318" s="7"/>
      <c r="H318" s="276"/>
      <c r="I318" s="275" t="s">
        <v>313</v>
      </c>
      <c r="J318" s="275" t="s">
        <v>277</v>
      </c>
      <c r="K318" s="157" t="s">
        <v>277</v>
      </c>
      <c r="L318" s="16" t="s">
        <v>1493</v>
      </c>
      <c r="M318" s="41" t="s">
        <v>325</v>
      </c>
      <c r="N318" s="17" t="s">
        <v>1891</v>
      </c>
      <c r="O318" s="42" t="s">
        <v>1488</v>
      </c>
      <c r="P318" s="26"/>
      <c r="Q318" s="26"/>
      <c r="R318" s="236"/>
      <c r="S318" s="259"/>
      <c r="T318" s="259"/>
      <c r="U318" s="259"/>
      <c r="V318" s="259"/>
      <c r="W318" s="259"/>
      <c r="X318" s="259"/>
      <c r="Y318" s="259"/>
      <c r="Z318" s="259"/>
    </row>
    <row r="319" spans="1:26" ht="409.5">
      <c r="A319" s="256"/>
      <c r="B319" s="651"/>
      <c r="C319" s="651"/>
      <c r="D319" s="7"/>
      <c r="E319" s="7"/>
      <c r="F319" s="3"/>
      <c r="G319" s="7"/>
      <c r="H319" s="276"/>
      <c r="I319" s="275" t="s">
        <v>316</v>
      </c>
      <c r="J319" s="275" t="s">
        <v>277</v>
      </c>
      <c r="K319" s="20" t="s">
        <v>1894</v>
      </c>
      <c r="L319" s="16" t="s">
        <v>1493</v>
      </c>
      <c r="M319" s="41" t="s">
        <v>325</v>
      </c>
      <c r="N319" s="17" t="s">
        <v>1891</v>
      </c>
      <c r="O319" s="42" t="s">
        <v>1488</v>
      </c>
      <c r="P319" s="26"/>
      <c r="Q319" s="26"/>
      <c r="R319" s="259"/>
      <c r="S319" s="259"/>
      <c r="T319" s="259"/>
      <c r="U319" s="259"/>
      <c r="V319" s="259"/>
      <c r="W319" s="259"/>
      <c r="X319" s="259"/>
      <c r="Y319" s="259"/>
      <c r="Z319" s="259"/>
    </row>
    <row r="320" spans="1:26" ht="267.75">
      <c r="A320" s="256"/>
      <c r="B320" s="651" t="e">
        <f>NOT(fmSIOnly)</f>
        <v>#NAME?</v>
      </c>
      <c r="C320" s="651" t="b">
        <v>0</v>
      </c>
      <c r="D320" s="7"/>
      <c r="E320" s="7"/>
      <c r="F320" s="3"/>
      <c r="G320" s="7"/>
      <c r="H320" s="276"/>
      <c r="I320" s="275" t="s">
        <v>318</v>
      </c>
      <c r="J320" s="275" t="s">
        <v>277</v>
      </c>
      <c r="K320" s="258" t="s">
        <v>1895</v>
      </c>
      <c r="L320" s="16" t="s">
        <v>1493</v>
      </c>
      <c r="M320" s="41" t="s">
        <v>325</v>
      </c>
      <c r="N320" s="17" t="s">
        <v>1896</v>
      </c>
      <c r="O320" s="42" t="s">
        <v>1488</v>
      </c>
      <c r="P320" s="26"/>
      <c r="Q320" s="26"/>
      <c r="R320" s="259"/>
      <c r="S320" s="259" t="s">
        <v>1897</v>
      </c>
      <c r="T320" s="259"/>
      <c r="U320" s="259"/>
      <c r="V320" s="259"/>
      <c r="W320" s="259"/>
      <c r="X320" s="259"/>
      <c r="Y320" s="259"/>
      <c r="Z320" s="259"/>
    </row>
    <row r="321" spans="1:26" ht="280.5">
      <c r="A321" s="256"/>
      <c r="B321" s="651" t="e">
        <f>OR(fmMSIHMO,fmMSIPPO,fmMSIPOS,fmSSIHMO,fmSSIPPO,fmSSIPOS)</f>
        <v>#NAME?</v>
      </c>
      <c r="C321" s="651" t="b">
        <v>0</v>
      </c>
      <c r="D321" s="7"/>
      <c r="E321" s="7"/>
      <c r="F321" s="3"/>
      <c r="G321" s="7"/>
      <c r="H321" s="276"/>
      <c r="I321" s="275" t="s">
        <v>320</v>
      </c>
      <c r="J321" s="275" t="s">
        <v>277</v>
      </c>
      <c r="K321" s="20" t="str">
        <f>"For self-insured coverages, County/APS reserves the right to terminate its contract at any time provided such notification is given at least 30 days in advance."</f>
        <v>For self-insured coverages, County/APS reserves the right to terminate its contract at any time provided such notification is given at least 30 days in advance.</v>
      </c>
      <c r="L321" s="16" t="s">
        <v>1493</v>
      </c>
      <c r="M321" s="41" t="s">
        <v>325</v>
      </c>
      <c r="N321" s="17" t="s">
        <v>1896</v>
      </c>
      <c r="O321" s="42" t="s">
        <v>1488</v>
      </c>
      <c r="P321" s="26"/>
      <c r="Q321" s="26"/>
      <c r="R321" s="259"/>
      <c r="S321" s="259"/>
      <c r="T321" s="259"/>
      <c r="U321" s="259"/>
      <c r="V321" s="259"/>
      <c r="W321" s="259"/>
      <c r="X321" s="259"/>
      <c r="Y321" s="259"/>
      <c r="Z321" s="259"/>
    </row>
    <row r="322" spans="1:26" ht="204">
      <c r="A322" s="256"/>
      <c r="B322" s="651"/>
      <c r="C322" s="651"/>
      <c r="D322" s="7"/>
      <c r="E322" s="7"/>
      <c r="F322" s="3"/>
      <c r="G322" s="8"/>
      <c r="H322" s="276"/>
      <c r="I322" s="275" t="s">
        <v>323</v>
      </c>
      <c r="J322" s="275" t="s">
        <v>277</v>
      </c>
      <c r="K322" s="20" t="s">
        <v>1898</v>
      </c>
      <c r="L322" s="16"/>
      <c r="M322" s="41" t="s">
        <v>325</v>
      </c>
      <c r="N322" s="17" t="s">
        <v>1896</v>
      </c>
      <c r="O322" s="42" t="s">
        <v>1488</v>
      </c>
      <c r="P322" s="26"/>
      <c r="Q322" s="26"/>
      <c r="R322" s="259"/>
      <c r="S322" s="259" t="s">
        <v>1899</v>
      </c>
      <c r="T322" s="259"/>
      <c r="U322" s="259"/>
      <c r="V322" s="259"/>
      <c r="W322" s="259"/>
      <c r="X322" s="259"/>
      <c r="Y322" s="259"/>
      <c r="Z322" s="259"/>
    </row>
    <row r="323" spans="1:26" ht="204">
      <c r="A323" s="256"/>
      <c r="B323" s="651" t="e">
        <f>OR(fmMSIHMO,fmMSIPPO,fmMSIPOS,fmSSIHMO,fmSSIPPO,fmSSIPOS)</f>
        <v>#NAME?</v>
      </c>
      <c r="C323" s="651" t="b">
        <v>0</v>
      </c>
      <c r="D323" s="7"/>
      <c r="E323" s="7"/>
      <c r="F323" s="3"/>
      <c r="G323" s="7"/>
      <c r="H323" s="276"/>
      <c r="I323" s="275" t="s">
        <v>326</v>
      </c>
      <c r="J323" s="275" t="s">
        <v>277</v>
      </c>
      <c r="K323" s="20" t="s">
        <v>1900</v>
      </c>
      <c r="L323" s="16" t="s">
        <v>1493</v>
      </c>
      <c r="M323" s="41" t="s">
        <v>325</v>
      </c>
      <c r="N323" s="17" t="s">
        <v>1901</v>
      </c>
      <c r="O323" s="42" t="s">
        <v>1488</v>
      </c>
      <c r="P323" s="26"/>
      <c r="Q323" s="26"/>
      <c r="R323" s="259"/>
      <c r="S323" s="259"/>
      <c r="T323" s="259"/>
      <c r="U323" s="259"/>
      <c r="V323" s="259"/>
      <c r="W323" s="259"/>
      <c r="X323" s="259"/>
      <c r="Y323" s="259"/>
      <c r="Z323" s="259"/>
    </row>
    <row r="324" spans="1:26" ht="267.75">
      <c r="A324" s="256"/>
      <c r="B324" s="651"/>
      <c r="C324" s="651"/>
      <c r="D324" s="7"/>
      <c r="E324" s="7"/>
      <c r="F324" s="3"/>
      <c r="G324" s="7"/>
      <c r="H324" s="276"/>
      <c r="I324" s="275" t="s">
        <v>339</v>
      </c>
      <c r="J324" s="275" t="s">
        <v>277</v>
      </c>
      <c r="K324" s="20" t="s">
        <v>1902</v>
      </c>
      <c r="L324" s="16" t="s">
        <v>1493</v>
      </c>
      <c r="M324" s="41" t="s">
        <v>325</v>
      </c>
      <c r="N324" s="17" t="s">
        <v>1828</v>
      </c>
      <c r="O324" s="42" t="s">
        <v>1488</v>
      </c>
      <c r="P324" s="26"/>
      <c r="Q324" s="26"/>
      <c r="R324" s="259"/>
      <c r="S324" s="259"/>
      <c r="T324" s="259"/>
      <c r="U324" s="259"/>
      <c r="V324" s="259"/>
      <c r="W324" s="259"/>
      <c r="X324" s="259"/>
      <c r="Y324" s="259"/>
      <c r="Z324" s="259"/>
    </row>
    <row r="325" spans="1:26" ht="178.5">
      <c r="A325" s="256"/>
      <c r="B325" s="651"/>
      <c r="C325" s="651"/>
      <c r="D325" s="7"/>
      <c r="E325" s="7"/>
      <c r="F325" s="3"/>
      <c r="G325" s="7"/>
      <c r="H325" s="276"/>
      <c r="I325" s="275" t="s">
        <v>346</v>
      </c>
      <c r="J325" s="275" t="s">
        <v>277</v>
      </c>
      <c r="K325" s="20" t="s">
        <v>1903</v>
      </c>
      <c r="L325" s="16" t="s">
        <v>1493</v>
      </c>
      <c r="M325" s="41" t="s">
        <v>325</v>
      </c>
      <c r="N325" s="17" t="s">
        <v>1904</v>
      </c>
      <c r="O325" s="42" t="s">
        <v>1488</v>
      </c>
      <c r="P325" s="26"/>
      <c r="Q325" s="26"/>
      <c r="R325" s="259"/>
      <c r="S325" s="259"/>
      <c r="T325" s="259"/>
      <c r="U325" s="259"/>
      <c r="V325" s="259"/>
      <c r="W325" s="259"/>
      <c r="X325" s="259"/>
      <c r="Y325" s="259"/>
      <c r="Z325" s="259"/>
    </row>
    <row r="326" spans="1:26" ht="409.5">
      <c r="A326" s="657"/>
      <c r="B326" s="651" t="e">
        <f>OR(fmMSIHMO,fmMSIPPO,fmMSIPOS,fmSSIHMO,fmSSIPPO,fmSSIPOS)</f>
        <v>#NAME?</v>
      </c>
      <c r="C326" s="651" t="b">
        <v>0</v>
      </c>
      <c r="D326" s="657"/>
      <c r="E326" s="657"/>
      <c r="F326" s="3"/>
      <c r="G326" s="652"/>
      <c r="H326" s="276"/>
      <c r="I326" s="275" t="s">
        <v>352</v>
      </c>
      <c r="J326" s="275" t="s">
        <v>277</v>
      </c>
      <c r="K326" s="20" t="s">
        <v>1905</v>
      </c>
      <c r="L326" s="16" t="s">
        <v>1493</v>
      </c>
      <c r="M326" s="41" t="s">
        <v>325</v>
      </c>
      <c r="N326" s="17" t="s">
        <v>1906</v>
      </c>
      <c r="O326" s="42" t="s">
        <v>1488</v>
      </c>
      <c r="P326" s="26"/>
      <c r="Q326" s="26"/>
      <c r="S326" s="257" t="s">
        <v>1873</v>
      </c>
    </row>
    <row r="327" spans="1:26" ht="409.5">
      <c r="A327" s="256"/>
      <c r="B327" s="651"/>
      <c r="C327" s="651"/>
      <c r="D327" s="7"/>
      <c r="E327" s="7"/>
      <c r="F327" s="3"/>
      <c r="G327" s="7"/>
      <c r="H327" s="279"/>
      <c r="I327" s="275" t="s">
        <v>354</v>
      </c>
      <c r="J327" s="275" t="s">
        <v>277</v>
      </c>
      <c r="K327" s="20" t="s">
        <v>1907</v>
      </c>
      <c r="L327" s="16" t="s">
        <v>1493</v>
      </c>
      <c r="M327" s="41" t="s">
        <v>325</v>
      </c>
      <c r="N327" s="17" t="s">
        <v>1908</v>
      </c>
      <c r="O327" s="42" t="s">
        <v>1488</v>
      </c>
      <c r="P327" s="26"/>
      <c r="Q327" s="26"/>
      <c r="R327" s="259"/>
      <c r="S327" s="259"/>
      <c r="T327" s="259"/>
      <c r="U327" s="259"/>
      <c r="V327" s="259"/>
      <c r="W327" s="259"/>
      <c r="X327" s="259"/>
      <c r="Y327" s="259"/>
      <c r="Z327" s="259"/>
    </row>
    <row r="328" spans="1:26" ht="255">
      <c r="A328" s="256"/>
      <c r="B328" s="651"/>
      <c r="C328" s="651"/>
      <c r="D328" s="7"/>
      <c r="E328" s="7"/>
      <c r="F328" s="3"/>
      <c r="G328" s="7"/>
      <c r="H328" s="276"/>
      <c r="I328" s="275" t="s">
        <v>407</v>
      </c>
      <c r="J328" s="275" t="s">
        <v>277</v>
      </c>
      <c r="K328" s="20" t="s">
        <v>1909</v>
      </c>
      <c r="L328" s="16" t="s">
        <v>1493</v>
      </c>
      <c r="M328" s="41" t="s">
        <v>325</v>
      </c>
      <c r="N328" s="17" t="s">
        <v>1910</v>
      </c>
      <c r="O328" s="42" t="s">
        <v>1488</v>
      </c>
      <c r="P328" s="26"/>
      <c r="Q328" s="26"/>
      <c r="R328" s="259"/>
      <c r="S328" s="259"/>
      <c r="T328" s="259"/>
      <c r="U328" s="259"/>
      <c r="V328" s="259"/>
      <c r="W328" s="259"/>
      <c r="X328" s="259"/>
      <c r="Y328" s="259"/>
      <c r="Z328" s="259"/>
    </row>
    <row r="329" spans="1:26" ht="114.75">
      <c r="A329" s="256"/>
      <c r="B329" s="651"/>
      <c r="C329" s="651"/>
      <c r="D329" s="7"/>
      <c r="E329" s="7"/>
      <c r="F329" s="3"/>
      <c r="G329" s="7"/>
      <c r="H329" s="276"/>
      <c r="I329" s="275" t="s">
        <v>277</v>
      </c>
      <c r="J329" s="275" t="s">
        <v>117</v>
      </c>
      <c r="K329" s="20" t="s">
        <v>1911</v>
      </c>
      <c r="L329" s="16" t="s">
        <v>1493</v>
      </c>
      <c r="M329" s="41" t="s">
        <v>325</v>
      </c>
      <c r="N329" s="17" t="s">
        <v>1912</v>
      </c>
      <c r="O329" s="42" t="s">
        <v>1488</v>
      </c>
      <c r="P329" s="26"/>
      <c r="Q329" s="26"/>
      <c r="R329" s="259"/>
      <c r="S329" s="259"/>
      <c r="T329" s="259"/>
      <c r="U329" s="259"/>
      <c r="V329" s="259"/>
      <c r="W329" s="259"/>
      <c r="X329" s="259"/>
      <c r="Y329" s="259"/>
      <c r="Z329" s="259"/>
    </row>
    <row r="330" spans="1:26" ht="140.25">
      <c r="A330" s="256"/>
      <c r="B330" s="651"/>
      <c r="C330" s="651"/>
      <c r="D330" s="7"/>
      <c r="E330" s="7"/>
      <c r="F330" s="3"/>
      <c r="G330" s="7"/>
      <c r="H330" s="276"/>
      <c r="I330" s="275" t="s">
        <v>277</v>
      </c>
      <c r="J330" s="275" t="s">
        <v>277</v>
      </c>
      <c r="K330" s="20" t="s">
        <v>1913</v>
      </c>
      <c r="L330" s="16" t="s">
        <v>1493</v>
      </c>
      <c r="M330" s="41" t="s">
        <v>325</v>
      </c>
      <c r="N330" s="17" t="s">
        <v>1914</v>
      </c>
      <c r="O330" s="42" t="s">
        <v>1488</v>
      </c>
      <c r="P330" s="26"/>
      <c r="Q330" s="26"/>
      <c r="R330" s="259"/>
      <c r="S330" s="259"/>
      <c r="T330" s="259"/>
      <c r="U330" s="259"/>
      <c r="V330" s="259"/>
      <c r="W330" s="259"/>
      <c r="X330" s="259"/>
      <c r="Y330" s="259"/>
      <c r="Z330" s="259"/>
    </row>
    <row r="331" spans="1:26" ht="344.25">
      <c r="A331" s="256"/>
      <c r="B331" s="651"/>
      <c r="C331" s="651"/>
      <c r="D331" s="7"/>
      <c r="E331" s="7"/>
      <c r="F331" s="3"/>
      <c r="G331" s="7"/>
      <c r="H331" s="276"/>
      <c r="I331" s="275" t="s">
        <v>277</v>
      </c>
      <c r="J331" s="275" t="s">
        <v>277</v>
      </c>
      <c r="K331" s="20" t="s">
        <v>1915</v>
      </c>
      <c r="L331" s="16" t="s">
        <v>1493</v>
      </c>
      <c r="M331" s="41" t="s">
        <v>325</v>
      </c>
      <c r="N331" s="17" t="s">
        <v>1916</v>
      </c>
      <c r="O331" s="42" t="s">
        <v>1488</v>
      </c>
      <c r="P331" s="26"/>
      <c r="Q331" s="26"/>
      <c r="R331" s="259"/>
      <c r="S331" s="259"/>
      <c r="T331" s="259"/>
      <c r="U331" s="259"/>
      <c r="V331" s="259"/>
      <c r="W331" s="259"/>
      <c r="X331" s="259"/>
      <c r="Y331" s="259"/>
      <c r="Z331" s="259"/>
    </row>
    <row r="332" spans="1:26" ht="382.5">
      <c r="A332" s="256"/>
      <c r="B332" s="651"/>
      <c r="C332" s="651"/>
      <c r="D332" s="7"/>
      <c r="E332" s="7"/>
      <c r="F332" s="3"/>
      <c r="G332" s="7"/>
      <c r="H332" s="276"/>
      <c r="I332" s="275" t="s">
        <v>277</v>
      </c>
      <c r="J332" s="275" t="s">
        <v>119</v>
      </c>
      <c r="K332" s="21" t="s">
        <v>1917</v>
      </c>
      <c r="L332" s="16" t="s">
        <v>1493</v>
      </c>
      <c r="M332" s="41" t="s">
        <v>325</v>
      </c>
      <c r="N332" s="17" t="s">
        <v>1695</v>
      </c>
      <c r="O332" s="42" t="s">
        <v>1488</v>
      </c>
      <c r="P332" s="26"/>
      <c r="Q332" s="26"/>
      <c r="R332" s="259"/>
      <c r="S332" s="259"/>
      <c r="T332" s="259"/>
      <c r="U332" s="259"/>
      <c r="V332" s="259"/>
      <c r="W332" s="259"/>
      <c r="X332" s="259"/>
      <c r="Y332" s="259"/>
      <c r="Z332" s="259"/>
    </row>
    <row r="333" spans="1:26" ht="204">
      <c r="A333" s="256"/>
      <c r="B333" s="651"/>
      <c r="C333" s="651"/>
      <c r="D333" s="7"/>
      <c r="E333" s="7"/>
      <c r="F333" s="3"/>
      <c r="G333" s="7"/>
      <c r="H333" s="276"/>
      <c r="I333" s="275" t="s">
        <v>277</v>
      </c>
      <c r="J333" s="275" t="s">
        <v>277</v>
      </c>
      <c r="K333" s="22" t="s">
        <v>1918</v>
      </c>
      <c r="L333" s="36"/>
      <c r="M333" s="37"/>
      <c r="N333" s="37"/>
      <c r="O333" s="37"/>
      <c r="P333" s="37"/>
      <c r="Q333" s="50"/>
      <c r="R333" s="259"/>
      <c r="S333" s="259"/>
      <c r="T333" s="259"/>
      <c r="U333" s="259"/>
      <c r="V333" s="259"/>
      <c r="W333" s="259"/>
      <c r="X333" s="259"/>
      <c r="Y333" s="259"/>
      <c r="Z333" s="259"/>
    </row>
    <row r="334" spans="1:26" ht="15.75">
      <c r="A334" s="256"/>
      <c r="B334" s="651"/>
      <c r="C334" s="651"/>
      <c r="D334" s="7"/>
      <c r="E334" s="7"/>
      <c r="F334" s="3"/>
      <c r="G334" s="7"/>
      <c r="H334" s="276"/>
      <c r="I334" s="275" t="s">
        <v>277</v>
      </c>
      <c r="J334" s="275" t="s">
        <v>277</v>
      </c>
      <c r="K334" s="22" t="s">
        <v>1919</v>
      </c>
      <c r="L334" s="38"/>
      <c r="M334" s="40"/>
      <c r="N334" s="40"/>
      <c r="O334" s="40"/>
      <c r="P334" s="40"/>
      <c r="Q334" s="51"/>
      <c r="R334" s="259"/>
      <c r="S334" s="259"/>
      <c r="T334" s="259"/>
      <c r="U334" s="259"/>
      <c r="V334" s="259"/>
      <c r="W334" s="259"/>
      <c r="X334" s="259"/>
      <c r="Y334" s="259"/>
      <c r="Z334" s="259"/>
    </row>
    <row r="335" spans="1:26" ht="51">
      <c r="A335" s="256"/>
      <c r="B335" s="651"/>
      <c r="C335" s="651"/>
      <c r="D335" s="7"/>
      <c r="E335" s="7"/>
      <c r="F335" s="3"/>
      <c r="G335" s="7"/>
      <c r="H335" s="276"/>
      <c r="I335" s="275" t="s">
        <v>277</v>
      </c>
      <c r="J335" s="275" t="s">
        <v>121</v>
      </c>
      <c r="K335" s="23" t="s">
        <v>1920</v>
      </c>
      <c r="L335" s="16" t="s">
        <v>1921</v>
      </c>
      <c r="M335" s="41" t="s">
        <v>325</v>
      </c>
      <c r="N335" s="17" t="s">
        <v>1922</v>
      </c>
      <c r="O335" s="42" t="s">
        <v>1923</v>
      </c>
      <c r="P335" s="32"/>
      <c r="Q335" s="32"/>
      <c r="R335" s="259"/>
      <c r="S335" s="259"/>
      <c r="T335" s="259"/>
      <c r="U335" s="259"/>
      <c r="V335" s="259"/>
      <c r="W335" s="259"/>
      <c r="X335" s="259"/>
      <c r="Y335" s="259"/>
      <c r="Z335" s="259"/>
    </row>
    <row r="336" spans="1:26" ht="51">
      <c r="A336" s="256"/>
      <c r="B336" s="651"/>
      <c r="C336" s="651"/>
      <c r="D336" s="7"/>
      <c r="E336" s="7"/>
      <c r="F336" s="3"/>
      <c r="G336" s="7"/>
      <c r="H336" s="276"/>
      <c r="I336" s="275" t="s">
        <v>277</v>
      </c>
      <c r="J336" s="275" t="s">
        <v>277</v>
      </c>
      <c r="K336" s="23" t="s">
        <v>1924</v>
      </c>
      <c r="L336" s="16" t="s">
        <v>287</v>
      </c>
      <c r="M336" s="41" t="s">
        <v>348</v>
      </c>
      <c r="N336" s="17" t="s">
        <v>1925</v>
      </c>
      <c r="O336" s="42" t="s">
        <v>287</v>
      </c>
      <c r="P336" s="32"/>
      <c r="Q336" s="32"/>
      <c r="R336" s="259"/>
      <c r="S336" s="259"/>
      <c r="T336" s="259"/>
      <c r="U336" s="259"/>
      <c r="V336" s="259"/>
      <c r="W336" s="259"/>
      <c r="X336" s="259"/>
      <c r="Y336" s="259"/>
      <c r="Z336" s="259"/>
    </row>
    <row r="337" spans="1:26" ht="15.75">
      <c r="A337" s="256"/>
      <c r="B337" s="651"/>
      <c r="C337" s="651"/>
      <c r="D337" s="7"/>
      <c r="E337" s="7"/>
      <c r="F337" s="3"/>
      <c r="G337" s="7"/>
      <c r="H337" s="276"/>
      <c r="I337" s="275" t="s">
        <v>277</v>
      </c>
      <c r="J337" s="275" t="s">
        <v>277</v>
      </c>
      <c r="K337" s="22" t="s">
        <v>1926</v>
      </c>
      <c r="L337" s="38"/>
      <c r="M337" s="40"/>
      <c r="N337" s="40"/>
      <c r="O337" s="40"/>
      <c r="P337" s="35"/>
      <c r="Q337" s="49"/>
      <c r="R337" s="259"/>
      <c r="S337" s="259"/>
      <c r="T337" s="259"/>
      <c r="U337" s="259"/>
      <c r="V337" s="259"/>
      <c r="W337" s="259"/>
      <c r="X337" s="259"/>
      <c r="Y337" s="259"/>
      <c r="Z337" s="259"/>
    </row>
    <row r="338" spans="1:26" ht="51">
      <c r="A338" s="256"/>
      <c r="B338" s="651"/>
      <c r="C338" s="651"/>
      <c r="D338" s="7"/>
      <c r="E338" s="7"/>
      <c r="F338" s="3"/>
      <c r="G338" s="7"/>
      <c r="H338" s="276"/>
      <c r="I338" s="275" t="s">
        <v>277</v>
      </c>
      <c r="J338" s="275" t="s">
        <v>134</v>
      </c>
      <c r="K338" s="23" t="s">
        <v>1920</v>
      </c>
      <c r="L338" s="16" t="s">
        <v>1921</v>
      </c>
      <c r="M338" s="41" t="s">
        <v>325</v>
      </c>
      <c r="N338" s="17" t="s">
        <v>1927</v>
      </c>
      <c r="O338" s="42" t="s">
        <v>1923</v>
      </c>
      <c r="P338" s="29"/>
      <c r="Q338" s="29"/>
      <c r="R338" s="259"/>
      <c r="S338" s="259" t="s">
        <v>1928</v>
      </c>
      <c r="T338" s="259"/>
      <c r="U338" s="259"/>
      <c r="V338" s="259"/>
      <c r="W338" s="259"/>
      <c r="X338" s="259"/>
      <c r="Y338" s="259"/>
      <c r="Z338" s="259"/>
    </row>
    <row r="339" spans="1:26" ht="51">
      <c r="A339" s="256"/>
      <c r="B339" s="651"/>
      <c r="C339" s="651"/>
      <c r="D339" s="7"/>
      <c r="E339" s="7"/>
      <c r="F339" s="3"/>
      <c r="G339" s="7"/>
      <c r="H339" s="276"/>
      <c r="I339" s="275" t="s">
        <v>277</v>
      </c>
      <c r="J339" s="275" t="s">
        <v>277</v>
      </c>
      <c r="K339" s="23" t="s">
        <v>1924</v>
      </c>
      <c r="L339" s="16" t="s">
        <v>287</v>
      </c>
      <c r="M339" s="41" t="s">
        <v>348</v>
      </c>
      <c r="N339" s="17" t="s">
        <v>1929</v>
      </c>
      <c r="O339" s="42" t="s">
        <v>287</v>
      </c>
      <c r="P339" s="29"/>
      <c r="Q339" s="29"/>
      <c r="R339" s="259"/>
      <c r="S339" s="259"/>
      <c r="T339" s="259"/>
      <c r="U339" s="259"/>
      <c r="V339" s="259"/>
      <c r="W339" s="259"/>
      <c r="X339" s="259"/>
      <c r="Y339" s="259"/>
      <c r="Z339" s="259"/>
    </row>
    <row r="340" spans="1:26" ht="15.75">
      <c r="A340" s="256"/>
      <c r="B340" s="651"/>
      <c r="C340" s="651"/>
      <c r="D340" s="7"/>
      <c r="E340" s="7"/>
      <c r="F340" s="3"/>
      <c r="G340" s="7"/>
      <c r="H340" s="276"/>
      <c r="I340" s="275" t="s">
        <v>277</v>
      </c>
      <c r="J340" s="275" t="s">
        <v>277</v>
      </c>
      <c r="K340" s="22" t="s">
        <v>1930</v>
      </c>
      <c r="L340" s="33"/>
      <c r="M340" s="35"/>
      <c r="N340" s="35"/>
      <c r="O340" s="35"/>
      <c r="P340" s="35"/>
      <c r="Q340" s="49"/>
      <c r="R340" s="259"/>
      <c r="S340" s="259"/>
      <c r="T340" s="259"/>
      <c r="U340" s="259"/>
      <c r="V340" s="259"/>
      <c r="W340" s="259"/>
      <c r="X340" s="259"/>
      <c r="Y340" s="259"/>
      <c r="Z340" s="259"/>
    </row>
    <row r="341" spans="1:26" ht="51">
      <c r="A341" s="256"/>
      <c r="B341" s="651"/>
      <c r="C341" s="651"/>
      <c r="D341" s="7"/>
      <c r="E341" s="7"/>
      <c r="F341" s="3"/>
      <c r="G341" s="7"/>
      <c r="H341" s="276"/>
      <c r="I341" s="275" t="s">
        <v>277</v>
      </c>
      <c r="J341" s="275" t="s">
        <v>138</v>
      </c>
      <c r="K341" s="23" t="s">
        <v>1920</v>
      </c>
      <c r="L341" s="16" t="s">
        <v>1921</v>
      </c>
      <c r="M341" s="41" t="s">
        <v>325</v>
      </c>
      <c r="N341" s="17" t="s">
        <v>1931</v>
      </c>
      <c r="O341" s="42" t="s">
        <v>1923</v>
      </c>
      <c r="P341" s="29"/>
      <c r="Q341" s="29"/>
      <c r="R341" s="259"/>
      <c r="S341" s="259"/>
      <c r="T341" s="259"/>
      <c r="U341" s="259"/>
      <c r="V341" s="259"/>
      <c r="W341" s="259"/>
      <c r="X341" s="259"/>
      <c r="Y341" s="259"/>
      <c r="Z341" s="259"/>
    </row>
    <row r="342" spans="1:26" ht="51">
      <c r="A342" s="256"/>
      <c r="B342" s="651"/>
      <c r="C342" s="651"/>
      <c r="D342" s="7"/>
      <c r="E342" s="7"/>
      <c r="F342" s="3"/>
      <c r="G342" s="7"/>
      <c r="H342" s="276"/>
      <c r="I342" s="275" t="s">
        <v>277</v>
      </c>
      <c r="J342" s="275" t="s">
        <v>277</v>
      </c>
      <c r="K342" s="23" t="s">
        <v>1924</v>
      </c>
      <c r="L342" s="16" t="s">
        <v>287</v>
      </c>
      <c r="M342" s="41" t="s">
        <v>348</v>
      </c>
      <c r="N342" s="17" t="s">
        <v>1932</v>
      </c>
      <c r="O342" s="42" t="s">
        <v>287</v>
      </c>
      <c r="P342" s="29"/>
      <c r="Q342" s="29"/>
      <c r="R342" s="259"/>
      <c r="S342" s="259"/>
      <c r="T342" s="259"/>
      <c r="U342" s="259"/>
      <c r="V342" s="259"/>
      <c r="W342" s="259"/>
      <c r="X342" s="259"/>
      <c r="Y342" s="259"/>
      <c r="Z342" s="259"/>
    </row>
    <row r="343" spans="1:26" ht="25.5">
      <c r="A343" s="256"/>
      <c r="B343" s="651"/>
      <c r="C343" s="651"/>
      <c r="D343" s="7"/>
      <c r="E343" s="7"/>
      <c r="F343" s="3"/>
      <c r="G343" s="7"/>
      <c r="H343" s="276"/>
      <c r="I343" s="275" t="s">
        <v>277</v>
      </c>
      <c r="J343" s="275" t="s">
        <v>277</v>
      </c>
      <c r="K343" s="22" t="s">
        <v>1933</v>
      </c>
      <c r="L343" s="33"/>
      <c r="M343" s="35"/>
      <c r="N343" s="35"/>
      <c r="O343" s="35"/>
      <c r="P343" s="35"/>
      <c r="Q343" s="49"/>
      <c r="R343" s="259"/>
      <c r="S343" s="259"/>
      <c r="T343" s="259"/>
      <c r="U343" s="259"/>
      <c r="V343" s="259"/>
      <c r="W343" s="259"/>
      <c r="X343" s="259"/>
      <c r="Y343" s="259"/>
      <c r="Z343" s="259"/>
    </row>
    <row r="344" spans="1:26" ht="51">
      <c r="A344" s="256"/>
      <c r="B344" s="651"/>
      <c r="C344" s="651"/>
      <c r="D344" s="7"/>
      <c r="E344" s="7"/>
      <c r="F344" s="3"/>
      <c r="G344" s="7"/>
      <c r="H344" s="276"/>
      <c r="I344" s="275" t="s">
        <v>409</v>
      </c>
      <c r="J344" s="275" t="s">
        <v>277</v>
      </c>
      <c r="K344" s="23" t="s">
        <v>1920</v>
      </c>
      <c r="L344" s="16" t="s">
        <v>1921</v>
      </c>
      <c r="M344" s="41" t="s">
        <v>325</v>
      </c>
      <c r="N344" s="17" t="s">
        <v>1931</v>
      </c>
      <c r="O344" s="42" t="s">
        <v>1923</v>
      </c>
      <c r="P344" s="29"/>
      <c r="Q344" s="29"/>
      <c r="R344" s="259"/>
      <c r="S344" s="259"/>
      <c r="T344" s="259"/>
      <c r="U344" s="259"/>
      <c r="V344" s="259"/>
      <c r="W344" s="259"/>
      <c r="X344" s="259"/>
      <c r="Y344" s="259"/>
      <c r="Z344" s="259"/>
    </row>
    <row r="345" spans="1:26" ht="51">
      <c r="A345" s="256"/>
      <c r="B345" s="651"/>
      <c r="C345" s="651"/>
      <c r="D345" s="7"/>
      <c r="E345" s="7"/>
      <c r="F345" s="3"/>
      <c r="G345" s="7"/>
      <c r="H345" s="276"/>
      <c r="I345" s="275" t="s">
        <v>411</v>
      </c>
      <c r="J345" s="275" t="s">
        <v>277</v>
      </c>
      <c r="K345" s="23" t="s">
        <v>1924</v>
      </c>
      <c r="L345" s="16" t="s">
        <v>287</v>
      </c>
      <c r="M345" s="41" t="s">
        <v>348</v>
      </c>
      <c r="N345" s="17" t="s">
        <v>1932</v>
      </c>
      <c r="O345" s="42" t="s">
        <v>287</v>
      </c>
      <c r="P345" s="29"/>
      <c r="Q345" s="29"/>
      <c r="R345" s="259"/>
      <c r="S345" s="259" t="s">
        <v>1934</v>
      </c>
      <c r="T345" s="259"/>
      <c r="U345" s="259"/>
      <c r="V345" s="259"/>
      <c r="W345" s="259"/>
      <c r="X345" s="259"/>
      <c r="Y345" s="259"/>
      <c r="Z345" s="259"/>
    </row>
    <row r="346" spans="1:26" ht="15.75">
      <c r="A346" s="653"/>
      <c r="B346" s="651"/>
      <c r="C346" s="651"/>
      <c r="D346" s="256"/>
      <c r="E346" s="256"/>
      <c r="F346" s="3"/>
      <c r="G346" s="256"/>
      <c r="H346" s="276"/>
      <c r="I346" s="275" t="s">
        <v>413</v>
      </c>
      <c r="J346" s="275" t="s">
        <v>277</v>
      </c>
      <c r="K346" s="22" t="s">
        <v>1935</v>
      </c>
      <c r="L346" s="33"/>
      <c r="M346" s="35"/>
      <c r="N346" s="35"/>
      <c r="O346" s="35"/>
      <c r="P346" s="35"/>
      <c r="Q346" s="49"/>
      <c r="R346" s="256"/>
      <c r="S346" s="256"/>
      <c r="T346" s="256"/>
      <c r="U346" s="256"/>
      <c r="V346" s="256"/>
      <c r="W346" s="256"/>
      <c r="X346" s="256"/>
      <c r="Y346" s="256"/>
      <c r="Z346" s="256"/>
    </row>
    <row r="347" spans="1:26" ht="51">
      <c r="A347" s="653"/>
      <c r="B347" s="651"/>
      <c r="C347" s="651"/>
      <c r="D347" s="256"/>
      <c r="E347" s="256"/>
      <c r="F347" s="3"/>
      <c r="G347" s="256"/>
      <c r="H347" s="276"/>
      <c r="I347" s="275"/>
      <c r="J347" s="275" t="s">
        <v>117</v>
      </c>
      <c r="K347" s="23" t="s">
        <v>1920</v>
      </c>
      <c r="L347" s="16" t="s">
        <v>1921</v>
      </c>
      <c r="M347" s="41" t="s">
        <v>325</v>
      </c>
      <c r="N347" s="17" t="s">
        <v>1931</v>
      </c>
      <c r="O347" s="42" t="s">
        <v>1923</v>
      </c>
      <c r="P347" s="29"/>
      <c r="Q347" s="29"/>
      <c r="R347" s="256"/>
      <c r="S347" s="256"/>
      <c r="T347" s="256"/>
      <c r="U347" s="256"/>
      <c r="V347" s="256"/>
      <c r="W347" s="256"/>
      <c r="X347" s="256"/>
      <c r="Y347" s="256"/>
      <c r="Z347" s="256"/>
    </row>
    <row r="348" spans="1:26" ht="51">
      <c r="A348" s="653"/>
      <c r="B348" s="651"/>
      <c r="C348" s="651"/>
      <c r="D348" s="256"/>
      <c r="E348" s="256"/>
      <c r="F348" s="3"/>
      <c r="G348" s="256"/>
      <c r="H348" s="276"/>
      <c r="I348" s="275"/>
      <c r="J348" s="275" t="s">
        <v>119</v>
      </c>
      <c r="K348" s="23" t="s">
        <v>1924</v>
      </c>
      <c r="L348" s="16" t="s">
        <v>287</v>
      </c>
      <c r="M348" s="41" t="s">
        <v>348</v>
      </c>
      <c r="N348" s="17" t="s">
        <v>1932</v>
      </c>
      <c r="O348" s="42" t="s">
        <v>287</v>
      </c>
      <c r="P348" s="29"/>
      <c r="Q348" s="29"/>
      <c r="R348" s="256"/>
      <c r="S348" s="256"/>
      <c r="T348" s="256"/>
      <c r="U348" s="256"/>
      <c r="V348" s="256"/>
      <c r="W348" s="256"/>
      <c r="X348" s="256"/>
      <c r="Y348" s="256"/>
      <c r="Z348" s="256"/>
    </row>
    <row r="349" spans="1:26" ht="38.25">
      <c r="A349" s="657"/>
      <c r="B349" s="651" t="e">
        <f>AND(fmPerformStandInclude,OR(fmMSIHMO,fmMSIPPO,fmMSIPOS))</f>
        <v>#NAME?</v>
      </c>
      <c r="C349" s="651" t="b">
        <v>0</v>
      </c>
      <c r="D349" s="657"/>
      <c r="E349" s="657"/>
      <c r="F349" s="3"/>
      <c r="G349" s="652"/>
      <c r="H349" s="276"/>
      <c r="I349" s="275"/>
      <c r="J349" s="275" t="s">
        <v>121</v>
      </c>
      <c r="K349" s="20" t="s">
        <v>277</v>
      </c>
      <c r="L349" s="16" t="s">
        <v>1493</v>
      </c>
      <c r="M349" s="41" t="s">
        <v>325</v>
      </c>
      <c r="N349" s="17" t="s">
        <v>1936</v>
      </c>
      <c r="O349" s="42" t="s">
        <v>1488</v>
      </c>
      <c r="P349" s="26"/>
      <c r="Q349" s="26"/>
    </row>
    <row r="350" spans="1:26" ht="38.25">
      <c r="A350" s="657"/>
      <c r="B350" s="651"/>
      <c r="C350" s="651"/>
      <c r="D350" s="657"/>
      <c r="E350" s="657"/>
      <c r="F350" s="3"/>
      <c r="G350" s="652"/>
      <c r="H350" s="279"/>
      <c r="I350" s="275" t="s">
        <v>277</v>
      </c>
      <c r="J350" s="275" t="s">
        <v>277</v>
      </c>
      <c r="K350" s="20" t="s">
        <v>277</v>
      </c>
      <c r="L350" s="16" t="s">
        <v>1493</v>
      </c>
      <c r="M350" s="41" t="s">
        <v>325</v>
      </c>
      <c r="N350" s="17" t="s">
        <v>1937</v>
      </c>
      <c r="O350" s="42" t="s">
        <v>1488</v>
      </c>
      <c r="P350" s="26"/>
      <c r="Q350" s="26"/>
      <c r="S350" s="257" t="s">
        <v>1938</v>
      </c>
    </row>
    <row r="351" spans="1:26" ht="293.25">
      <c r="A351" s="657"/>
      <c r="B351" s="651"/>
      <c r="C351" s="651"/>
      <c r="D351" s="657"/>
      <c r="E351" s="657"/>
      <c r="F351" s="3"/>
      <c r="G351" s="652"/>
      <c r="H351" s="298" t="s">
        <v>593</v>
      </c>
      <c r="I351" s="275" t="s">
        <v>277</v>
      </c>
      <c r="J351" s="275" t="s">
        <v>277</v>
      </c>
      <c r="K351" s="22" t="s">
        <v>1939</v>
      </c>
      <c r="L351" s="33"/>
      <c r="M351" s="35"/>
      <c r="N351" s="35"/>
      <c r="O351" s="35"/>
      <c r="P351" s="35"/>
      <c r="Q351" s="49"/>
    </row>
    <row r="352" spans="1:26" ht="102">
      <c r="A352" s="256"/>
      <c r="B352" s="651"/>
      <c r="C352" s="651"/>
      <c r="D352" s="660" t="s">
        <v>1556</v>
      </c>
      <c r="E352" s="7"/>
      <c r="F352" s="3"/>
      <c r="G352" s="7"/>
      <c r="H352" s="279"/>
      <c r="I352" s="275" t="s">
        <v>284</v>
      </c>
      <c r="J352" s="275" t="s">
        <v>277</v>
      </c>
      <c r="K352" s="20" t="s">
        <v>1940</v>
      </c>
      <c r="L352" s="16" t="s">
        <v>1493</v>
      </c>
      <c r="M352" s="41" t="s">
        <v>325</v>
      </c>
      <c r="N352" s="17" t="s">
        <v>1941</v>
      </c>
      <c r="O352" s="42" t="s">
        <v>1488</v>
      </c>
      <c r="P352" s="25"/>
      <c r="Q352" s="25"/>
      <c r="S352" s="257" t="s">
        <v>1942</v>
      </c>
    </row>
    <row r="353" spans="1:26" ht="165.75">
      <c r="A353" s="256"/>
      <c r="B353" s="651"/>
      <c r="C353" s="651"/>
      <c r="D353" s="660" t="s">
        <v>1556</v>
      </c>
      <c r="E353" s="7"/>
      <c r="F353" s="3"/>
      <c r="G353" s="7"/>
      <c r="H353" s="276"/>
      <c r="I353" s="275" t="s">
        <v>277</v>
      </c>
      <c r="J353" s="275" t="s">
        <v>277</v>
      </c>
      <c r="K353" s="20" t="s">
        <v>1943</v>
      </c>
      <c r="L353" s="16" t="s">
        <v>1493</v>
      </c>
      <c r="M353" s="41" t="s">
        <v>325</v>
      </c>
      <c r="N353" s="17" t="s">
        <v>1944</v>
      </c>
      <c r="O353" s="42" t="s">
        <v>1488</v>
      </c>
      <c r="P353" s="26"/>
      <c r="Q353" s="26"/>
    </row>
    <row r="354" spans="1:26" ht="114.75">
      <c r="A354" s="657"/>
      <c r="B354" s="651"/>
      <c r="C354" s="651"/>
      <c r="D354" s="657"/>
      <c r="E354" s="657"/>
      <c r="F354" s="3"/>
      <c r="H354" s="276"/>
      <c r="I354" s="275"/>
      <c r="J354" s="275" t="s">
        <v>117</v>
      </c>
      <c r="K354" s="20" t="s">
        <v>1945</v>
      </c>
      <c r="L354" s="16" t="s">
        <v>1493</v>
      </c>
      <c r="M354" s="41" t="s">
        <v>325</v>
      </c>
      <c r="N354" s="17" t="s">
        <v>1946</v>
      </c>
      <c r="O354" s="42" t="s">
        <v>1488</v>
      </c>
      <c r="P354" s="26"/>
      <c r="Q354" s="26"/>
      <c r="R354" s="256"/>
      <c r="S354" s="256"/>
      <c r="T354" s="256"/>
      <c r="U354" s="256"/>
      <c r="V354" s="256"/>
      <c r="W354" s="256"/>
      <c r="X354" s="256"/>
      <c r="Y354" s="256"/>
      <c r="Z354" s="256"/>
    </row>
    <row r="355" spans="1:26" ht="15.75">
      <c r="A355" s="657"/>
      <c r="B355" s="651"/>
      <c r="C355" s="651"/>
      <c r="D355" s="657"/>
      <c r="E355" s="657"/>
      <c r="F355" s="3"/>
      <c r="H355" s="279"/>
      <c r="I355" s="275" t="s">
        <v>290</v>
      </c>
      <c r="J355" s="275" t="s">
        <v>277</v>
      </c>
      <c r="K355" s="658"/>
      <c r="L355" s="11"/>
      <c r="M355" s="6"/>
      <c r="N355" s="6"/>
      <c r="O355" s="11"/>
      <c r="P355" s="27"/>
      <c r="Q355" s="27"/>
      <c r="R355" s="256"/>
      <c r="S355" s="256"/>
      <c r="T355" s="256"/>
      <c r="U355" s="256"/>
      <c r="V355" s="256"/>
      <c r="W355" s="256"/>
      <c r="X355" s="256"/>
      <c r="Y355" s="256"/>
      <c r="Z355" s="256"/>
    </row>
    <row r="356" spans="1:26" ht="94.5">
      <c r="A356" s="657"/>
      <c r="B356" s="651"/>
      <c r="C356" s="651"/>
      <c r="D356" s="657"/>
      <c r="E356" s="657"/>
      <c r="F356" s="3"/>
      <c r="H356" s="279"/>
      <c r="I356" s="275" t="s">
        <v>298</v>
      </c>
      <c r="J356" s="275" t="s">
        <v>277</v>
      </c>
      <c r="K356" s="874" t="s">
        <v>1878</v>
      </c>
      <c r="L356" s="15" t="s">
        <v>1507</v>
      </c>
      <c r="M356" s="15" t="s">
        <v>282</v>
      </c>
      <c r="N356" s="15" t="s">
        <v>1170</v>
      </c>
      <c r="O356" s="15" t="s">
        <v>283</v>
      </c>
      <c r="P356" s="15" t="s">
        <v>103</v>
      </c>
      <c r="Q356" s="46" t="s">
        <v>104</v>
      </c>
      <c r="R356" s="256"/>
      <c r="S356" s="256"/>
      <c r="T356" s="256"/>
      <c r="U356" s="256"/>
      <c r="V356" s="256"/>
      <c r="W356" s="256"/>
      <c r="X356" s="256"/>
      <c r="Y356" s="256"/>
      <c r="Z356" s="256"/>
    </row>
    <row r="357" spans="1:26" ht="357">
      <c r="A357" s="256"/>
      <c r="B357" s="651"/>
      <c r="C357" s="651"/>
      <c r="D357" s="660" t="s">
        <v>1556</v>
      </c>
      <c r="E357" s="7"/>
      <c r="F357" s="3"/>
      <c r="G357" s="7"/>
      <c r="H357" s="279"/>
      <c r="I357" s="275" t="s">
        <v>300</v>
      </c>
      <c r="J357" s="275" t="s">
        <v>277</v>
      </c>
      <c r="K357" s="22" t="s">
        <v>1882</v>
      </c>
      <c r="L357" s="21" t="s">
        <v>1947</v>
      </c>
      <c r="M357" s="41" t="s">
        <v>325</v>
      </c>
      <c r="N357" s="17" t="s">
        <v>1634</v>
      </c>
      <c r="O357" s="42" t="s">
        <v>1948</v>
      </c>
      <c r="P357" s="25"/>
      <c r="Q357" s="25"/>
      <c r="R357" s="256"/>
      <c r="S357" s="256"/>
      <c r="T357" s="256"/>
      <c r="U357" s="256"/>
      <c r="V357" s="256"/>
      <c r="W357" s="256"/>
      <c r="X357" s="256"/>
      <c r="Y357" s="256"/>
      <c r="Z357" s="256"/>
    </row>
    <row r="358" spans="1:26" ht="15.75">
      <c r="A358" s="256"/>
      <c r="B358" s="651"/>
      <c r="C358" s="651"/>
      <c r="D358" s="660" t="s">
        <v>1556</v>
      </c>
      <c r="E358" s="7"/>
      <c r="F358" s="3"/>
      <c r="G358" s="7"/>
      <c r="H358" s="276"/>
      <c r="I358" s="275" t="s">
        <v>277</v>
      </c>
      <c r="J358" s="275" t="s">
        <v>117</v>
      </c>
      <c r="K358" s="53" t="s">
        <v>277</v>
      </c>
      <c r="L358" s="33"/>
      <c r="M358" s="35"/>
      <c r="N358" s="35"/>
      <c r="O358" s="35"/>
      <c r="P358" s="35"/>
      <c r="Q358" s="49"/>
      <c r="R358" s="256"/>
      <c r="S358" s="256"/>
      <c r="T358" s="256"/>
      <c r="U358" s="256"/>
      <c r="V358" s="256"/>
      <c r="W358" s="256"/>
      <c r="X358" s="256"/>
      <c r="Y358" s="256"/>
      <c r="Z358" s="256"/>
    </row>
    <row r="359" spans="1:26" ht="15.75">
      <c r="A359" s="657"/>
      <c r="B359" s="651"/>
      <c r="C359" s="651"/>
      <c r="D359" s="657"/>
      <c r="E359" s="657"/>
      <c r="F359" s="3"/>
      <c r="H359" s="276"/>
      <c r="I359" s="275" t="s">
        <v>302</v>
      </c>
      <c r="J359" s="275" t="s">
        <v>277</v>
      </c>
      <c r="K359" s="21" t="s">
        <v>277</v>
      </c>
      <c r="L359" s="19" t="s">
        <v>287</v>
      </c>
      <c r="M359" s="41" t="s">
        <v>348</v>
      </c>
      <c r="N359" s="18" t="s">
        <v>1880</v>
      </c>
      <c r="O359" s="42" t="s">
        <v>287</v>
      </c>
      <c r="P359" s="26"/>
      <c r="Q359" s="26"/>
      <c r="R359" s="256"/>
      <c r="S359" s="256"/>
      <c r="T359" s="256"/>
      <c r="U359" s="256"/>
      <c r="V359" s="256"/>
      <c r="W359" s="256"/>
      <c r="X359" s="256"/>
      <c r="Y359" s="256"/>
      <c r="Z359" s="256"/>
    </row>
    <row r="360" spans="1:26" ht="38.25">
      <c r="A360" s="657"/>
      <c r="B360" s="651"/>
      <c r="C360" s="651"/>
      <c r="D360" s="657"/>
      <c r="E360" s="657"/>
      <c r="F360" s="3"/>
      <c r="H360" s="279"/>
      <c r="I360" s="275"/>
      <c r="J360" s="275" t="s">
        <v>117</v>
      </c>
      <c r="K360" s="21" t="s">
        <v>1949</v>
      </c>
      <c r="L360" s="19"/>
      <c r="M360" s="64" t="s">
        <v>325</v>
      </c>
      <c r="N360" s="18" t="s">
        <v>1950</v>
      </c>
      <c r="O360" s="42" t="s">
        <v>1951</v>
      </c>
      <c r="P360" s="65"/>
      <c r="Q360" s="26"/>
      <c r="R360" s="256"/>
      <c r="S360" s="256"/>
      <c r="T360" s="256"/>
      <c r="U360" s="256"/>
      <c r="V360" s="256"/>
      <c r="W360" s="256"/>
      <c r="X360" s="256"/>
      <c r="Y360" s="256"/>
      <c r="Z360" s="256"/>
    </row>
    <row r="361" spans="1:26" ht="89.25">
      <c r="A361" s="657"/>
      <c r="B361" s="651"/>
      <c r="C361" s="651"/>
      <c r="D361" s="657"/>
      <c r="E361" s="657"/>
      <c r="F361" s="3"/>
      <c r="H361" s="279"/>
      <c r="I361" s="275"/>
      <c r="J361" s="275" t="s">
        <v>119</v>
      </c>
      <c r="K361" s="68" t="s">
        <v>1952</v>
      </c>
      <c r="L361" s="19"/>
      <c r="M361" s="41" t="s">
        <v>325</v>
      </c>
      <c r="N361" s="18" t="s">
        <v>1953</v>
      </c>
      <c r="O361" s="42" t="s">
        <v>1951</v>
      </c>
      <c r="P361" s="26"/>
      <c r="Q361" s="26"/>
      <c r="R361" s="256"/>
      <c r="S361" s="256"/>
      <c r="T361" s="256"/>
      <c r="U361" s="256"/>
      <c r="V361" s="256"/>
      <c r="W361" s="256"/>
      <c r="X361" s="256"/>
      <c r="Y361" s="256"/>
      <c r="Z361" s="256"/>
    </row>
    <row r="362" spans="1:26" ht="178.5">
      <c r="A362" s="657"/>
      <c r="B362" s="651"/>
      <c r="C362" s="651"/>
      <c r="D362" s="657"/>
      <c r="E362" s="657"/>
      <c r="F362" s="3"/>
      <c r="G362" s="654"/>
      <c r="H362" s="279"/>
      <c r="I362" s="275"/>
      <c r="J362" s="275" t="s">
        <v>121</v>
      </c>
      <c r="K362" s="68" t="s">
        <v>1954</v>
      </c>
      <c r="L362" s="19" t="s">
        <v>1947</v>
      </c>
      <c r="M362" s="41" t="s">
        <v>325</v>
      </c>
      <c r="N362" s="18" t="s">
        <v>1955</v>
      </c>
      <c r="O362" s="42" t="s">
        <v>1948</v>
      </c>
      <c r="P362" s="26"/>
      <c r="Q362" s="26"/>
      <c r="R362" s="256"/>
      <c r="S362" s="256"/>
      <c r="T362" s="256"/>
      <c r="U362" s="256"/>
      <c r="V362" s="256"/>
      <c r="W362" s="256"/>
      <c r="X362" s="256"/>
      <c r="Y362" s="256"/>
      <c r="Z362" s="256"/>
    </row>
    <row r="363" spans="1:26" ht="63.75">
      <c r="A363" s="653"/>
      <c r="B363" s="651" t="e">
        <f>OR(fmMSIHMO,fmMSIPPO,fmMSIPOS,fmSSIHMO,fmSSIPPO,fmSSIPOS)</f>
        <v>#NAME?</v>
      </c>
      <c r="C363" s="651" t="b">
        <v>0</v>
      </c>
      <c r="D363" s="256"/>
      <c r="E363" s="256"/>
      <c r="F363" s="3"/>
      <c r="G363" s="259"/>
      <c r="H363" s="279"/>
      <c r="I363" s="275" t="s">
        <v>307</v>
      </c>
      <c r="J363" s="275" t="s">
        <v>277</v>
      </c>
      <c r="K363" s="68" t="s">
        <v>1956</v>
      </c>
      <c r="L363" s="19" t="s">
        <v>287</v>
      </c>
      <c r="M363" s="41" t="s">
        <v>348</v>
      </c>
      <c r="N363" s="18" t="s">
        <v>1957</v>
      </c>
      <c r="O363" s="42" t="s">
        <v>287</v>
      </c>
      <c r="P363" s="26"/>
      <c r="Q363" s="26"/>
      <c r="R363" s="259"/>
      <c r="S363" s="259" t="s">
        <v>1958</v>
      </c>
      <c r="T363" s="259"/>
      <c r="U363" s="259"/>
      <c r="V363" s="259"/>
      <c r="W363" s="259"/>
      <c r="X363" s="259"/>
      <c r="Y363" s="259"/>
      <c r="Z363" s="259"/>
    </row>
    <row r="364" spans="1:26" ht="38.25">
      <c r="A364" s="653"/>
      <c r="B364" s="651"/>
      <c r="C364" s="651"/>
      <c r="D364" s="256"/>
      <c r="E364" s="256"/>
      <c r="F364" s="3"/>
      <c r="G364" s="256"/>
      <c r="H364" s="276"/>
      <c r="I364" s="275" t="s">
        <v>309</v>
      </c>
      <c r="J364" s="275" t="s">
        <v>277</v>
      </c>
      <c r="K364" s="70" t="s">
        <v>1959</v>
      </c>
      <c r="L364" s="19"/>
      <c r="M364" s="41"/>
      <c r="N364" s="18" t="s">
        <v>1960</v>
      </c>
      <c r="O364" s="42"/>
      <c r="P364" s="26"/>
      <c r="Q364" s="26"/>
      <c r="R364" s="259"/>
      <c r="S364" s="259"/>
      <c r="T364" s="259"/>
      <c r="U364" s="259"/>
      <c r="V364" s="259"/>
      <c r="W364" s="259"/>
      <c r="X364" s="259"/>
      <c r="Y364" s="259"/>
      <c r="Z364" s="259"/>
    </row>
    <row r="365" spans="1:26" ht="63.75">
      <c r="A365" s="256"/>
      <c r="B365" s="651"/>
      <c r="C365" s="651"/>
      <c r="D365" s="7"/>
      <c r="E365" s="7"/>
      <c r="F365" s="3"/>
      <c r="G365" s="7"/>
      <c r="H365" s="276"/>
      <c r="I365" s="275" t="s">
        <v>311</v>
      </c>
      <c r="J365" s="275" t="s">
        <v>277</v>
      </c>
      <c r="K365" s="68" t="s">
        <v>1961</v>
      </c>
      <c r="L365" s="19" t="s">
        <v>1947</v>
      </c>
      <c r="M365" s="41" t="s">
        <v>325</v>
      </c>
      <c r="N365" s="18" t="s">
        <v>1962</v>
      </c>
      <c r="O365" s="42" t="s">
        <v>1948</v>
      </c>
      <c r="P365" s="26"/>
      <c r="Q365" s="26"/>
      <c r="R365" s="259"/>
      <c r="S365" s="259"/>
      <c r="T365" s="259"/>
      <c r="U365" s="259"/>
      <c r="V365" s="259"/>
      <c r="W365" s="259"/>
      <c r="X365" s="259"/>
      <c r="Y365" s="259"/>
      <c r="Z365" s="259"/>
    </row>
    <row r="366" spans="1:26" ht="51">
      <c r="A366" s="657"/>
      <c r="B366" s="651"/>
      <c r="C366" s="651"/>
      <c r="D366" s="657"/>
      <c r="E366" s="657"/>
      <c r="F366" s="3"/>
      <c r="G366" s="652"/>
      <c r="H366" s="276"/>
      <c r="I366" s="275" t="s">
        <v>313</v>
      </c>
      <c r="J366" s="275" t="s">
        <v>277</v>
      </c>
      <c r="K366" s="68" t="s">
        <v>1963</v>
      </c>
      <c r="L366" s="19" t="s">
        <v>1947</v>
      </c>
      <c r="M366" s="41" t="s">
        <v>325</v>
      </c>
      <c r="N366" s="18" t="s">
        <v>1964</v>
      </c>
      <c r="O366" s="42" t="s">
        <v>1948</v>
      </c>
      <c r="P366" s="26"/>
      <c r="Q366" s="26"/>
      <c r="R366" s="259"/>
      <c r="S366" s="259"/>
      <c r="T366" s="259"/>
      <c r="U366" s="259"/>
      <c r="V366" s="259"/>
      <c r="W366" s="259"/>
      <c r="X366" s="259"/>
      <c r="Y366" s="259"/>
      <c r="Z366" s="259"/>
    </row>
    <row r="367" spans="1:26" ht="38.25">
      <c r="A367" s="657"/>
      <c r="B367" s="651" t="e">
        <f>OR(fmMFullHMO,fmMFullPPO,fmMFullPOS,fmSFullHMO,fmSFullPPO,fmSFullPOS)</f>
        <v>#NAME?</v>
      </c>
      <c r="C367" s="651" t="b">
        <v>0</v>
      </c>
      <c r="D367" s="657"/>
      <c r="E367" s="657"/>
      <c r="F367" s="3"/>
      <c r="G367" s="652"/>
      <c r="H367" s="279"/>
      <c r="I367" s="275" t="s">
        <v>316</v>
      </c>
      <c r="J367" s="275" t="s">
        <v>277</v>
      </c>
      <c r="K367" s="68" t="s">
        <v>1965</v>
      </c>
      <c r="L367" s="19" t="s">
        <v>1947</v>
      </c>
      <c r="M367" s="41" t="s">
        <v>325</v>
      </c>
      <c r="N367" s="18" t="s">
        <v>1966</v>
      </c>
      <c r="O367" s="42" t="s">
        <v>1948</v>
      </c>
      <c r="P367" s="26"/>
      <c r="Q367" s="26"/>
      <c r="R367" s="259"/>
      <c r="S367" s="259" t="s">
        <v>1967</v>
      </c>
      <c r="T367" s="259"/>
      <c r="U367" s="259"/>
      <c r="V367" s="259"/>
      <c r="W367" s="259"/>
      <c r="X367" s="259"/>
      <c r="Y367" s="259"/>
      <c r="Z367" s="259"/>
    </row>
    <row r="368" spans="1:26" ht="255">
      <c r="A368" s="657"/>
      <c r="B368" s="651" t="e">
        <f>OR(fmMFullHMO,fmMFullPPO,fmMFullPOS,fmSFullHMO,fmSFullPPO,fmSFullPOS)</f>
        <v>#NAME?</v>
      </c>
      <c r="C368" s="651" t="b">
        <v>0</v>
      </c>
      <c r="D368" s="657"/>
      <c r="E368" s="657"/>
      <c r="F368" s="3"/>
      <c r="H368" s="279"/>
      <c r="I368" s="275" t="s">
        <v>318</v>
      </c>
      <c r="J368" s="275" t="s">
        <v>277</v>
      </c>
      <c r="K368" s="66" t="s">
        <v>1968</v>
      </c>
      <c r="L368" s="16" t="s">
        <v>287</v>
      </c>
      <c r="M368" s="41" t="s">
        <v>348</v>
      </c>
      <c r="N368" s="17" t="s">
        <v>1969</v>
      </c>
      <c r="O368" s="42" t="s">
        <v>287</v>
      </c>
      <c r="P368" s="26"/>
      <c r="Q368" s="26"/>
      <c r="R368" s="256"/>
      <c r="S368" s="256"/>
      <c r="T368" s="256"/>
      <c r="U368" s="256"/>
      <c r="V368" s="256"/>
      <c r="W368" s="256"/>
      <c r="X368" s="256"/>
      <c r="Y368" s="256"/>
      <c r="Z368" s="256"/>
    </row>
    <row r="369" spans="1:26" ht="140.25">
      <c r="A369" s="657"/>
      <c r="B369" s="651" t="e">
        <f>OR(fmMFullHMO,fmMFullPPO,fmMFullPOS,fmSFullHMO,fmSFullPPO,fmSFullPOS)</f>
        <v>#NAME?</v>
      </c>
      <c r="C369" s="651" t="b">
        <v>0</v>
      </c>
      <c r="D369" s="657"/>
      <c r="E369" s="657"/>
      <c r="F369" s="3"/>
      <c r="G369" s="652"/>
      <c r="H369" s="279"/>
      <c r="I369" s="275"/>
      <c r="J369" s="275" t="s">
        <v>117</v>
      </c>
      <c r="K369" s="66" t="s">
        <v>1970</v>
      </c>
      <c r="L369" s="16" t="s">
        <v>1947</v>
      </c>
      <c r="M369" s="41" t="s">
        <v>325</v>
      </c>
      <c r="N369" s="17" t="s">
        <v>1910</v>
      </c>
      <c r="O369" s="42" t="s">
        <v>1948</v>
      </c>
      <c r="P369" s="26"/>
      <c r="Q369" s="26"/>
    </row>
    <row r="370" spans="1:26" ht="127.5">
      <c r="A370" s="657"/>
      <c r="B370" s="651"/>
      <c r="C370" s="651"/>
      <c r="D370" s="657"/>
      <c r="E370" s="657"/>
      <c r="F370" s="3"/>
      <c r="G370" s="654"/>
      <c r="H370" s="279"/>
      <c r="I370" s="275"/>
      <c r="J370" s="275" t="s">
        <v>119</v>
      </c>
      <c r="K370" s="66" t="s">
        <v>1971</v>
      </c>
      <c r="L370" s="16" t="s">
        <v>1947</v>
      </c>
      <c r="M370" s="41" t="s">
        <v>325</v>
      </c>
      <c r="N370" s="17" t="s">
        <v>1972</v>
      </c>
      <c r="O370" s="42" t="s">
        <v>1948</v>
      </c>
      <c r="P370" s="26"/>
      <c r="Q370" s="26"/>
      <c r="R370" s="256"/>
      <c r="S370" s="256"/>
      <c r="T370" s="256"/>
      <c r="U370" s="256"/>
      <c r="V370" s="256"/>
      <c r="W370" s="256"/>
      <c r="X370" s="256"/>
      <c r="Y370" s="256"/>
      <c r="Z370" s="256"/>
    </row>
    <row r="371" spans="1:26" ht="280.5">
      <c r="A371" s="657"/>
      <c r="B371" s="651"/>
      <c r="C371" s="651"/>
      <c r="D371" s="657"/>
      <c r="E371" s="657"/>
      <c r="F371" s="3"/>
      <c r="H371" s="279"/>
      <c r="I371" s="275" t="s">
        <v>320</v>
      </c>
      <c r="J371" s="275" t="s">
        <v>277</v>
      </c>
      <c r="K371" s="66" t="s">
        <v>1973</v>
      </c>
      <c r="L371" s="16" t="s">
        <v>1947</v>
      </c>
      <c r="M371" s="41" t="s">
        <v>325</v>
      </c>
      <c r="N371" s="17" t="s">
        <v>1974</v>
      </c>
      <c r="O371" s="42" t="s">
        <v>1948</v>
      </c>
      <c r="P371" s="26"/>
      <c r="Q371" s="26"/>
      <c r="R371" s="259"/>
      <c r="S371" s="259"/>
      <c r="T371" s="259"/>
      <c r="U371" s="259"/>
      <c r="V371" s="259"/>
      <c r="W371" s="259"/>
      <c r="X371" s="259"/>
      <c r="Y371" s="259"/>
      <c r="Z371" s="259"/>
    </row>
    <row r="372" spans="1:26" ht="102">
      <c r="A372" s="256"/>
      <c r="B372" s="651"/>
      <c r="C372" s="651"/>
      <c r="D372" s="7"/>
      <c r="E372" s="7"/>
      <c r="F372" s="3"/>
      <c r="G372" s="7"/>
      <c r="H372" s="279"/>
      <c r="I372" s="275" t="s">
        <v>323</v>
      </c>
      <c r="J372" s="275" t="s">
        <v>277</v>
      </c>
      <c r="K372" s="66" t="s">
        <v>1975</v>
      </c>
      <c r="L372" s="16" t="s">
        <v>1947</v>
      </c>
      <c r="M372" s="41" t="s">
        <v>325</v>
      </c>
      <c r="N372" s="17" t="s">
        <v>1976</v>
      </c>
      <c r="O372" s="42" t="s">
        <v>1948</v>
      </c>
      <c r="P372" s="26"/>
      <c r="Q372" s="26"/>
      <c r="R372" s="259"/>
      <c r="S372" s="259"/>
      <c r="T372" s="259"/>
      <c r="U372" s="259"/>
      <c r="V372" s="259"/>
      <c r="W372" s="259"/>
      <c r="X372" s="259"/>
      <c r="Y372" s="259"/>
      <c r="Z372" s="259"/>
    </row>
    <row r="373" spans="1:26" ht="216.75">
      <c r="A373" s="657"/>
      <c r="B373" s="651"/>
      <c r="C373" s="651"/>
      <c r="D373" s="657"/>
      <c r="E373" s="657"/>
      <c r="F373" s="3"/>
      <c r="G373" s="654"/>
      <c r="H373" s="279"/>
      <c r="I373" s="275" t="s">
        <v>277</v>
      </c>
      <c r="J373" s="275" t="s">
        <v>277</v>
      </c>
      <c r="K373" s="66" t="s">
        <v>1977</v>
      </c>
      <c r="L373" s="16" t="s">
        <v>287</v>
      </c>
      <c r="M373" s="41" t="s">
        <v>348</v>
      </c>
      <c r="N373" s="17" t="s">
        <v>1501</v>
      </c>
      <c r="O373" s="42" t="s">
        <v>287</v>
      </c>
      <c r="P373" s="26"/>
      <c r="Q373" s="26"/>
      <c r="R373" s="182"/>
      <c r="S373" s="182" t="s">
        <v>1978</v>
      </c>
      <c r="T373" s="182"/>
      <c r="U373" s="182"/>
      <c r="V373" s="182"/>
      <c r="W373" s="182"/>
      <c r="X373" s="182"/>
      <c r="Y373" s="182"/>
      <c r="Z373" s="182"/>
    </row>
    <row r="374" spans="1:26" ht="280.5">
      <c r="A374" s="657"/>
      <c r="B374" s="651"/>
      <c r="C374" s="651"/>
      <c r="D374" s="657"/>
      <c r="E374" s="657"/>
      <c r="F374" s="3"/>
      <c r="H374" s="279"/>
      <c r="I374" s="284" t="s">
        <v>339</v>
      </c>
      <c r="J374" s="275" t="s">
        <v>277</v>
      </c>
      <c r="K374" s="68" t="s">
        <v>1979</v>
      </c>
      <c r="L374" s="19" t="s">
        <v>1947</v>
      </c>
      <c r="M374" s="41" t="s">
        <v>325</v>
      </c>
      <c r="N374" s="18" t="s">
        <v>1916</v>
      </c>
      <c r="O374" s="42" t="s">
        <v>1948</v>
      </c>
      <c r="P374" s="26"/>
      <c r="Q374" s="26"/>
      <c r="R374" s="259"/>
      <c r="S374" s="259"/>
      <c r="T374" s="259"/>
      <c r="U374" s="259"/>
      <c r="V374" s="259"/>
      <c r="W374" s="259"/>
      <c r="X374" s="259"/>
      <c r="Y374" s="259"/>
      <c r="Z374" s="259"/>
    </row>
    <row r="375" spans="1:26" ht="165.75">
      <c r="A375" s="657"/>
      <c r="B375" s="651"/>
      <c r="C375" s="651"/>
      <c r="D375" s="657"/>
      <c r="E375" s="657"/>
      <c r="F375" s="3"/>
      <c r="G375" s="652"/>
      <c r="H375" s="279"/>
      <c r="I375" s="284" t="s">
        <v>346</v>
      </c>
      <c r="J375" s="275" t="s">
        <v>277</v>
      </c>
      <c r="K375" s="68" t="s">
        <v>1980</v>
      </c>
      <c r="L375" s="19" t="s">
        <v>1981</v>
      </c>
      <c r="M375" s="41" t="s">
        <v>325</v>
      </c>
      <c r="N375" s="17" t="s">
        <v>1912</v>
      </c>
      <c r="O375" s="42" t="s">
        <v>1948</v>
      </c>
      <c r="P375" s="26"/>
      <c r="Q375" s="26"/>
      <c r="R375" s="259"/>
      <c r="S375" s="259"/>
      <c r="T375" s="259"/>
      <c r="U375" s="259"/>
      <c r="V375" s="259"/>
      <c r="W375" s="259"/>
      <c r="X375" s="259"/>
      <c r="Y375" s="259"/>
      <c r="Z375" s="259"/>
    </row>
    <row r="376" spans="1:26" ht="409.5">
      <c r="A376" s="657"/>
      <c r="B376" s="651"/>
      <c r="C376" s="651"/>
      <c r="D376" s="657"/>
      <c r="E376" s="657"/>
      <c r="F376" s="3"/>
      <c r="G376" s="652"/>
      <c r="H376" s="279"/>
      <c r="I376" s="284" t="s">
        <v>350</v>
      </c>
      <c r="J376" s="275" t="s">
        <v>277</v>
      </c>
      <c r="K376" s="68" t="s">
        <v>1982</v>
      </c>
      <c r="L376" s="19" t="s">
        <v>1947</v>
      </c>
      <c r="M376" s="41" t="s">
        <v>325</v>
      </c>
      <c r="N376" s="17" t="s">
        <v>1936</v>
      </c>
      <c r="O376" s="42" t="s">
        <v>1948</v>
      </c>
      <c r="P376" s="26"/>
      <c r="Q376" s="26"/>
      <c r="R376" s="259"/>
      <c r="S376" s="259" t="s">
        <v>1983</v>
      </c>
      <c r="T376" s="259"/>
      <c r="U376" s="259"/>
      <c r="V376" s="259"/>
      <c r="W376" s="259"/>
      <c r="X376" s="259"/>
      <c r="Y376" s="259"/>
      <c r="Z376" s="259"/>
    </row>
    <row r="377" spans="1:26" ht="15.75">
      <c r="A377" s="657"/>
      <c r="B377" s="651"/>
      <c r="C377" s="651"/>
      <c r="D377" s="657"/>
      <c r="E377" s="657"/>
      <c r="F377" s="3"/>
      <c r="H377" s="279"/>
      <c r="I377" s="275" t="s">
        <v>352</v>
      </c>
      <c r="J377" s="275" t="s">
        <v>277</v>
      </c>
      <c r="K377" s="69"/>
      <c r="L377" s="11"/>
      <c r="M377" s="78"/>
      <c r="N377" s="6"/>
      <c r="O377" s="79"/>
      <c r="P377" s="80"/>
      <c r="Q377" s="80"/>
      <c r="R377" s="259"/>
      <c r="S377" s="259" t="s">
        <v>1983</v>
      </c>
      <c r="T377" s="259"/>
      <c r="U377" s="259"/>
      <c r="V377" s="259"/>
      <c r="W377" s="259"/>
      <c r="X377" s="259"/>
      <c r="Y377" s="259"/>
      <c r="Z377" s="259"/>
    </row>
    <row r="378" spans="1:26" ht="31.5">
      <c r="A378" s="657"/>
      <c r="B378" s="651"/>
      <c r="C378" s="651"/>
      <c r="D378" s="657"/>
      <c r="E378" s="657"/>
      <c r="F378" s="3"/>
      <c r="H378" s="279"/>
      <c r="I378" s="275" t="s">
        <v>354</v>
      </c>
      <c r="J378" s="275"/>
      <c r="K378" s="71" t="s">
        <v>110</v>
      </c>
      <c r="L378" s="673"/>
      <c r="M378" s="55" t="s">
        <v>282</v>
      </c>
      <c r="N378" s="56"/>
      <c r="O378" s="57" t="s">
        <v>283</v>
      </c>
      <c r="P378" s="57" t="s">
        <v>103</v>
      </c>
      <c r="Q378" s="57" t="s">
        <v>104</v>
      </c>
      <c r="R378" s="259"/>
      <c r="S378" s="259"/>
      <c r="T378" s="259"/>
      <c r="U378" s="259"/>
      <c r="V378" s="259"/>
      <c r="W378" s="259"/>
      <c r="X378" s="259"/>
      <c r="Y378" s="259"/>
      <c r="Z378" s="259"/>
    </row>
    <row r="379" spans="1:26" ht="38.25">
      <c r="A379" s="256"/>
      <c r="B379" s="651"/>
      <c r="C379" s="651"/>
      <c r="D379" s="7"/>
      <c r="E379" s="7"/>
      <c r="F379" s="3"/>
      <c r="G379" s="7"/>
      <c r="H379" s="279"/>
      <c r="I379" s="275" t="s">
        <v>407</v>
      </c>
      <c r="J379" s="275"/>
      <c r="K379" s="66" t="e">
        <f>TEXT(fmPrgEffDate,"mmmm dd, yyyy")&amp;" is to be the contract effective date."</f>
        <v>#NAME?</v>
      </c>
      <c r="L379" s="59" t="s">
        <v>1947</v>
      </c>
      <c r="M379" s="41" t="s">
        <v>325</v>
      </c>
      <c r="N379" s="17" t="s">
        <v>1886</v>
      </c>
      <c r="O379" s="42" t="s">
        <v>1948</v>
      </c>
      <c r="P379" s="26"/>
      <c r="Q379" s="26"/>
      <c r="R379" s="259"/>
      <c r="S379" s="259" t="s">
        <v>1983</v>
      </c>
      <c r="T379" s="259"/>
      <c r="U379" s="259"/>
      <c r="V379" s="259"/>
      <c r="W379" s="259"/>
      <c r="X379" s="259"/>
      <c r="Y379" s="259"/>
      <c r="Z379" s="259"/>
    </row>
    <row r="380" spans="1:26" ht="38.25">
      <c r="A380" s="657"/>
      <c r="B380" s="651"/>
      <c r="C380" s="651"/>
      <c r="D380" s="657"/>
      <c r="E380" s="657"/>
      <c r="F380" s="3"/>
      <c r="G380" s="652"/>
      <c r="H380" s="276"/>
      <c r="I380" s="275" t="s">
        <v>409</v>
      </c>
      <c r="J380" s="275"/>
      <c r="K380" s="20" t="e">
        <f>"The contract will be issued in "&amp; fCounty/APSontractSitus &amp;" unless you obtain permission from Aon Consulting to use an alternative situs."</f>
        <v>#NAME?</v>
      </c>
      <c r="L380" s="59" t="s">
        <v>1947</v>
      </c>
      <c r="M380" s="41" t="s">
        <v>325</v>
      </c>
      <c r="N380" s="17" t="s">
        <v>1883</v>
      </c>
      <c r="O380" s="42" t="s">
        <v>1948</v>
      </c>
      <c r="P380" s="26"/>
      <c r="Q380" s="25"/>
      <c r="R380" s="259"/>
      <c r="S380" s="259"/>
      <c r="T380" s="259"/>
      <c r="U380" s="259"/>
      <c r="V380" s="259"/>
      <c r="W380" s="259"/>
      <c r="X380" s="259"/>
      <c r="Y380" s="259"/>
      <c r="Z380" s="259"/>
    </row>
    <row r="381" spans="1:26" ht="38.25">
      <c r="A381" s="657"/>
      <c r="B381" s="651"/>
      <c r="C381" s="651"/>
      <c r="D381" s="657"/>
      <c r="E381" s="657"/>
      <c r="F381" s="3"/>
      <c r="G381" s="652"/>
      <c r="H381" s="279"/>
      <c r="I381" s="275" t="s">
        <v>411</v>
      </c>
      <c r="J381" s="275"/>
      <c r="K381" s="20" t="e">
        <f>tPlanYearEffMonth &amp; " " &amp; fmPlanYearEffDay&amp; " will be the first contract anniversary date."</f>
        <v>#NAME?</v>
      </c>
      <c r="L381" s="59" t="s">
        <v>1947</v>
      </c>
      <c r="M381" s="41" t="s">
        <v>325</v>
      </c>
      <c r="N381" s="17" t="s">
        <v>1889</v>
      </c>
      <c r="O381" s="42" t="s">
        <v>1948</v>
      </c>
      <c r="P381" s="26"/>
      <c r="Q381" s="26"/>
      <c r="R381" s="259"/>
      <c r="S381" s="259"/>
      <c r="T381" s="259"/>
      <c r="U381" s="259"/>
      <c r="V381" s="259"/>
      <c r="W381" s="259"/>
      <c r="X381" s="259"/>
      <c r="Y381" s="259"/>
      <c r="Z381" s="259"/>
    </row>
    <row r="382" spans="1:26" ht="267.75">
      <c r="A382" s="657"/>
      <c r="B382" s="651"/>
      <c r="C382" s="651"/>
      <c r="D382" s="657"/>
      <c r="E382" s="657"/>
      <c r="F382" s="3"/>
      <c r="H382" s="279"/>
      <c r="I382" s="275" t="s">
        <v>413</v>
      </c>
      <c r="J382" s="275"/>
      <c r="K382" s="66" t="s">
        <v>1984</v>
      </c>
      <c r="L382" s="59" t="s">
        <v>1947</v>
      </c>
      <c r="M382" s="41" t="s">
        <v>325</v>
      </c>
      <c r="N382" s="17" t="s">
        <v>1908</v>
      </c>
      <c r="O382" s="42" t="s">
        <v>1948</v>
      </c>
      <c r="P382" s="26"/>
      <c r="Q382" s="26"/>
      <c r="R382" s="259"/>
      <c r="S382" s="259"/>
      <c r="T382" s="259"/>
      <c r="U382" s="259"/>
      <c r="V382" s="259"/>
      <c r="W382" s="259"/>
      <c r="X382" s="259"/>
      <c r="Y382" s="259"/>
      <c r="Z382" s="259"/>
    </row>
    <row r="383" spans="1:26" ht="318.75">
      <c r="A383" s="657"/>
      <c r="B383" s="651"/>
      <c r="C383" s="651"/>
      <c r="D383" s="657"/>
      <c r="E383" s="657"/>
      <c r="F383" s="3"/>
      <c r="H383" s="279"/>
      <c r="I383" s="275" t="s">
        <v>415</v>
      </c>
      <c r="J383" s="275"/>
      <c r="K383" s="66" t="s">
        <v>1985</v>
      </c>
      <c r="L383" s="59" t="s">
        <v>1947</v>
      </c>
      <c r="M383" s="41" t="s">
        <v>325</v>
      </c>
      <c r="N383" s="17" t="s">
        <v>1986</v>
      </c>
      <c r="O383" s="42" t="s">
        <v>1948</v>
      </c>
      <c r="P383" s="26"/>
      <c r="Q383" s="26"/>
      <c r="R383" s="259"/>
      <c r="S383" s="259"/>
      <c r="T383" s="259"/>
      <c r="U383" s="259"/>
      <c r="V383" s="259"/>
      <c r="W383" s="259"/>
      <c r="X383" s="259"/>
      <c r="Y383" s="259"/>
      <c r="Z383" s="259"/>
    </row>
    <row r="384" spans="1:26" ht="369.75">
      <c r="A384" s="657"/>
      <c r="B384" s="651" t="e">
        <f>fmAttSuggestEmployerContract</f>
        <v>#NAME?</v>
      </c>
      <c r="C384" s="651" t="b">
        <v>0</v>
      </c>
      <c r="D384" s="657"/>
      <c r="E384" s="657"/>
      <c r="F384" s="3"/>
      <c r="G384" s="652"/>
      <c r="H384" s="279"/>
      <c r="I384" s="275" t="s">
        <v>417</v>
      </c>
      <c r="J384" s="275"/>
      <c r="K384" s="66" t="s">
        <v>1987</v>
      </c>
      <c r="L384" s="59" t="s">
        <v>1947</v>
      </c>
      <c r="M384" s="41" t="s">
        <v>325</v>
      </c>
      <c r="N384" s="17" t="s">
        <v>1988</v>
      </c>
      <c r="O384" s="42" t="s">
        <v>1948</v>
      </c>
      <c r="P384" s="26"/>
      <c r="Q384" s="26"/>
      <c r="R384" s="259"/>
      <c r="S384" s="259"/>
      <c r="T384" s="259"/>
      <c r="U384" s="259"/>
      <c r="V384" s="259"/>
      <c r="W384" s="259"/>
      <c r="X384" s="259"/>
      <c r="Y384" s="259"/>
      <c r="Z384" s="259"/>
    </row>
    <row r="385" spans="1:26" ht="216.75">
      <c r="A385" s="391"/>
      <c r="B385" s="651"/>
      <c r="C385" s="651"/>
      <c r="D385" s="657"/>
      <c r="E385" s="657"/>
      <c r="F385" s="3"/>
      <c r="G385" s="652"/>
      <c r="H385" s="279"/>
      <c r="I385" s="275" t="s">
        <v>421</v>
      </c>
      <c r="J385" s="275"/>
      <c r="K385" s="66" t="s">
        <v>1989</v>
      </c>
      <c r="L385" s="16" t="s">
        <v>1981</v>
      </c>
      <c r="M385" s="41" t="s">
        <v>325</v>
      </c>
      <c r="N385" s="17" t="s">
        <v>1901</v>
      </c>
      <c r="O385" s="42" t="s">
        <v>1948</v>
      </c>
      <c r="P385" s="26"/>
      <c r="Q385" s="26"/>
      <c r="R385" s="259"/>
      <c r="S385" s="259"/>
      <c r="T385" s="259"/>
      <c r="U385" s="259"/>
      <c r="V385" s="259"/>
      <c r="W385" s="259"/>
      <c r="X385" s="259"/>
      <c r="Y385" s="259"/>
      <c r="Z385" s="259"/>
    </row>
    <row r="386" spans="1:26" ht="38.25">
      <c r="A386" s="657"/>
      <c r="B386" s="651"/>
      <c r="C386" s="651"/>
      <c r="D386" s="657"/>
      <c r="E386" s="657"/>
      <c r="F386" s="3"/>
      <c r="G386" s="654"/>
      <c r="H386" s="279"/>
      <c r="I386" s="275" t="s">
        <v>277</v>
      </c>
      <c r="J386" s="275" t="s">
        <v>277</v>
      </c>
      <c r="K386" s="72" t="s">
        <v>277</v>
      </c>
      <c r="L386" s="16" t="s">
        <v>1947</v>
      </c>
      <c r="M386" s="41" t="s">
        <v>325</v>
      </c>
      <c r="N386" s="17" t="s">
        <v>1828</v>
      </c>
      <c r="O386" s="42" t="s">
        <v>1948</v>
      </c>
      <c r="P386" s="26"/>
      <c r="Q386" s="26"/>
      <c r="R386" s="232"/>
      <c r="S386" s="232"/>
      <c r="T386" s="232"/>
      <c r="U386" s="232"/>
      <c r="V386" s="232"/>
      <c r="W386" s="232"/>
      <c r="X386" s="232"/>
      <c r="Y386" s="232"/>
      <c r="Z386" s="232"/>
    </row>
    <row r="387" spans="1:26" ht="38.25">
      <c r="A387" s="657"/>
      <c r="B387" s="651"/>
      <c r="C387" s="651"/>
      <c r="D387" s="657"/>
      <c r="E387" s="657"/>
      <c r="F387" s="3"/>
      <c r="G387" s="654"/>
      <c r="H387" s="279"/>
      <c r="I387" s="275" t="s">
        <v>277</v>
      </c>
      <c r="J387" s="275" t="s">
        <v>277</v>
      </c>
      <c r="K387" s="67" t="s">
        <v>277</v>
      </c>
      <c r="L387" s="16" t="s">
        <v>1947</v>
      </c>
      <c r="M387" s="41" t="s">
        <v>325</v>
      </c>
      <c r="N387" s="17" t="s">
        <v>1904</v>
      </c>
      <c r="O387" s="42" t="s">
        <v>1948</v>
      </c>
      <c r="P387" s="26"/>
      <c r="Q387" s="26"/>
      <c r="R387" s="182"/>
      <c r="S387" s="182"/>
      <c r="T387" s="182"/>
      <c r="U387" s="182"/>
      <c r="V387" s="182"/>
      <c r="W387" s="182"/>
      <c r="X387" s="182"/>
      <c r="Y387" s="182"/>
      <c r="Z387" s="182"/>
    </row>
    <row r="388" spans="1:26" ht="178.5">
      <c r="A388" s="391"/>
      <c r="B388" s="651" t="e">
        <f>OR(fmMSIHMO,fmMSIPPO,fmMSIPOS,fmSSIHMO,fmSSIPPO,fmSSIPOS)</f>
        <v>#NAME?</v>
      </c>
      <c r="C388" s="651" t="b">
        <v>0</v>
      </c>
      <c r="D388" s="657"/>
      <c r="E388" s="657"/>
      <c r="F388" s="3"/>
      <c r="G388" s="652"/>
      <c r="H388" s="279"/>
      <c r="I388" s="275" t="s">
        <v>277</v>
      </c>
      <c r="J388" s="275" t="s">
        <v>277</v>
      </c>
      <c r="K388" s="96" t="s">
        <v>1990</v>
      </c>
      <c r="L388" s="16" t="s">
        <v>1947</v>
      </c>
      <c r="M388" s="41" t="s">
        <v>325</v>
      </c>
      <c r="N388" s="17" t="s">
        <v>1991</v>
      </c>
      <c r="O388" s="42" t="s">
        <v>1948</v>
      </c>
      <c r="P388" s="26"/>
      <c r="Q388" s="26"/>
      <c r="R388" s="259"/>
      <c r="S388" s="259"/>
      <c r="T388" s="259"/>
      <c r="U388" s="259"/>
      <c r="V388" s="259"/>
      <c r="W388" s="259"/>
      <c r="X388" s="259"/>
      <c r="Y388" s="259"/>
      <c r="Z388" s="259"/>
    </row>
    <row r="389" spans="1:26" ht="409.5">
      <c r="A389" s="657"/>
      <c r="B389" s="651"/>
      <c r="C389" s="651"/>
      <c r="D389" s="657"/>
      <c r="E389" s="657"/>
      <c r="F389" s="3"/>
      <c r="H389" s="279"/>
      <c r="I389" s="275" t="s">
        <v>423</v>
      </c>
      <c r="J389" s="275"/>
      <c r="K389" s="66" t="s">
        <v>1992</v>
      </c>
      <c r="L389" s="16" t="s">
        <v>1947</v>
      </c>
      <c r="M389" s="41" t="s">
        <v>325</v>
      </c>
      <c r="N389" s="17" t="s">
        <v>1993</v>
      </c>
      <c r="O389" s="42" t="s">
        <v>1948</v>
      </c>
      <c r="P389" s="26"/>
      <c r="Q389" s="26"/>
      <c r="R389" s="259"/>
      <c r="S389" s="259" t="s">
        <v>1994</v>
      </c>
      <c r="T389" s="259"/>
      <c r="U389" s="259"/>
      <c r="V389" s="259"/>
      <c r="W389" s="259"/>
      <c r="X389" s="259"/>
      <c r="Y389" s="259"/>
      <c r="Z389" s="259"/>
    </row>
    <row r="390" spans="1:26" ht="382.5">
      <c r="A390" s="653"/>
      <c r="B390" s="651" t="e">
        <f>OR(fmMFullHMO,fmMFullPPO,fmMFullPOS,fmSFullHMO,fmSFullPPO,fmSFullPOS)</f>
        <v>#NAME?</v>
      </c>
      <c r="C390" s="651" t="b">
        <v>0</v>
      </c>
      <c r="D390" s="256"/>
      <c r="E390" s="256"/>
      <c r="F390" s="3"/>
      <c r="G390" s="256"/>
      <c r="H390" s="279"/>
      <c r="I390" s="275" t="s">
        <v>425</v>
      </c>
      <c r="J390" s="275"/>
      <c r="K390" s="66" t="s">
        <v>1995</v>
      </c>
      <c r="L390" s="16" t="s">
        <v>1996</v>
      </c>
      <c r="M390" s="41" t="s">
        <v>325</v>
      </c>
      <c r="N390" s="17" t="s">
        <v>1997</v>
      </c>
      <c r="O390" s="42" t="s">
        <v>1998</v>
      </c>
      <c r="P390" s="25"/>
      <c r="Q390" s="25"/>
      <c r="R390" s="259"/>
      <c r="S390" s="259" t="s">
        <v>1999</v>
      </c>
      <c r="T390" s="259"/>
      <c r="U390" s="259"/>
      <c r="V390" s="259"/>
      <c r="W390" s="259"/>
      <c r="X390" s="259"/>
      <c r="Y390" s="259"/>
      <c r="Z390" s="259"/>
    </row>
    <row r="391" spans="1:26" ht="15.75">
      <c r="A391" s="653"/>
      <c r="B391" s="651" t="e">
        <f>OR(fmMSIHMO,fmMSIPPO,fmMSIPOS,fmSSIHMO,fmSSIPPO,fmSSIPOS)</f>
        <v>#NAME?</v>
      </c>
      <c r="C391" s="651" t="b">
        <v>0</v>
      </c>
      <c r="D391" s="256"/>
      <c r="E391" s="256"/>
      <c r="F391" s="3"/>
      <c r="G391" s="256"/>
      <c r="H391" s="276"/>
      <c r="I391" s="275" t="s">
        <v>427</v>
      </c>
      <c r="J391" s="275"/>
      <c r="K391" s="89"/>
      <c r="L391" s="90"/>
      <c r="M391" s="91"/>
      <c r="N391" s="88"/>
      <c r="O391" s="92"/>
      <c r="P391" s="93"/>
      <c r="Q391" s="93"/>
      <c r="R391" s="259"/>
      <c r="S391" s="259" t="s">
        <v>1983</v>
      </c>
      <c r="T391" s="259"/>
      <c r="U391" s="259"/>
      <c r="V391" s="259"/>
      <c r="W391" s="259"/>
      <c r="X391" s="259"/>
      <c r="Y391" s="259"/>
      <c r="Z391" s="259"/>
    </row>
    <row r="392" spans="1:26" ht="15.75">
      <c r="A392" s="689"/>
      <c r="B392" s="690"/>
      <c r="C392" s="690"/>
      <c r="D392" s="689"/>
      <c r="E392" s="689"/>
      <c r="F392" s="119"/>
      <c r="G392" s="689"/>
      <c r="H392" s="276"/>
      <c r="I392" s="275" t="s">
        <v>429</v>
      </c>
      <c r="J392" s="275" t="s">
        <v>277</v>
      </c>
      <c r="K392" s="89"/>
      <c r="L392" s="90"/>
      <c r="M392" s="91"/>
      <c r="N392" s="88"/>
      <c r="O392" s="92"/>
      <c r="P392" s="93"/>
      <c r="Q392" s="93"/>
      <c r="R392" s="182"/>
      <c r="S392" s="182"/>
      <c r="T392" s="182"/>
      <c r="U392" s="182"/>
      <c r="V392" s="182"/>
      <c r="W392" s="182"/>
      <c r="X392" s="182"/>
      <c r="Y392" s="182"/>
      <c r="Z392" s="182"/>
    </row>
    <row r="393" spans="1:26" ht="63">
      <c r="A393" s="689"/>
      <c r="B393" s="690"/>
      <c r="C393" s="690"/>
      <c r="D393" s="689"/>
      <c r="E393" s="689"/>
      <c r="F393" s="119"/>
      <c r="G393" s="689"/>
      <c r="H393" s="276"/>
      <c r="I393" s="275" t="s">
        <v>277</v>
      </c>
      <c r="J393" s="275" t="s">
        <v>277</v>
      </c>
      <c r="K393" s="71" t="s">
        <v>2000</v>
      </c>
      <c r="L393" s="673"/>
      <c r="M393" s="55" t="s">
        <v>282</v>
      </c>
      <c r="N393" s="56"/>
      <c r="O393" s="57" t="s">
        <v>283</v>
      </c>
      <c r="P393" s="57" t="s">
        <v>103</v>
      </c>
      <c r="Q393" s="57" t="s">
        <v>104</v>
      </c>
      <c r="R393" s="259"/>
      <c r="S393" s="259"/>
      <c r="T393" s="259"/>
      <c r="U393" s="259"/>
      <c r="V393" s="259"/>
      <c r="W393" s="259"/>
      <c r="X393" s="259"/>
      <c r="Y393" s="259"/>
      <c r="Z393" s="259"/>
    </row>
    <row r="394" spans="1:26" ht="38.25">
      <c r="A394" s="689"/>
      <c r="B394" s="690"/>
      <c r="C394" s="690"/>
      <c r="D394" s="689"/>
      <c r="E394" s="689"/>
      <c r="F394" s="119"/>
      <c r="G394" s="689"/>
      <c r="H394" s="276"/>
      <c r="I394" s="275" t="s">
        <v>431</v>
      </c>
      <c r="J394" s="275"/>
      <c r="K394" s="66" t="e">
        <f>"The County/APS shall have the right, in its sole and absolute discretion and without the payment of any penalty, to terminate the contract in whole or in part at any time during the term thereof upon " &amp; fmTermNotifyDate &amp; " days prior written notice to vendor."</f>
        <v>#NAME?</v>
      </c>
      <c r="L394" s="16" t="s">
        <v>1947</v>
      </c>
      <c r="M394" s="41" t="s">
        <v>325</v>
      </c>
      <c r="N394" s="17" t="s">
        <v>2001</v>
      </c>
      <c r="O394" s="42" t="s">
        <v>1948</v>
      </c>
      <c r="P394" s="26"/>
      <c r="Q394" s="26"/>
      <c r="R394" s="259"/>
      <c r="S394" s="259"/>
      <c r="T394" s="259"/>
      <c r="U394" s="259"/>
      <c r="V394" s="259"/>
      <c r="W394" s="259"/>
      <c r="X394" s="259"/>
      <c r="Y394" s="259"/>
      <c r="Z394" s="259"/>
    </row>
    <row r="395" spans="1:26" ht="38.25">
      <c r="A395" s="653"/>
      <c r="B395" s="651"/>
      <c r="C395" s="651"/>
      <c r="D395" s="256"/>
      <c r="E395" s="256"/>
      <c r="F395" s="3"/>
      <c r="G395" s="256"/>
      <c r="H395" s="276"/>
      <c r="I395" s="275" t="s">
        <v>277</v>
      </c>
      <c r="J395" s="275" t="s">
        <v>277</v>
      </c>
      <c r="K395" s="73" t="e">
        <f>"The vendor selected during this proposal process must agree to transfer to "&amp; fCounty/APSlientName &amp; ", " &amp; "within " &amp; fmTermNotifyDate &amp;" days of notice of termination, all required data and records necessary to administer the plan(s)/program(s)," &amp; " subject to state and federal confidentiality considerations.  The transfer may be made electronically, " &amp; "in a file format to be determined based on the mutual agreement between "&amp; fCounty/APSlientName &amp; " and the vendor."</f>
        <v>#NAME?</v>
      </c>
      <c r="L395" s="16" t="s">
        <v>1947</v>
      </c>
      <c r="M395" s="41" t="s">
        <v>325</v>
      </c>
      <c r="N395" s="17" t="s">
        <v>1906</v>
      </c>
      <c r="O395" s="42" t="s">
        <v>1948</v>
      </c>
      <c r="P395" s="26"/>
      <c r="Q395" s="26"/>
      <c r="R395" s="259"/>
      <c r="S395" s="259"/>
      <c r="T395" s="259"/>
      <c r="U395" s="259"/>
      <c r="V395" s="259"/>
      <c r="W395" s="259"/>
      <c r="X395" s="259"/>
      <c r="Y395" s="259"/>
      <c r="Z395" s="259"/>
    </row>
    <row r="396" spans="1:26" ht="47.25">
      <c r="A396" s="256"/>
      <c r="B396" s="651"/>
      <c r="C396" s="651"/>
      <c r="D396" s="7"/>
      <c r="E396" s="7"/>
      <c r="F396" s="3"/>
      <c r="G396" s="7"/>
      <c r="H396" s="276"/>
      <c r="I396" s="186" t="s">
        <v>277</v>
      </c>
      <c r="J396" s="278"/>
      <c r="K396" s="71" t="s">
        <v>112</v>
      </c>
      <c r="L396" s="673"/>
      <c r="M396" s="55" t="s">
        <v>282</v>
      </c>
      <c r="N396" s="56"/>
      <c r="O396" s="57" t="s">
        <v>283</v>
      </c>
      <c r="P396" s="57" t="s">
        <v>103</v>
      </c>
      <c r="Q396" s="57" t="s">
        <v>104</v>
      </c>
      <c r="R396" s="256"/>
      <c r="S396" s="256"/>
      <c r="T396" s="256"/>
      <c r="U396" s="256"/>
      <c r="V396" s="256"/>
      <c r="W396" s="256"/>
      <c r="X396" s="256"/>
      <c r="Y396" s="256"/>
      <c r="Z396" s="256"/>
    </row>
    <row r="397" spans="1:26" ht="267.75">
      <c r="A397" s="256"/>
      <c r="B397" s="651"/>
      <c r="C397" s="651"/>
      <c r="D397" s="7"/>
      <c r="E397" s="7"/>
      <c r="F397" s="3"/>
      <c r="G397" s="7"/>
      <c r="H397" s="276"/>
      <c r="I397" s="284" t="s">
        <v>439</v>
      </c>
      <c r="J397" s="275" t="s">
        <v>277</v>
      </c>
      <c r="K397" s="73" t="s">
        <v>2002</v>
      </c>
      <c r="L397" s="16" t="s">
        <v>1947</v>
      </c>
      <c r="M397" s="41" t="s">
        <v>325</v>
      </c>
      <c r="N397" s="17" t="s">
        <v>2003</v>
      </c>
      <c r="O397" s="42" t="s">
        <v>1948</v>
      </c>
      <c r="P397" s="26"/>
      <c r="Q397" s="26"/>
      <c r="R397" s="259"/>
      <c r="S397" s="259"/>
      <c r="T397" s="259"/>
      <c r="U397" s="259"/>
      <c r="V397" s="259"/>
      <c r="W397" s="259"/>
      <c r="X397" s="259"/>
      <c r="Y397" s="259"/>
      <c r="Z397" s="259"/>
    </row>
    <row r="398" spans="1:26" ht="331.5">
      <c r="A398" s="256"/>
      <c r="B398" s="651"/>
      <c r="C398" s="651"/>
      <c r="D398" s="7"/>
      <c r="E398" s="7"/>
      <c r="F398" s="3"/>
      <c r="G398" s="7"/>
      <c r="H398" s="276"/>
      <c r="I398" s="284" t="s">
        <v>450</v>
      </c>
      <c r="J398" s="275" t="s">
        <v>277</v>
      </c>
      <c r="K398" s="73" t="s">
        <v>2004</v>
      </c>
      <c r="L398" s="16" t="s">
        <v>1947</v>
      </c>
      <c r="M398" s="41" t="s">
        <v>325</v>
      </c>
      <c r="N398" s="17" t="s">
        <v>2005</v>
      </c>
      <c r="O398" s="42" t="s">
        <v>1948</v>
      </c>
      <c r="P398" s="26"/>
      <c r="Q398" s="26"/>
      <c r="R398" s="256"/>
      <c r="S398" s="256"/>
      <c r="T398" s="256"/>
      <c r="U398" s="256"/>
      <c r="V398" s="256"/>
      <c r="W398" s="256"/>
      <c r="X398" s="256"/>
      <c r="Y398" s="256"/>
      <c r="Z398" s="256"/>
    </row>
    <row r="399" spans="1:26" ht="229.5">
      <c r="A399" s="256"/>
      <c r="B399" s="651"/>
      <c r="C399" s="651"/>
      <c r="D399" s="7"/>
      <c r="E399" s="7"/>
      <c r="F399" s="3"/>
      <c r="G399" s="7"/>
      <c r="H399" s="276"/>
      <c r="I399" s="284"/>
      <c r="J399" s="275" t="s">
        <v>117</v>
      </c>
      <c r="K399" s="66" t="s">
        <v>2006</v>
      </c>
      <c r="L399" s="16" t="s">
        <v>1947</v>
      </c>
      <c r="M399" s="41" t="s">
        <v>325</v>
      </c>
      <c r="N399" s="17" t="s">
        <v>2007</v>
      </c>
      <c r="O399" s="42" t="s">
        <v>1948</v>
      </c>
      <c r="P399" s="26"/>
      <c r="Q399" s="26"/>
      <c r="R399" s="256"/>
      <c r="S399" s="256"/>
      <c r="T399" s="256"/>
      <c r="U399" s="256"/>
      <c r="V399" s="256"/>
      <c r="W399" s="256"/>
      <c r="X399" s="256"/>
      <c r="Y399" s="256"/>
      <c r="Z399" s="256"/>
    </row>
    <row r="400" spans="1:26" ht="15.75">
      <c r="A400" s="256"/>
      <c r="B400" s="651"/>
      <c r="C400" s="651"/>
      <c r="D400" s="7"/>
      <c r="E400" s="7"/>
      <c r="F400" s="3"/>
      <c r="G400" s="7"/>
      <c r="H400" s="276"/>
      <c r="I400" s="275"/>
      <c r="J400" s="275" t="s">
        <v>119</v>
      </c>
      <c r="K400" s="520"/>
      <c r="L400" s="391"/>
      <c r="M400" s="691"/>
      <c r="N400" s="391"/>
      <c r="O400" s="391"/>
      <c r="P400" s="691"/>
      <c r="Q400" s="522"/>
      <c r="R400" s="259"/>
      <c r="S400" s="259" t="s">
        <v>1942</v>
      </c>
      <c r="T400" s="259"/>
      <c r="U400" s="259"/>
      <c r="V400" s="259"/>
      <c r="W400" s="259"/>
      <c r="X400" s="259"/>
      <c r="Y400" s="259"/>
      <c r="Z400" s="259"/>
    </row>
    <row r="401" spans="1:26" ht="63">
      <c r="A401" s="652"/>
      <c r="B401" s="651" t="e">
        <f>OR(fmMFullHMO,fmMFullPPO,fmMFullPOS,fmSFullHMO,fmSFullPPO,fmSFullPOS)</f>
        <v>#NAME?</v>
      </c>
      <c r="C401" s="651" t="b">
        <v>0</v>
      </c>
      <c r="D401" s="652"/>
      <c r="E401" s="652"/>
      <c r="F401" s="3"/>
      <c r="G401" s="652"/>
      <c r="H401" s="276"/>
      <c r="I401" s="275" t="s">
        <v>462</v>
      </c>
      <c r="J401" s="275" t="s">
        <v>277</v>
      </c>
      <c r="K401" s="74" t="s">
        <v>2008</v>
      </c>
      <c r="L401" s="15" t="s">
        <v>1507</v>
      </c>
      <c r="M401" s="15" t="s">
        <v>282</v>
      </c>
      <c r="N401" s="15" t="s">
        <v>1170</v>
      </c>
      <c r="O401" s="15" t="s">
        <v>283</v>
      </c>
      <c r="P401" s="15" t="s">
        <v>103</v>
      </c>
      <c r="Q401" s="46" t="s">
        <v>104</v>
      </c>
      <c r="R401" s="259"/>
      <c r="S401" s="259"/>
      <c r="T401" s="259"/>
      <c r="U401" s="259"/>
      <c r="V401" s="259"/>
      <c r="W401" s="259"/>
      <c r="X401" s="259"/>
      <c r="Y401" s="259"/>
      <c r="Z401" s="259"/>
    </row>
    <row r="402" spans="1:26" ht="140.25">
      <c r="A402" s="657"/>
      <c r="B402" s="651" t="e">
        <f>OR(fmMFullHMO,fmMFullPPO,fmMFullPOS,fmSFullHMO,fmSFullPPO,fmSFullPOS)</f>
        <v>#NAME?</v>
      </c>
      <c r="C402" s="651" t="b">
        <v>0</v>
      </c>
      <c r="D402" s="657"/>
      <c r="E402" s="657"/>
      <c r="F402" s="3"/>
      <c r="G402" s="652"/>
      <c r="H402" s="279"/>
      <c r="I402" s="275" t="s">
        <v>479</v>
      </c>
      <c r="J402" s="275"/>
      <c r="K402" s="66" t="s">
        <v>2009</v>
      </c>
      <c r="L402" s="16" t="s">
        <v>1947</v>
      </c>
      <c r="M402" s="60" t="s">
        <v>325</v>
      </c>
      <c r="N402" s="17" t="s">
        <v>2010</v>
      </c>
      <c r="O402" s="62" t="s">
        <v>1948</v>
      </c>
      <c r="P402" s="32"/>
      <c r="Q402" s="25"/>
      <c r="R402" s="259"/>
      <c r="S402" s="259"/>
      <c r="T402" s="259"/>
      <c r="U402" s="259"/>
      <c r="V402" s="259"/>
      <c r="W402" s="259"/>
      <c r="X402" s="259"/>
      <c r="Y402" s="259"/>
      <c r="Z402" s="259"/>
    </row>
    <row r="403" spans="1:26" ht="216.75">
      <c r="A403" s="256"/>
      <c r="B403" s="651"/>
      <c r="C403" s="651"/>
      <c r="D403" s="7"/>
      <c r="E403" s="7"/>
      <c r="F403" s="3"/>
      <c r="G403" s="7"/>
      <c r="H403" s="279"/>
      <c r="I403" s="275" t="s">
        <v>481</v>
      </c>
      <c r="J403" s="275" t="s">
        <v>277</v>
      </c>
      <c r="K403" s="67" t="s">
        <v>2011</v>
      </c>
      <c r="L403" s="33"/>
      <c r="M403" s="35"/>
      <c r="N403" s="35"/>
      <c r="O403" s="35"/>
      <c r="P403" s="35"/>
      <c r="Q403" s="49"/>
      <c r="R403" s="259"/>
      <c r="S403" s="259"/>
      <c r="T403" s="259"/>
      <c r="U403" s="259"/>
      <c r="V403" s="259"/>
      <c r="W403" s="259"/>
      <c r="X403" s="259"/>
      <c r="Y403" s="259"/>
      <c r="Z403" s="259"/>
    </row>
    <row r="404" spans="1:26" ht="191.25">
      <c r="A404" s="256"/>
      <c r="B404" s="651"/>
      <c r="C404" s="651"/>
      <c r="D404" s="7"/>
      <c r="E404" s="7"/>
      <c r="F404" s="3"/>
      <c r="G404" s="7"/>
      <c r="H404" s="276"/>
      <c r="I404" s="275" t="s">
        <v>728</v>
      </c>
      <c r="J404" s="275" t="s">
        <v>277</v>
      </c>
      <c r="K404" s="66" t="s">
        <v>2012</v>
      </c>
      <c r="L404" s="16" t="s">
        <v>1947</v>
      </c>
      <c r="M404" s="41" t="s">
        <v>325</v>
      </c>
      <c r="N404" s="17" t="s">
        <v>2013</v>
      </c>
      <c r="O404" s="62" t="s">
        <v>1948</v>
      </c>
      <c r="P404" s="32"/>
      <c r="Q404" s="25"/>
      <c r="R404" s="259"/>
      <c r="S404" s="259"/>
      <c r="T404" s="259"/>
      <c r="U404" s="259"/>
      <c r="V404" s="259"/>
      <c r="W404" s="259"/>
      <c r="X404" s="259"/>
      <c r="Y404" s="259"/>
      <c r="Z404" s="259"/>
    </row>
    <row r="405" spans="1:26" ht="191.25">
      <c r="A405" s="652"/>
      <c r="B405" s="651" t="e">
        <f>OR(fmMFullHMO,fmMFullPPO,fmMFullPOS,fmSFullHMO,fmSFullPPO,fmSFullPOS)</f>
        <v>#NAME?</v>
      </c>
      <c r="C405" s="651" t="b">
        <v>0</v>
      </c>
      <c r="D405" s="652"/>
      <c r="E405" s="652"/>
      <c r="F405" s="3"/>
      <c r="G405" s="652"/>
      <c r="H405" s="276"/>
      <c r="I405" s="275" t="s">
        <v>730</v>
      </c>
      <c r="J405" s="275" t="s">
        <v>277</v>
      </c>
      <c r="K405" s="66" t="s">
        <v>2014</v>
      </c>
      <c r="L405" s="16" t="s">
        <v>1947</v>
      </c>
      <c r="M405" s="41" t="s">
        <v>325</v>
      </c>
      <c r="N405" s="17" t="s">
        <v>2015</v>
      </c>
      <c r="O405" s="62" t="s">
        <v>1948</v>
      </c>
      <c r="P405" s="32"/>
      <c r="Q405" s="26"/>
      <c r="R405" s="259"/>
      <c r="S405" s="259"/>
      <c r="T405" s="259"/>
      <c r="U405" s="259"/>
      <c r="V405" s="259"/>
      <c r="W405" s="259"/>
      <c r="X405" s="259"/>
      <c r="Y405" s="259"/>
      <c r="Z405" s="259"/>
    </row>
    <row r="406" spans="1:26" ht="409.5">
      <c r="A406" s="256"/>
      <c r="B406" s="651"/>
      <c r="C406" s="651"/>
      <c r="D406" s="7"/>
      <c r="E406" s="7"/>
      <c r="F406" s="3"/>
      <c r="G406" s="7"/>
      <c r="H406" s="279"/>
      <c r="I406" s="275" t="s">
        <v>277</v>
      </c>
      <c r="J406" s="275" t="s">
        <v>277</v>
      </c>
      <c r="K406" s="73" t="s">
        <v>2016</v>
      </c>
      <c r="L406" s="16" t="s">
        <v>1947</v>
      </c>
      <c r="M406" s="41" t="s">
        <v>325</v>
      </c>
      <c r="N406" s="17" t="s">
        <v>2017</v>
      </c>
      <c r="O406" s="62" t="s">
        <v>1948</v>
      </c>
      <c r="P406" s="32"/>
      <c r="Q406" s="26"/>
      <c r="R406" s="182"/>
      <c r="S406" s="182"/>
      <c r="T406" s="182"/>
      <c r="U406" s="182"/>
      <c r="V406" s="182"/>
      <c r="W406" s="182"/>
      <c r="X406" s="182"/>
      <c r="Y406" s="182"/>
      <c r="Z406" s="182"/>
    </row>
    <row r="407" spans="1:26" ht="267.75">
      <c r="A407" s="256"/>
      <c r="B407" s="651"/>
      <c r="C407" s="651"/>
      <c r="D407" s="7"/>
      <c r="E407" s="7"/>
      <c r="F407" s="3"/>
      <c r="G407" s="7"/>
      <c r="H407" s="276"/>
      <c r="I407" s="275" t="s">
        <v>277</v>
      </c>
      <c r="J407" s="275" t="s">
        <v>277</v>
      </c>
      <c r="K407" s="66" t="s">
        <v>2018</v>
      </c>
      <c r="L407" s="16" t="s">
        <v>1947</v>
      </c>
      <c r="M407" s="41" t="s">
        <v>325</v>
      </c>
      <c r="N407" s="17" t="s">
        <v>2019</v>
      </c>
      <c r="O407" s="62" t="s">
        <v>1948</v>
      </c>
      <c r="P407" s="32"/>
      <c r="Q407" s="26"/>
      <c r="R407" s="182"/>
      <c r="S407" s="182"/>
      <c r="T407" s="182"/>
      <c r="U407" s="182"/>
      <c r="V407" s="182"/>
      <c r="W407" s="182"/>
      <c r="X407" s="182"/>
      <c r="Y407" s="182"/>
      <c r="Z407" s="182"/>
    </row>
    <row r="408" spans="1:26" ht="229.5">
      <c r="A408" s="256"/>
      <c r="B408" s="651"/>
      <c r="C408" s="651"/>
      <c r="D408" s="7"/>
      <c r="E408" s="7"/>
      <c r="F408" s="3"/>
      <c r="G408" s="7"/>
      <c r="H408" s="276"/>
      <c r="I408" s="300" t="s">
        <v>735</v>
      </c>
      <c r="J408" s="275"/>
      <c r="K408" s="66" t="s">
        <v>2020</v>
      </c>
      <c r="L408" s="16" t="s">
        <v>1947</v>
      </c>
      <c r="M408" s="41" t="s">
        <v>325</v>
      </c>
      <c r="N408" s="17" t="s">
        <v>2021</v>
      </c>
      <c r="O408" s="62" t="s">
        <v>1948</v>
      </c>
      <c r="P408" s="32"/>
      <c r="Q408" s="26"/>
      <c r="R408" s="182"/>
      <c r="S408" s="182"/>
      <c r="T408" s="182"/>
      <c r="U408" s="182"/>
      <c r="V408" s="182"/>
      <c r="W408" s="182"/>
      <c r="X408" s="182"/>
      <c r="Y408" s="182"/>
      <c r="Z408" s="182"/>
    </row>
    <row r="409" spans="1:26" ht="229.5">
      <c r="A409" s="654"/>
      <c r="B409" s="692"/>
      <c r="C409" s="692"/>
      <c r="D409" s="76"/>
      <c r="E409" s="76"/>
      <c r="F409" s="77"/>
      <c r="G409" s="76"/>
      <c r="H409" s="276"/>
      <c r="I409" s="300" t="s">
        <v>737</v>
      </c>
      <c r="J409" s="275"/>
      <c r="K409" s="20" t="s">
        <v>2022</v>
      </c>
      <c r="L409" s="16" t="s">
        <v>1493</v>
      </c>
      <c r="M409" s="41" t="s">
        <v>325</v>
      </c>
      <c r="N409" s="17" t="s">
        <v>2023</v>
      </c>
      <c r="O409" s="42" t="s">
        <v>1488</v>
      </c>
      <c r="P409" s="26"/>
      <c r="Q409" s="26"/>
      <c r="R409" s="182"/>
      <c r="S409" s="182"/>
      <c r="T409" s="182"/>
      <c r="U409" s="182"/>
      <c r="V409" s="182"/>
      <c r="W409" s="182"/>
      <c r="X409" s="182"/>
      <c r="Y409" s="182"/>
      <c r="Z409" s="182"/>
    </row>
    <row r="410" spans="1:26" ht="331.5">
      <c r="H410" s="279"/>
      <c r="I410" s="300" t="s">
        <v>740</v>
      </c>
      <c r="J410" s="275" t="s">
        <v>277</v>
      </c>
      <c r="K410" s="20" t="s">
        <v>2024</v>
      </c>
      <c r="L410" s="16" t="s">
        <v>1493</v>
      </c>
      <c r="M410" s="41" t="s">
        <v>325</v>
      </c>
      <c r="N410" s="17" t="s">
        <v>2025</v>
      </c>
      <c r="O410" s="42" t="s">
        <v>1488</v>
      </c>
      <c r="P410" s="26"/>
      <c r="Q410" s="26"/>
      <c r="R410" s="182"/>
      <c r="S410" s="182"/>
      <c r="T410" s="182"/>
      <c r="U410" s="182"/>
      <c r="V410" s="182"/>
      <c r="W410" s="182"/>
      <c r="X410" s="182"/>
      <c r="Y410" s="182"/>
      <c r="Z410" s="182"/>
    </row>
    <row r="411" spans="1:26" ht="15.75">
      <c r="A411" s="256"/>
      <c r="B411" s="651"/>
      <c r="C411" s="651"/>
      <c r="D411" s="7"/>
      <c r="E411" s="44">
        <v>1</v>
      </c>
      <c r="F411" s="43"/>
      <c r="G411" s="7"/>
      <c r="H411" s="185" t="s">
        <v>277</v>
      </c>
      <c r="I411" s="300" t="s">
        <v>742</v>
      </c>
      <c r="J411" s="275" t="s">
        <v>277</v>
      </c>
      <c r="K411" s="69"/>
      <c r="L411" s="11"/>
      <c r="M411" s="78"/>
      <c r="N411" s="6"/>
      <c r="O411" s="85"/>
      <c r="P411" s="86"/>
      <c r="Q411" s="80"/>
      <c r="R411" s="182"/>
      <c r="S411" s="182"/>
      <c r="T411" s="182"/>
      <c r="U411" s="182"/>
      <c r="V411" s="182"/>
      <c r="W411" s="182"/>
      <c r="X411" s="182"/>
      <c r="Y411" s="182"/>
      <c r="Z411" s="182"/>
    </row>
    <row r="412" spans="1:26" ht="94.5">
      <c r="A412" s="256"/>
      <c r="B412" s="651"/>
      <c r="C412" s="651"/>
      <c r="D412" s="7"/>
      <c r="E412" s="44">
        <v>14</v>
      </c>
      <c r="F412" s="43"/>
      <c r="G412" s="7"/>
      <c r="H412" s="276"/>
      <c r="I412" s="300" t="s">
        <v>744</v>
      </c>
      <c r="J412" s="275" t="s">
        <v>277</v>
      </c>
      <c r="K412" s="71" t="s">
        <v>2026</v>
      </c>
      <c r="L412" s="673"/>
      <c r="M412" s="55" t="s">
        <v>282</v>
      </c>
      <c r="N412" s="56"/>
      <c r="O412" s="57" t="s">
        <v>283</v>
      </c>
      <c r="P412" s="57" t="s">
        <v>103</v>
      </c>
      <c r="Q412" s="57" t="s">
        <v>104</v>
      </c>
      <c r="R412" s="182"/>
      <c r="S412" s="182"/>
      <c r="T412" s="182"/>
      <c r="U412" s="182"/>
      <c r="V412" s="182"/>
      <c r="W412" s="182"/>
      <c r="X412" s="182"/>
      <c r="Y412" s="182"/>
      <c r="Z412" s="182"/>
    </row>
    <row r="413" spans="1:26" ht="409.5">
      <c r="A413" s="256"/>
      <c r="B413" s="651"/>
      <c r="C413" s="651"/>
      <c r="D413" s="7"/>
      <c r="E413" s="44"/>
      <c r="F413" s="3"/>
      <c r="G413" s="7"/>
      <c r="H413" s="276"/>
      <c r="I413" s="300" t="s">
        <v>746</v>
      </c>
      <c r="J413" s="278"/>
      <c r="K413" s="75" t="s">
        <v>2027</v>
      </c>
      <c r="L413" s="59" t="s">
        <v>1947</v>
      </c>
      <c r="M413" s="60" t="s">
        <v>325</v>
      </c>
      <c r="N413" s="61" t="s">
        <v>2028</v>
      </c>
      <c r="O413" s="62" t="s">
        <v>1948</v>
      </c>
      <c r="P413" s="32"/>
      <c r="Q413" s="32"/>
      <c r="R413" s="182"/>
      <c r="S413" s="182"/>
      <c r="T413" s="182"/>
      <c r="U413" s="182"/>
      <c r="V413" s="182"/>
      <c r="W413" s="182"/>
      <c r="X413" s="182"/>
      <c r="Y413" s="182"/>
      <c r="Z413" s="182"/>
    </row>
    <row r="414" spans="1:26" ht="318.75">
      <c r="A414" s="256"/>
      <c r="B414" s="651"/>
      <c r="C414" s="651"/>
      <c r="D414" s="7"/>
      <c r="E414" s="7"/>
      <c r="F414" s="3"/>
      <c r="G414" s="8"/>
      <c r="H414" s="276"/>
      <c r="I414" s="300" t="s">
        <v>748</v>
      </c>
      <c r="J414" s="275" t="s">
        <v>277</v>
      </c>
      <c r="K414" s="75" t="s">
        <v>2029</v>
      </c>
      <c r="L414" s="59" t="s">
        <v>1947</v>
      </c>
      <c r="M414" s="60" t="s">
        <v>325</v>
      </c>
      <c r="N414" s="61" t="s">
        <v>2028</v>
      </c>
      <c r="O414" s="62" t="s">
        <v>1948</v>
      </c>
      <c r="P414" s="32"/>
      <c r="Q414" s="32"/>
      <c r="R414" s="182"/>
      <c r="S414" s="182"/>
      <c r="T414" s="182"/>
      <c r="U414" s="182"/>
      <c r="V414" s="182"/>
      <c r="W414" s="182"/>
      <c r="X414" s="182"/>
      <c r="Y414" s="182"/>
      <c r="Z414" s="182"/>
    </row>
    <row r="415" spans="1:26" ht="293.25">
      <c r="A415" s="256"/>
      <c r="B415" s="651"/>
      <c r="C415" s="651"/>
      <c r="D415" s="7"/>
      <c r="E415" s="7"/>
      <c r="F415" s="3"/>
      <c r="G415" s="8"/>
      <c r="H415" s="276"/>
      <c r="I415" s="300" t="s">
        <v>750</v>
      </c>
      <c r="J415" s="275" t="s">
        <v>277</v>
      </c>
      <c r="K415" s="75" t="s">
        <v>2030</v>
      </c>
      <c r="L415" s="59" t="s">
        <v>1947</v>
      </c>
      <c r="M415" s="60" t="s">
        <v>325</v>
      </c>
      <c r="N415" s="61" t="s">
        <v>2028</v>
      </c>
      <c r="O415" s="62" t="s">
        <v>1948</v>
      </c>
      <c r="P415" s="32"/>
      <c r="Q415" s="32"/>
      <c r="R415" s="182"/>
      <c r="S415" s="182"/>
      <c r="T415" s="182"/>
      <c r="U415" s="182"/>
      <c r="V415" s="182"/>
      <c r="W415" s="182"/>
      <c r="X415" s="182"/>
      <c r="Y415" s="182"/>
      <c r="Z415" s="182"/>
    </row>
    <row r="416" spans="1:26" ht="357">
      <c r="A416" s="256"/>
      <c r="B416" s="651"/>
      <c r="C416" s="651"/>
      <c r="D416" s="7"/>
      <c r="E416" s="7"/>
      <c r="F416" s="3"/>
      <c r="G416" s="8"/>
      <c r="H416" s="276"/>
      <c r="I416" s="300" t="s">
        <v>752</v>
      </c>
      <c r="J416" s="275" t="s">
        <v>277</v>
      </c>
      <c r="K416" s="75" t="s">
        <v>2031</v>
      </c>
      <c r="L416" s="59" t="s">
        <v>1947</v>
      </c>
      <c r="M416" s="60" t="s">
        <v>325</v>
      </c>
      <c r="N416" s="61" t="s">
        <v>2028</v>
      </c>
      <c r="O416" s="62" t="s">
        <v>1948</v>
      </c>
      <c r="P416" s="32"/>
      <c r="Q416" s="32"/>
      <c r="R416" s="182"/>
      <c r="S416" s="182"/>
      <c r="T416" s="182"/>
      <c r="U416" s="182"/>
      <c r="V416" s="182"/>
      <c r="W416" s="182"/>
      <c r="X416" s="182"/>
      <c r="Y416" s="182"/>
      <c r="Z416" s="182"/>
    </row>
    <row r="417" spans="1:26" ht="318.75">
      <c r="A417" s="256"/>
      <c r="B417" s="651"/>
      <c r="C417" s="651"/>
      <c r="D417" s="7"/>
      <c r="E417" s="7"/>
      <c r="F417" s="3"/>
      <c r="G417" s="8"/>
      <c r="H417" s="276"/>
      <c r="I417" s="300" t="s">
        <v>754</v>
      </c>
      <c r="J417" s="275" t="s">
        <v>277</v>
      </c>
      <c r="K417" s="75" t="s">
        <v>2032</v>
      </c>
      <c r="L417" s="59" t="s">
        <v>1947</v>
      </c>
      <c r="M417" s="60" t="s">
        <v>325</v>
      </c>
      <c r="N417" s="61" t="s">
        <v>2028</v>
      </c>
      <c r="O417" s="62" t="s">
        <v>1948</v>
      </c>
      <c r="P417" s="32"/>
      <c r="Q417" s="32"/>
      <c r="R417" s="233"/>
      <c r="S417" s="233"/>
      <c r="T417" s="233"/>
      <c r="U417" s="182"/>
      <c r="V417" s="182"/>
      <c r="W417" s="182"/>
      <c r="X417" s="182"/>
      <c r="Y417" s="182"/>
      <c r="Z417" s="182"/>
    </row>
    <row r="418" spans="1:26" ht="409.5">
      <c r="A418" s="256"/>
      <c r="B418" s="651"/>
      <c r="C418" s="651"/>
      <c r="D418" s="7"/>
      <c r="E418" s="7"/>
      <c r="F418" s="3"/>
      <c r="G418" s="8"/>
      <c r="H418" s="276"/>
      <c r="I418" s="300" t="s">
        <v>756</v>
      </c>
      <c r="J418" s="275"/>
      <c r="K418" s="75" t="s">
        <v>2033</v>
      </c>
      <c r="L418" s="59" t="s">
        <v>1947</v>
      </c>
      <c r="M418" s="60" t="s">
        <v>325</v>
      </c>
      <c r="N418" s="61" t="s">
        <v>2028</v>
      </c>
      <c r="O418" s="62" t="s">
        <v>1948</v>
      </c>
      <c r="P418" s="32"/>
      <c r="Q418" s="32"/>
      <c r="R418" s="233"/>
      <c r="S418" s="233"/>
      <c r="T418" s="233"/>
      <c r="U418" s="182"/>
      <c r="V418" s="182"/>
      <c r="W418" s="182"/>
      <c r="X418" s="182"/>
      <c r="Y418" s="182"/>
      <c r="Z418" s="182"/>
    </row>
    <row r="419" spans="1:26" ht="191.25">
      <c r="A419" s="256"/>
      <c r="B419" s="651"/>
      <c r="C419" s="651"/>
      <c r="D419" s="7"/>
      <c r="E419" s="7"/>
      <c r="F419" s="3"/>
      <c r="G419" s="8"/>
      <c r="H419" s="276"/>
      <c r="I419" s="300" t="s">
        <v>758</v>
      </c>
      <c r="J419" s="275"/>
      <c r="K419" s="75" t="s">
        <v>2034</v>
      </c>
      <c r="L419" s="59" t="s">
        <v>1947</v>
      </c>
      <c r="M419" s="60" t="s">
        <v>325</v>
      </c>
      <c r="N419" s="61" t="s">
        <v>2028</v>
      </c>
      <c r="O419" s="62" t="s">
        <v>1948</v>
      </c>
      <c r="P419" s="32"/>
      <c r="Q419" s="32"/>
      <c r="R419" s="233"/>
      <c r="S419" s="233"/>
      <c r="T419" s="233"/>
      <c r="U419" s="182"/>
      <c r="V419" s="182"/>
      <c r="W419" s="182"/>
      <c r="X419" s="182"/>
      <c r="Y419" s="182"/>
      <c r="Z419" s="182"/>
    </row>
    <row r="420" spans="1:26" ht="178.5">
      <c r="A420" s="256"/>
      <c r="B420" s="651"/>
      <c r="C420" s="651"/>
      <c r="D420" s="7"/>
      <c r="E420" s="7"/>
      <c r="F420" s="3"/>
      <c r="G420" s="7"/>
      <c r="H420" s="276"/>
      <c r="I420" s="300"/>
      <c r="J420" s="275"/>
      <c r="K420" s="75" t="s">
        <v>2035</v>
      </c>
      <c r="L420" s="59" t="s">
        <v>1947</v>
      </c>
      <c r="M420" s="60" t="s">
        <v>325</v>
      </c>
      <c r="N420" s="61" t="s">
        <v>2028</v>
      </c>
      <c r="O420" s="62" t="s">
        <v>1948</v>
      </c>
      <c r="P420" s="32"/>
      <c r="Q420" s="32"/>
      <c r="R420" s="182"/>
      <c r="S420" s="182"/>
      <c r="T420" s="182"/>
      <c r="U420" s="182"/>
      <c r="V420" s="182"/>
      <c r="W420" s="182"/>
      <c r="X420" s="182"/>
      <c r="Y420" s="182"/>
      <c r="Z420" s="182"/>
    </row>
    <row r="421" spans="1:26" ht="395.25">
      <c r="A421" s="256"/>
      <c r="B421" s="651"/>
      <c r="C421" s="651"/>
      <c r="D421" s="7"/>
      <c r="E421" s="7"/>
      <c r="F421" s="3"/>
      <c r="G421" s="7"/>
      <c r="H421" s="276"/>
      <c r="I421" s="186" t="s">
        <v>277</v>
      </c>
      <c r="J421" s="278"/>
      <c r="K421" s="75" t="s">
        <v>2036</v>
      </c>
      <c r="L421" s="59" t="s">
        <v>1947</v>
      </c>
      <c r="M421" s="60" t="s">
        <v>325</v>
      </c>
      <c r="N421" s="61" t="s">
        <v>2028</v>
      </c>
      <c r="O421" s="62" t="s">
        <v>1948</v>
      </c>
      <c r="P421" s="32"/>
      <c r="Q421" s="32"/>
      <c r="R421" s="182"/>
      <c r="S421" s="182"/>
      <c r="T421" s="182"/>
      <c r="U421" s="182"/>
      <c r="V421" s="182"/>
      <c r="W421" s="182"/>
      <c r="X421" s="182"/>
      <c r="Y421" s="182"/>
      <c r="Z421" s="182"/>
    </row>
    <row r="422" spans="1:26" ht="409.5">
      <c r="A422" s="256"/>
      <c r="B422" s="651"/>
      <c r="C422" s="651"/>
      <c r="D422" s="7"/>
      <c r="E422" s="7"/>
      <c r="F422" s="3"/>
      <c r="G422" s="7"/>
      <c r="H422" s="276"/>
      <c r="I422" s="275" t="s">
        <v>760</v>
      </c>
      <c r="J422" s="275"/>
      <c r="K422" s="75" t="s">
        <v>2037</v>
      </c>
      <c r="L422" s="59" t="s">
        <v>1947</v>
      </c>
      <c r="M422" s="60" t="s">
        <v>325</v>
      </c>
      <c r="N422" s="61" t="s">
        <v>2028</v>
      </c>
      <c r="O422" s="62" t="s">
        <v>1948</v>
      </c>
      <c r="P422" s="32"/>
      <c r="Q422" s="32"/>
      <c r="R422" s="182"/>
      <c r="S422" s="182"/>
      <c r="T422" s="182"/>
      <c r="U422" s="182"/>
      <c r="V422" s="182"/>
      <c r="W422" s="182"/>
      <c r="X422" s="182"/>
      <c r="Y422" s="182"/>
      <c r="Z422" s="182"/>
    </row>
    <row r="423" spans="1:26" ht="102">
      <c r="A423" s="256"/>
      <c r="B423" s="651"/>
      <c r="C423" s="651"/>
      <c r="D423" s="7"/>
      <c r="E423" s="7"/>
      <c r="F423" s="3"/>
      <c r="G423" s="7"/>
      <c r="H423" s="276"/>
      <c r="I423" s="275" t="s">
        <v>277</v>
      </c>
      <c r="J423" s="275" t="s">
        <v>277</v>
      </c>
      <c r="K423" s="75" t="s">
        <v>2038</v>
      </c>
      <c r="L423" s="59"/>
      <c r="M423" s="60" t="s">
        <v>325</v>
      </c>
      <c r="N423" s="61" t="s">
        <v>2028</v>
      </c>
      <c r="O423" s="62" t="s">
        <v>1948</v>
      </c>
      <c r="P423" s="32"/>
      <c r="Q423" s="32"/>
      <c r="R423" s="677"/>
      <c r="S423" s="677"/>
      <c r="T423" s="677"/>
      <c r="U423" s="677"/>
      <c r="V423" s="677"/>
      <c r="W423" s="677"/>
      <c r="X423" s="677"/>
      <c r="Y423" s="677"/>
      <c r="Z423" s="677"/>
    </row>
    <row r="424" spans="1:26" ht="63.75">
      <c r="A424" s="678"/>
      <c r="B424" s="651" t="e">
        <f>OR(fmAttSuggestEmployerContract,fmAttAnnRpt,fmAdtFnclStmt,fmCnvrsnSrvc,fmAttAppealGrievance,fmAttMarketing,fmAttIDCard,fmAttMemberEnroll)</f>
        <v>#NAME?</v>
      </c>
      <c r="C424" s="651" t="b">
        <v>0</v>
      </c>
      <c r="D424" s="678"/>
      <c r="E424" s="678"/>
      <c r="F424" s="3"/>
      <c r="H424" s="301" t="s">
        <v>2039</v>
      </c>
      <c r="I424" s="275"/>
      <c r="J424" s="275" t="s">
        <v>277</v>
      </c>
      <c r="K424" s="75" t="s">
        <v>2040</v>
      </c>
      <c r="L424" s="59"/>
      <c r="M424" s="60" t="s">
        <v>325</v>
      </c>
      <c r="N424" s="61" t="s">
        <v>2028</v>
      </c>
      <c r="O424" s="62" t="s">
        <v>1948</v>
      </c>
      <c r="P424" s="32"/>
      <c r="Q424" s="32"/>
      <c r="R424" s="256"/>
      <c r="S424" s="256"/>
      <c r="T424" s="256"/>
      <c r="U424" s="256"/>
      <c r="V424" s="256"/>
      <c r="W424" s="256"/>
      <c r="X424" s="256"/>
      <c r="Y424" s="256"/>
      <c r="Z424" s="256"/>
    </row>
    <row r="425" spans="1:26" ht="15.75">
      <c r="A425" s="678"/>
      <c r="B425" s="651" t="e">
        <f>fmAttSuggestEmployerContract</f>
        <v>#NAME?</v>
      </c>
      <c r="C425" s="651" t="b">
        <v>0</v>
      </c>
      <c r="D425" s="678"/>
      <c r="E425" s="678"/>
      <c r="F425" s="3"/>
      <c r="G425" s="652"/>
      <c r="H425" s="279"/>
      <c r="I425" s="277"/>
      <c r="J425" s="277"/>
      <c r="K425" s="94"/>
      <c r="L425" s="82"/>
      <c r="M425" s="83"/>
      <c r="N425" s="84"/>
      <c r="O425" s="85"/>
      <c r="P425" s="154"/>
      <c r="Q425" s="154"/>
      <c r="R425" s="259"/>
      <c r="S425" s="259"/>
      <c r="T425" s="259"/>
      <c r="U425" s="259"/>
      <c r="V425" s="259"/>
      <c r="W425" s="259"/>
      <c r="X425" s="259"/>
      <c r="Y425" s="259"/>
      <c r="Z425" s="259"/>
    </row>
    <row r="426" spans="1:26" ht="63">
      <c r="A426" s="54"/>
      <c r="B426" s="693" t="e">
        <f>fmAttAppealGrievance</f>
        <v>#NAME?</v>
      </c>
      <c r="C426" s="693" t="b">
        <v>0</v>
      </c>
      <c r="D426" s="54"/>
      <c r="E426" s="54"/>
      <c r="F426" s="54"/>
      <c r="G426" s="54"/>
      <c r="H426" s="279"/>
      <c r="I426" s="275" t="s">
        <v>300</v>
      </c>
      <c r="J426" s="275"/>
      <c r="K426" s="874" t="s">
        <v>2041</v>
      </c>
      <c r="L426" s="15" t="s">
        <v>1507</v>
      </c>
      <c r="M426" s="15" t="s">
        <v>282</v>
      </c>
      <c r="N426" s="15" t="s">
        <v>1170</v>
      </c>
      <c r="O426" s="15" t="s">
        <v>283</v>
      </c>
      <c r="P426" s="15" t="s">
        <v>103</v>
      </c>
      <c r="Q426" s="46" t="s">
        <v>104</v>
      </c>
      <c r="R426" s="259"/>
      <c r="S426" s="259"/>
      <c r="T426" s="259"/>
      <c r="U426" s="259"/>
      <c r="V426" s="259"/>
      <c r="W426" s="259"/>
      <c r="X426" s="259"/>
      <c r="Y426" s="259"/>
      <c r="Z426" s="259"/>
    </row>
    <row r="427" spans="1:26" ht="191.25">
      <c r="A427" s="256"/>
      <c r="B427" s="651" t="e">
        <f>fmAttMarketing</f>
        <v>#NAME?</v>
      </c>
      <c r="C427" s="651" t="b">
        <v>0</v>
      </c>
      <c r="D427" s="7"/>
      <c r="E427" s="44">
        <v>14</v>
      </c>
      <c r="F427" s="43"/>
      <c r="G427" s="8"/>
      <c r="H427" s="185" t="s">
        <v>277</v>
      </c>
      <c r="I427" s="275" t="s">
        <v>302</v>
      </c>
      <c r="J427" s="275" t="s">
        <v>277</v>
      </c>
      <c r="K427" s="22" t="s">
        <v>1826</v>
      </c>
      <c r="L427" s="33"/>
      <c r="M427" s="35"/>
      <c r="N427" s="35"/>
      <c r="O427" s="35"/>
      <c r="P427" s="35"/>
      <c r="Q427" s="49"/>
      <c r="R427" s="259"/>
      <c r="S427" s="259"/>
      <c r="T427" s="259"/>
      <c r="U427" s="259"/>
      <c r="V427" s="259"/>
      <c r="W427" s="259"/>
      <c r="X427" s="259"/>
      <c r="Y427" s="259"/>
      <c r="Z427" s="259"/>
    </row>
    <row r="428" spans="1:26" ht="408">
      <c r="A428" s="256"/>
      <c r="B428" s="651" t="e">
        <f>fmAttIDCard</f>
        <v>#NAME?</v>
      </c>
      <c r="C428" s="651" t="b">
        <v>0</v>
      </c>
      <c r="D428" s="7"/>
      <c r="E428" s="7"/>
      <c r="F428" s="3"/>
      <c r="G428" s="7"/>
      <c r="H428" s="276"/>
      <c r="I428" s="275" t="s">
        <v>307</v>
      </c>
      <c r="J428" s="275"/>
      <c r="K428" s="20" t="s">
        <v>2042</v>
      </c>
      <c r="L428" s="16" t="s">
        <v>1545</v>
      </c>
      <c r="M428" s="41" t="s">
        <v>325</v>
      </c>
      <c r="N428" s="17" t="s">
        <v>1997</v>
      </c>
      <c r="O428" s="42" t="s">
        <v>1547</v>
      </c>
      <c r="P428" s="25"/>
      <c r="Q428" s="25"/>
      <c r="R428" s="259"/>
      <c r="S428" s="259"/>
      <c r="T428" s="259"/>
      <c r="U428" s="259"/>
      <c r="V428" s="259"/>
      <c r="W428" s="259"/>
      <c r="X428" s="259"/>
      <c r="Y428" s="259"/>
      <c r="Z428" s="259"/>
    </row>
    <row r="429" spans="1:26" ht="38.25">
      <c r="A429" s="256"/>
      <c r="B429" s="651" t="e">
        <f>fmAttMemberEnroll</f>
        <v>#NAME?</v>
      </c>
      <c r="C429" s="651" t="b">
        <v>0</v>
      </c>
      <c r="D429" s="7"/>
      <c r="E429" s="688"/>
      <c r="F429" s="3"/>
      <c r="G429" s="7"/>
      <c r="H429" s="276"/>
      <c r="I429" s="275" t="s">
        <v>309</v>
      </c>
      <c r="J429" s="275"/>
      <c r="K429" s="20" t="s">
        <v>277</v>
      </c>
      <c r="L429" s="16" t="s">
        <v>1545</v>
      </c>
      <c r="M429" s="41" t="s">
        <v>325</v>
      </c>
      <c r="N429" s="17" t="s">
        <v>2043</v>
      </c>
      <c r="O429" s="42" t="s">
        <v>1547</v>
      </c>
      <c r="P429" s="25"/>
      <c r="Q429" s="25"/>
      <c r="R429" s="259"/>
      <c r="S429" s="259"/>
      <c r="T429" s="259"/>
      <c r="U429" s="259"/>
      <c r="V429" s="259"/>
      <c r="W429" s="259"/>
      <c r="X429" s="259"/>
      <c r="Y429" s="259"/>
      <c r="Z429" s="259"/>
    </row>
    <row r="430" spans="1:26" ht="38.25">
      <c r="A430" s="653"/>
      <c r="B430" s="651"/>
      <c r="C430" s="651"/>
      <c r="D430" s="256"/>
      <c r="E430" s="256"/>
      <c r="F430" s="3"/>
      <c r="G430" s="256"/>
      <c r="H430" s="276"/>
      <c r="I430" s="275" t="s">
        <v>311</v>
      </c>
      <c r="J430" s="275" t="s">
        <v>277</v>
      </c>
      <c r="K430" s="20" t="s">
        <v>277</v>
      </c>
      <c r="L430" s="16" t="s">
        <v>1545</v>
      </c>
      <c r="M430" s="41" t="s">
        <v>325</v>
      </c>
      <c r="N430" s="17" t="s">
        <v>2044</v>
      </c>
      <c r="O430" s="42" t="s">
        <v>1547</v>
      </c>
      <c r="P430" s="25"/>
      <c r="Q430" s="25"/>
    </row>
    <row r="431" spans="1:26" ht="38.25">
      <c r="A431" s="653"/>
      <c r="B431" s="651"/>
      <c r="C431" s="651"/>
      <c r="D431" s="256"/>
      <c r="E431" s="670"/>
      <c r="F431" s="3"/>
      <c r="G431" s="256"/>
      <c r="H431" s="276"/>
      <c r="I431" s="275" t="s">
        <v>277</v>
      </c>
      <c r="J431" s="275" t="s">
        <v>277</v>
      </c>
      <c r="K431" s="20" t="s">
        <v>277</v>
      </c>
      <c r="L431" s="16" t="s">
        <v>1545</v>
      </c>
      <c r="M431" s="41" t="s">
        <v>325</v>
      </c>
      <c r="N431" s="17" t="s">
        <v>2045</v>
      </c>
      <c r="O431" s="42" t="s">
        <v>1547</v>
      </c>
      <c r="P431" s="25"/>
      <c r="Q431" s="25"/>
    </row>
    <row r="432" spans="1:26" ht="38.25">
      <c r="A432" s="653"/>
      <c r="B432" s="651"/>
      <c r="C432" s="651"/>
      <c r="D432" s="653"/>
      <c r="E432" s="653"/>
      <c r="F432" s="3"/>
      <c r="G432" s="652"/>
      <c r="H432" s="276"/>
      <c r="I432" s="275" t="s">
        <v>277</v>
      </c>
      <c r="J432" s="275" t="s">
        <v>277</v>
      </c>
      <c r="K432" s="20" t="s">
        <v>277</v>
      </c>
      <c r="L432" s="16" t="s">
        <v>1545</v>
      </c>
      <c r="M432" s="41" t="s">
        <v>325</v>
      </c>
      <c r="N432" s="17" t="s">
        <v>2046</v>
      </c>
      <c r="O432" s="42" t="s">
        <v>1547</v>
      </c>
      <c r="P432" s="25"/>
      <c r="Q432" s="25"/>
    </row>
    <row r="433" spans="1:26" ht="280.5">
      <c r="A433" s="653"/>
      <c r="B433" s="651"/>
      <c r="C433" s="651"/>
      <c r="D433" s="256"/>
      <c r="E433" s="256"/>
      <c r="F433" s="3"/>
      <c r="G433" s="256"/>
      <c r="H433" s="279"/>
      <c r="I433" s="275" t="s">
        <v>277</v>
      </c>
      <c r="J433" s="275" t="s">
        <v>277</v>
      </c>
      <c r="K433" s="20" t="s">
        <v>2047</v>
      </c>
      <c r="L433" s="16" t="s">
        <v>1545</v>
      </c>
      <c r="M433" s="41" t="s">
        <v>325</v>
      </c>
      <c r="N433" s="17" t="s">
        <v>2048</v>
      </c>
      <c r="O433" s="42" t="s">
        <v>1547</v>
      </c>
      <c r="P433" s="25"/>
      <c r="Q433" s="25"/>
      <c r="R433" s="97"/>
      <c r="S433" s="97"/>
      <c r="T433" s="97"/>
      <c r="U433" s="97"/>
      <c r="V433" s="97"/>
      <c r="W433" s="97"/>
      <c r="X433" s="97"/>
      <c r="Y433" s="97"/>
      <c r="Z433" s="97"/>
    </row>
    <row r="434" spans="1:26" ht="38.25">
      <c r="A434" s="653"/>
      <c r="B434" s="651"/>
      <c r="C434" s="651"/>
      <c r="D434" s="256"/>
      <c r="E434" s="670"/>
      <c r="F434" s="3"/>
      <c r="G434" s="256"/>
      <c r="H434" s="276"/>
      <c r="I434" s="275" t="s">
        <v>277</v>
      </c>
      <c r="J434" s="275" t="s">
        <v>277</v>
      </c>
      <c r="K434" s="20" t="s">
        <v>277</v>
      </c>
      <c r="L434" s="16" t="s">
        <v>1545</v>
      </c>
      <c r="M434" s="41" t="s">
        <v>325</v>
      </c>
      <c r="N434" s="17" t="s">
        <v>2049</v>
      </c>
      <c r="O434" s="42" t="s">
        <v>1547</v>
      </c>
      <c r="P434" s="32"/>
      <c r="Q434" s="32"/>
      <c r="R434" s="97"/>
      <c r="S434" s="97"/>
      <c r="T434" s="97"/>
      <c r="U434" s="97"/>
      <c r="V434" s="97"/>
      <c r="W434" s="97"/>
      <c r="X434" s="97"/>
      <c r="Y434" s="97"/>
      <c r="Z434" s="97"/>
    </row>
    <row r="435" spans="1:26" ht="38.25">
      <c r="A435" s="653"/>
      <c r="B435" s="651"/>
      <c r="C435" s="651"/>
      <c r="D435" s="653"/>
      <c r="E435" s="653"/>
      <c r="F435" s="3"/>
      <c r="G435" s="654"/>
      <c r="H435" s="276"/>
      <c r="I435" s="275" t="s">
        <v>277</v>
      </c>
      <c r="J435" s="275" t="s">
        <v>277</v>
      </c>
      <c r="K435" s="20" t="s">
        <v>277</v>
      </c>
      <c r="L435" s="16" t="s">
        <v>1545</v>
      </c>
      <c r="M435" s="41" t="s">
        <v>325</v>
      </c>
      <c r="N435" s="17" t="s">
        <v>2050</v>
      </c>
      <c r="O435" s="42" t="s">
        <v>1547</v>
      </c>
      <c r="P435" s="32"/>
      <c r="Q435" s="32"/>
      <c r="R435" s="97"/>
      <c r="S435" s="97"/>
      <c r="T435" s="97"/>
      <c r="U435" s="97"/>
      <c r="V435" s="97"/>
      <c r="W435" s="97"/>
      <c r="X435" s="97"/>
      <c r="Y435" s="97"/>
      <c r="Z435" s="97"/>
    </row>
    <row r="436" spans="1:26" ht="15.75">
      <c r="A436" s="653"/>
      <c r="B436" s="651"/>
      <c r="C436" s="651"/>
      <c r="D436" s="653"/>
      <c r="E436" s="653"/>
      <c r="F436" s="3"/>
      <c r="G436" s="654"/>
      <c r="H436" s="279"/>
      <c r="I436" s="275" t="s">
        <v>277</v>
      </c>
      <c r="J436" s="275" t="s">
        <v>277</v>
      </c>
      <c r="K436" s="3"/>
      <c r="L436" s="3"/>
      <c r="M436" s="3"/>
      <c r="N436" s="3"/>
      <c r="O436" s="3"/>
      <c r="P436" s="3"/>
      <c r="Q436" s="3"/>
      <c r="R436" s="97"/>
      <c r="S436" s="97"/>
      <c r="T436" s="97"/>
      <c r="U436" s="97"/>
      <c r="V436" s="97"/>
      <c r="W436" s="97"/>
      <c r="X436" s="97"/>
      <c r="Y436" s="97"/>
      <c r="Z436" s="97"/>
    </row>
    <row r="437" spans="1:26" ht="15.75">
      <c r="A437" s="652"/>
      <c r="B437" s="651"/>
      <c r="C437" s="651"/>
      <c r="D437" s="652"/>
      <c r="E437" s="652"/>
      <c r="F437" s="3"/>
      <c r="G437" s="652"/>
      <c r="H437" s="279"/>
      <c r="I437" s="275" t="s">
        <v>277</v>
      </c>
      <c r="J437" s="275" t="s">
        <v>277</v>
      </c>
      <c r="K437" s="3"/>
      <c r="L437" s="3"/>
      <c r="M437" s="3"/>
      <c r="N437" s="3"/>
      <c r="O437" s="3"/>
      <c r="P437" s="3"/>
      <c r="Q437" s="3"/>
      <c r="R437" s="97"/>
      <c r="S437" s="97"/>
      <c r="T437" s="97"/>
      <c r="U437" s="97"/>
      <c r="V437" s="97"/>
      <c r="W437" s="97"/>
      <c r="X437" s="97"/>
      <c r="Y437" s="97"/>
      <c r="Z437" s="97"/>
    </row>
    <row r="438" spans="1:26" ht="15.75">
      <c r="A438" s="652"/>
      <c r="B438" s="651"/>
      <c r="C438" s="651"/>
      <c r="D438" s="652"/>
      <c r="E438" s="652"/>
      <c r="F438" s="3"/>
      <c r="G438" s="652"/>
      <c r="H438" s="279"/>
      <c r="I438" s="275" t="s">
        <v>277</v>
      </c>
      <c r="J438" s="275" t="s">
        <v>277</v>
      </c>
      <c r="K438" s="3"/>
      <c r="L438" s="3"/>
      <c r="M438" s="3"/>
      <c r="N438" s="3"/>
      <c r="O438" s="3"/>
      <c r="P438" s="3"/>
      <c r="Q438" s="3"/>
      <c r="R438" s="97"/>
      <c r="S438" s="97"/>
      <c r="T438" s="97"/>
      <c r="U438" s="97"/>
      <c r="V438" s="97"/>
      <c r="W438" s="97"/>
      <c r="X438" s="97"/>
      <c r="Y438" s="97"/>
      <c r="Z438" s="97"/>
    </row>
    <row r="439" spans="1:26" ht="15.75">
      <c r="A439" s="652"/>
      <c r="B439" s="651"/>
      <c r="C439" s="651"/>
      <c r="D439" s="652"/>
      <c r="E439" s="652"/>
      <c r="F439" s="3"/>
      <c r="G439" s="652"/>
      <c r="H439" s="279"/>
      <c r="I439" s="275" t="s">
        <v>277</v>
      </c>
      <c r="J439" s="275" t="s">
        <v>277</v>
      </c>
      <c r="K439" s="3"/>
      <c r="L439" s="3"/>
      <c r="M439" s="3"/>
      <c r="N439" s="3"/>
      <c r="O439" s="3"/>
      <c r="P439" s="3"/>
      <c r="Q439" s="3"/>
      <c r="R439" s="97"/>
      <c r="S439" s="97"/>
      <c r="T439" s="97"/>
      <c r="U439" s="97"/>
      <c r="V439" s="97"/>
      <c r="W439" s="97"/>
      <c r="X439" s="97"/>
      <c r="Y439" s="97"/>
      <c r="Z439" s="97"/>
    </row>
    <row r="440" spans="1:26" ht="15.75">
      <c r="A440" s="652"/>
      <c r="B440" s="651"/>
      <c r="C440" s="651"/>
      <c r="D440" s="652"/>
      <c r="E440" s="652"/>
      <c r="F440" s="3"/>
      <c r="G440" s="652"/>
      <c r="H440" s="279"/>
      <c r="I440" s="275" t="s">
        <v>277</v>
      </c>
      <c r="J440" s="275" t="s">
        <v>277</v>
      </c>
      <c r="K440" s="3"/>
      <c r="L440" s="3"/>
      <c r="M440" s="3"/>
      <c r="N440" s="3"/>
      <c r="O440" s="3"/>
      <c r="P440" s="3"/>
      <c r="Q440" s="3"/>
      <c r="R440" s="97"/>
      <c r="S440" s="97"/>
      <c r="T440" s="97"/>
      <c r="U440" s="97"/>
      <c r="V440" s="97"/>
      <c r="W440" s="97"/>
      <c r="X440" s="97"/>
      <c r="Y440" s="97"/>
      <c r="Z440" s="97"/>
    </row>
    <row r="441" spans="1:26" ht="15.75">
      <c r="A441" s="652"/>
      <c r="B441" s="651"/>
      <c r="C441" s="651"/>
      <c r="D441" s="652"/>
      <c r="E441" s="652"/>
      <c r="F441" s="3"/>
      <c r="G441" s="652"/>
      <c r="H441" s="279"/>
      <c r="I441" s="275" t="s">
        <v>277</v>
      </c>
      <c r="J441" s="275" t="s">
        <v>277</v>
      </c>
      <c r="K441" s="3"/>
      <c r="L441" s="3"/>
      <c r="M441" s="3"/>
      <c r="N441" s="3"/>
      <c r="O441" s="3"/>
      <c r="P441" s="3"/>
      <c r="Q441" s="3"/>
      <c r="R441" s="97"/>
      <c r="S441" s="97"/>
      <c r="T441" s="97"/>
      <c r="U441" s="97"/>
      <c r="V441" s="97"/>
      <c r="W441" s="97"/>
      <c r="X441" s="97"/>
      <c r="Y441" s="97"/>
      <c r="Z441" s="97"/>
    </row>
    <row r="442" spans="1:26" ht="15.75">
      <c r="A442" s="652"/>
      <c r="B442" s="651"/>
      <c r="C442" s="651"/>
      <c r="D442" s="652"/>
      <c r="E442" s="652"/>
      <c r="F442" s="3"/>
      <c r="G442" s="652"/>
      <c r="H442" s="279"/>
      <c r="I442" s="275" t="s">
        <v>277</v>
      </c>
      <c r="J442" s="275" t="s">
        <v>277</v>
      </c>
      <c r="K442" s="3"/>
      <c r="L442" s="3"/>
      <c r="M442" s="3"/>
      <c r="N442" s="3"/>
      <c r="O442" s="3"/>
      <c r="P442" s="3"/>
      <c r="Q442" s="3"/>
      <c r="R442" s="97"/>
      <c r="S442" s="97"/>
      <c r="T442" s="97"/>
      <c r="U442" s="97"/>
      <c r="V442" s="97"/>
      <c r="W442" s="97"/>
      <c r="X442" s="97"/>
      <c r="Y442" s="97"/>
      <c r="Z442" s="97"/>
    </row>
    <row r="443" spans="1:26" ht="15.75">
      <c r="A443" s="652"/>
      <c r="B443" s="651"/>
      <c r="C443" s="651"/>
      <c r="D443" s="652"/>
      <c r="E443" s="652"/>
      <c r="F443" s="3"/>
      <c r="G443" s="652"/>
      <c r="H443" s="279"/>
      <c r="I443" s="275" t="s">
        <v>277</v>
      </c>
      <c r="J443" s="275" t="s">
        <v>277</v>
      </c>
      <c r="K443" s="3"/>
      <c r="L443" s="3"/>
      <c r="M443" s="3"/>
      <c r="N443" s="3"/>
      <c r="O443" s="3"/>
      <c r="P443" s="3"/>
      <c r="Q443" s="3"/>
      <c r="R443" s="97"/>
      <c r="S443" s="97"/>
      <c r="T443" s="97"/>
      <c r="U443" s="97"/>
      <c r="V443" s="97"/>
      <c r="W443" s="97"/>
      <c r="X443" s="97"/>
      <c r="Y443" s="97"/>
      <c r="Z443" s="97"/>
    </row>
    <row r="444" spans="1:26" ht="15.75">
      <c r="A444" s="652"/>
      <c r="B444" s="651"/>
      <c r="C444" s="651"/>
      <c r="D444" s="652"/>
      <c r="E444" s="670"/>
      <c r="F444" s="3"/>
      <c r="G444" s="652"/>
      <c r="H444" s="279"/>
      <c r="I444" s="275" t="s">
        <v>277</v>
      </c>
      <c r="J444" s="275" t="s">
        <v>277</v>
      </c>
      <c r="K444" s="3"/>
      <c r="L444" s="3"/>
      <c r="M444" s="3"/>
      <c r="N444" s="3"/>
      <c r="O444" s="3"/>
      <c r="P444" s="3"/>
      <c r="Q444" s="3"/>
      <c r="R444" s="97"/>
      <c r="S444" s="97"/>
      <c r="T444" s="97"/>
      <c r="U444" s="97"/>
      <c r="V444" s="97"/>
      <c r="W444" s="97"/>
      <c r="X444" s="97"/>
      <c r="Y444" s="97"/>
      <c r="Z444" s="97"/>
    </row>
    <row r="445" spans="1:26" ht="15.75">
      <c r="A445" s="653"/>
      <c r="B445" s="651"/>
      <c r="C445" s="651"/>
      <c r="D445" s="653"/>
      <c r="E445" s="653"/>
      <c r="F445" s="3"/>
      <c r="G445" s="654"/>
      <c r="H445" s="279"/>
      <c r="I445" s="275" t="s">
        <v>277</v>
      </c>
      <c r="J445" s="275" t="s">
        <v>277</v>
      </c>
      <c r="K445" s="3"/>
      <c r="L445" s="3"/>
      <c r="M445" s="3"/>
      <c r="N445" s="3"/>
      <c r="O445" s="3"/>
      <c r="P445" s="3"/>
      <c r="Q445" s="3"/>
      <c r="R445" s="97"/>
      <c r="S445" s="97"/>
      <c r="T445" s="97"/>
      <c r="U445" s="97"/>
      <c r="V445" s="97"/>
      <c r="W445" s="97"/>
      <c r="X445" s="97"/>
      <c r="Y445" s="97"/>
      <c r="Z445" s="97"/>
    </row>
    <row r="446" spans="1:26" ht="15.75">
      <c r="A446" s="652"/>
      <c r="B446" s="651"/>
      <c r="C446" s="651"/>
      <c r="D446" s="652"/>
      <c r="E446" s="652"/>
      <c r="F446" s="3"/>
      <c r="G446" s="652"/>
      <c r="H446" s="279"/>
      <c r="I446" s="275" t="s">
        <v>277</v>
      </c>
      <c r="J446" s="275" t="s">
        <v>277</v>
      </c>
      <c r="K446" s="3"/>
      <c r="L446" s="3"/>
      <c r="M446" s="3"/>
      <c r="N446" s="3"/>
      <c r="O446" s="3"/>
      <c r="P446" s="3"/>
      <c r="Q446" s="3"/>
      <c r="R446" s="97"/>
      <c r="S446" s="97"/>
      <c r="T446" s="97"/>
      <c r="U446" s="97"/>
      <c r="V446" s="97"/>
      <c r="W446" s="97"/>
      <c r="X446" s="97"/>
      <c r="Y446" s="97"/>
      <c r="Z446" s="97"/>
    </row>
    <row r="447" spans="1:26" ht="15.75">
      <c r="A447" s="652"/>
      <c r="B447" s="651"/>
      <c r="C447" s="651"/>
      <c r="D447" s="652"/>
      <c r="E447" s="652"/>
      <c r="F447" s="3"/>
      <c r="G447" s="652"/>
      <c r="H447" s="279"/>
      <c r="I447" s="275" t="s">
        <v>277</v>
      </c>
      <c r="J447" s="275" t="s">
        <v>277</v>
      </c>
      <c r="K447" s="3"/>
      <c r="L447" s="3"/>
      <c r="M447" s="3"/>
      <c r="N447" s="3"/>
      <c r="O447" s="3"/>
      <c r="P447" s="3"/>
      <c r="Q447" s="3"/>
    </row>
    <row r="448" spans="1:26" ht="15.75">
      <c r="A448" s="652"/>
      <c r="B448" s="651"/>
      <c r="C448" s="651"/>
      <c r="D448" s="652"/>
      <c r="E448" s="652"/>
      <c r="F448" s="3"/>
      <c r="G448" s="652"/>
      <c r="H448" s="279"/>
      <c r="I448" s="275" t="s">
        <v>277</v>
      </c>
      <c r="J448" s="275" t="s">
        <v>277</v>
      </c>
      <c r="K448" s="3"/>
      <c r="L448" s="3"/>
      <c r="M448" s="3"/>
      <c r="N448" s="3"/>
      <c r="O448" s="3"/>
      <c r="P448" s="3"/>
      <c r="Q448" s="3"/>
    </row>
    <row r="449" spans="1:17" ht="15.75">
      <c r="A449" s="652"/>
      <c r="B449" s="651"/>
      <c r="C449" s="651"/>
      <c r="D449" s="652"/>
      <c r="E449" s="652"/>
      <c r="F449" s="3"/>
      <c r="G449" s="652"/>
      <c r="H449" s="279"/>
      <c r="I449" s="275" t="s">
        <v>277</v>
      </c>
      <c r="J449" s="275" t="s">
        <v>277</v>
      </c>
      <c r="K449" s="3"/>
      <c r="L449" s="3"/>
      <c r="M449" s="3"/>
      <c r="N449" s="3"/>
      <c r="O449" s="3"/>
      <c r="P449" s="3"/>
      <c r="Q449" s="3"/>
    </row>
    <row r="450" spans="1:17" ht="15.75">
      <c r="A450" s="694"/>
      <c r="B450" s="43"/>
      <c r="C450" s="695"/>
      <c r="D450" s="695"/>
      <c r="E450" s="695"/>
      <c r="F450" s="3"/>
      <c r="G450" s="695"/>
      <c r="H450" s="279"/>
      <c r="I450" s="275" t="s">
        <v>277</v>
      </c>
      <c r="J450" s="275" t="s">
        <v>277</v>
      </c>
      <c r="K450" s="3"/>
      <c r="L450" s="3"/>
      <c r="M450" s="3"/>
      <c r="N450" s="3"/>
      <c r="O450" s="3"/>
      <c r="P450" s="3"/>
      <c r="Q450" s="3"/>
    </row>
    <row r="451" spans="1:17">
      <c r="A451" s="694"/>
      <c r="B451" s="43"/>
      <c r="C451" s="695"/>
      <c r="D451" s="695"/>
      <c r="E451" s="695"/>
      <c r="F451" s="3"/>
      <c r="G451" s="695"/>
      <c r="K451" s="3"/>
      <c r="L451" s="3"/>
      <c r="M451" s="3"/>
      <c r="N451" s="3"/>
      <c r="O451" s="3"/>
      <c r="P451" s="3"/>
      <c r="Q451" s="3"/>
    </row>
    <row r="452" spans="1:17">
      <c r="A452" s="694"/>
      <c r="B452" s="43"/>
      <c r="C452" s="695"/>
      <c r="D452" s="695"/>
      <c r="E452" s="695"/>
      <c r="F452" s="3"/>
      <c r="G452" s="695"/>
      <c r="J452" s="257"/>
      <c r="K452" s="3"/>
      <c r="L452" s="3"/>
      <c r="M452" s="3"/>
      <c r="N452" s="3"/>
      <c r="O452" s="3"/>
      <c r="P452" s="3"/>
      <c r="Q452" s="3"/>
    </row>
    <row r="453" spans="1:17">
      <c r="A453" s="694"/>
      <c r="B453" s="43"/>
      <c r="C453" s="695"/>
      <c r="D453" s="695"/>
      <c r="E453" s="695"/>
      <c r="F453" s="3"/>
      <c r="G453" s="695"/>
      <c r="J453" s="257"/>
      <c r="K453" s="3"/>
      <c r="L453" s="3"/>
      <c r="M453" s="3"/>
      <c r="N453" s="3"/>
      <c r="O453" s="3"/>
      <c r="P453" s="3"/>
      <c r="Q453" s="3"/>
    </row>
    <row r="454" spans="1:17">
      <c r="A454" s="694"/>
      <c r="B454" s="43"/>
      <c r="C454" s="695"/>
      <c r="D454" s="695"/>
      <c r="E454" s="695"/>
      <c r="F454" s="3"/>
      <c r="G454" s="695"/>
      <c r="K454" s="3"/>
      <c r="L454" s="3"/>
      <c r="M454" s="3"/>
      <c r="N454" s="3"/>
      <c r="O454" s="3"/>
      <c r="P454" s="3"/>
      <c r="Q454" s="3"/>
    </row>
    <row r="455" spans="1:17">
      <c r="A455" s="694"/>
      <c r="B455" s="43"/>
      <c r="C455" s="695"/>
      <c r="D455" s="695"/>
      <c r="E455" s="695"/>
      <c r="F455" s="3"/>
      <c r="G455" s="695"/>
      <c r="K455" s="3"/>
      <c r="L455" s="3"/>
      <c r="M455" s="3"/>
      <c r="N455" s="3"/>
      <c r="O455" s="3"/>
      <c r="P455" s="3"/>
      <c r="Q455" s="3"/>
    </row>
    <row r="456" spans="1:17">
      <c r="A456" s="694"/>
      <c r="B456" s="43"/>
      <c r="C456" s="695"/>
      <c r="D456" s="695"/>
      <c r="E456" s="695"/>
      <c r="F456" s="3"/>
      <c r="G456" s="695"/>
      <c r="J456" s="257"/>
      <c r="L456" s="657"/>
      <c r="M456" s="521"/>
      <c r="N456" s="657"/>
    </row>
    <row r="457" spans="1:17">
      <c r="A457" s="694"/>
      <c r="B457" s="43"/>
      <c r="C457" s="695"/>
      <c r="D457" s="695"/>
      <c r="E457" s="695"/>
      <c r="F457" s="3"/>
      <c r="G457" s="695"/>
      <c r="J457" s="257"/>
      <c r="L457" s="657"/>
      <c r="M457" s="521"/>
      <c r="N457" s="657"/>
    </row>
    <row r="458" spans="1:17">
      <c r="A458" s="694"/>
      <c r="B458" s="43"/>
      <c r="C458" s="695"/>
      <c r="D458" s="695"/>
      <c r="E458" s="695"/>
      <c r="F458" s="3"/>
      <c r="G458" s="695"/>
      <c r="L458" s="657"/>
      <c r="M458" s="521"/>
      <c r="N458" s="657"/>
    </row>
    <row r="459" spans="1:17">
      <c r="A459" s="694"/>
      <c r="B459" s="43"/>
      <c r="C459" s="695"/>
      <c r="D459" s="695"/>
      <c r="E459" s="695"/>
      <c r="F459" s="3"/>
      <c r="G459" s="695"/>
      <c r="L459" s="657"/>
      <c r="M459" s="521"/>
      <c r="N459" s="657"/>
    </row>
    <row r="460" spans="1:17">
      <c r="A460" s="694"/>
      <c r="B460" s="43"/>
      <c r="C460" s="695"/>
      <c r="D460" s="695"/>
      <c r="E460" s="695"/>
      <c r="F460" s="3"/>
      <c r="G460" s="695"/>
      <c r="L460" s="657"/>
      <c r="M460" s="521"/>
      <c r="N460" s="657"/>
    </row>
    <row r="461" spans="1:17">
      <c r="A461" s="694"/>
      <c r="B461" s="10"/>
      <c r="C461" s="695"/>
      <c r="D461" s="695"/>
      <c r="E461" s="695"/>
      <c r="F461" s="3"/>
      <c r="G461" s="695"/>
      <c r="L461" s="657"/>
      <c r="M461" s="521"/>
      <c r="N461" s="657"/>
    </row>
    <row r="462" spans="1:17">
      <c r="A462" s="694"/>
      <c r="B462" s="10"/>
      <c r="C462" s="695"/>
      <c r="D462" s="695"/>
      <c r="E462" s="695"/>
      <c r="F462" s="3"/>
      <c r="G462" s="695"/>
      <c r="J462" s="257"/>
      <c r="L462" s="657"/>
      <c r="M462" s="521"/>
      <c r="N462" s="657"/>
    </row>
    <row r="463" spans="1:17">
      <c r="A463" s="694"/>
      <c r="B463" s="10"/>
      <c r="C463" s="695"/>
      <c r="D463" s="695"/>
      <c r="E463" s="695"/>
      <c r="F463" s="3"/>
      <c r="G463" s="695"/>
      <c r="J463" s="257"/>
      <c r="L463" s="657"/>
      <c r="M463" s="521"/>
      <c r="N463" s="657"/>
    </row>
    <row r="464" spans="1:17">
      <c r="A464" s="694"/>
      <c r="B464" s="10"/>
      <c r="C464" s="695"/>
      <c r="D464" s="695"/>
      <c r="E464" s="695"/>
      <c r="F464" s="3"/>
      <c r="G464" s="695"/>
      <c r="J464" s="257"/>
      <c r="L464" s="657"/>
      <c r="M464" s="521"/>
      <c r="N464" s="657"/>
    </row>
    <row r="465" spans="1:14">
      <c r="A465" s="694"/>
      <c r="B465" s="10"/>
      <c r="C465" s="695"/>
      <c r="D465" s="695"/>
      <c r="E465" s="695"/>
      <c r="F465" s="3"/>
      <c r="G465" s="695"/>
      <c r="J465" s="257"/>
      <c r="L465" s="657"/>
      <c r="M465" s="521"/>
      <c r="N465" s="657"/>
    </row>
    <row r="466" spans="1:14">
      <c r="A466" s="694"/>
      <c r="B466" s="10"/>
      <c r="C466" s="695"/>
      <c r="D466" s="695"/>
      <c r="E466" s="695"/>
      <c r="F466" s="3"/>
      <c r="G466" s="695"/>
      <c r="L466" s="657"/>
      <c r="M466" s="521"/>
      <c r="N466" s="657"/>
    </row>
    <row r="467" spans="1:14">
      <c r="A467" s="694"/>
      <c r="B467" s="10"/>
      <c r="C467" s="695"/>
      <c r="D467" s="695"/>
      <c r="E467" s="695"/>
      <c r="F467" s="3"/>
      <c r="G467" s="695"/>
      <c r="J467" s="257"/>
      <c r="L467" s="657"/>
      <c r="M467" s="521"/>
      <c r="N467" s="657"/>
    </row>
    <row r="468" spans="1:14">
      <c r="A468" s="694"/>
      <c r="B468" s="10"/>
      <c r="C468" s="695"/>
      <c r="D468" s="695"/>
      <c r="E468" s="695"/>
      <c r="F468" s="3"/>
      <c r="G468" s="695"/>
      <c r="J468" s="257"/>
      <c r="L468" s="657"/>
      <c r="M468" s="521"/>
      <c r="N468" s="657"/>
    </row>
    <row r="469" spans="1:14">
      <c r="A469" s="694"/>
      <c r="B469" s="10"/>
      <c r="C469" s="695"/>
      <c r="D469" s="695"/>
      <c r="E469" s="695"/>
      <c r="F469" s="3"/>
      <c r="G469" s="695"/>
      <c r="J469" s="257"/>
      <c r="L469" s="657"/>
      <c r="M469" s="521"/>
      <c r="N469" s="657"/>
    </row>
    <row r="470" spans="1:14">
      <c r="A470" s="694"/>
      <c r="B470" s="10"/>
      <c r="C470" s="695"/>
      <c r="D470" s="695"/>
      <c r="E470" s="695"/>
      <c r="F470" s="3"/>
      <c r="G470" s="695"/>
      <c r="J470" s="257"/>
      <c r="L470" s="657"/>
      <c r="M470" s="521"/>
      <c r="N470" s="657"/>
    </row>
    <row r="471" spans="1:14">
      <c r="A471" s="694"/>
      <c r="B471" s="10"/>
      <c r="C471" s="695"/>
      <c r="D471" s="695"/>
      <c r="E471" s="695"/>
      <c r="F471" s="3"/>
      <c r="G471" s="695"/>
      <c r="J471" s="257"/>
      <c r="L471" s="657"/>
      <c r="M471" s="521"/>
      <c r="N471" s="657"/>
    </row>
    <row r="472" spans="1:14">
      <c r="A472" s="694"/>
      <c r="B472" s="10"/>
      <c r="C472" s="695"/>
      <c r="D472" s="695"/>
      <c r="E472" s="695"/>
      <c r="F472" s="3"/>
      <c r="G472" s="695"/>
      <c r="J472" s="257"/>
      <c r="L472" s="657"/>
      <c r="M472" s="521"/>
      <c r="N472" s="657"/>
    </row>
    <row r="473" spans="1:14">
      <c r="A473" s="694"/>
      <c r="B473" s="10"/>
      <c r="C473" s="695"/>
      <c r="D473" s="695"/>
      <c r="E473" s="695"/>
      <c r="F473" s="3"/>
      <c r="G473" s="695"/>
      <c r="J473" s="257"/>
      <c r="L473" s="657"/>
      <c r="M473" s="521"/>
      <c r="N473" s="657"/>
    </row>
    <row r="474" spans="1:14">
      <c r="B474" s="10"/>
      <c r="L474" s="657"/>
      <c r="M474" s="521"/>
      <c r="N474" s="657"/>
    </row>
    <row r="475" spans="1:14">
      <c r="B475" s="10"/>
      <c r="L475" s="657"/>
      <c r="M475" s="521"/>
      <c r="N475" s="657"/>
    </row>
    <row r="476" spans="1:14">
      <c r="B476" s="10"/>
      <c r="L476" s="657"/>
      <c r="M476" s="521"/>
      <c r="N476" s="657"/>
    </row>
    <row r="477" spans="1:14">
      <c r="B477" s="10"/>
      <c r="L477" s="657"/>
      <c r="M477" s="521"/>
      <c r="N477" s="657"/>
    </row>
    <row r="478" spans="1:14">
      <c r="B478" s="10"/>
      <c r="L478" s="657"/>
      <c r="M478" s="521"/>
      <c r="N478" s="657"/>
    </row>
    <row r="479" spans="1:14">
      <c r="B479" s="10"/>
      <c r="K479" s="523"/>
      <c r="L479" s="657"/>
      <c r="M479" s="521"/>
      <c r="N479" s="657"/>
    </row>
    <row r="480" spans="1:14">
      <c r="B480" s="10"/>
    </row>
    <row r="481" spans="2:2">
      <c r="B481" s="10"/>
    </row>
    <row r="482" spans="2:2">
      <c r="B482" s="10"/>
    </row>
    <row r="483" spans="2:2">
      <c r="B483" s="10"/>
    </row>
    <row r="484" spans="2:2">
      <c r="B484" s="10"/>
    </row>
    <row r="485" spans="2:2">
      <c r="B485" s="10"/>
    </row>
    <row r="486" spans="2:2">
      <c r="B486" s="10"/>
    </row>
    <row r="487" spans="2:2">
      <c r="B487" s="10"/>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59"/>
  <sheetViews>
    <sheetView workbookViewId="0"/>
  </sheetViews>
  <sheetFormatPr defaultRowHeight="12.75"/>
  <sheetData>
    <row r="1" spans="1:2" ht="283.5">
      <c r="A1" s="877" t="str">
        <f>Introduction!A1</f>
        <v>Request for Medical Proposal (RFP) for Arlington County Government</v>
      </c>
      <c r="B1" s="877"/>
    </row>
    <row r="2" spans="1:2" ht="20.25">
      <c r="A2" s="255" t="s">
        <v>881</v>
      </c>
    </row>
    <row r="3" spans="1:2" ht="17.25">
      <c r="A3" s="188" t="s">
        <v>2051</v>
      </c>
    </row>
    <row r="5" spans="1:2">
      <c r="A5" s="302" t="s">
        <v>1247</v>
      </c>
      <c r="B5" s="302"/>
    </row>
    <row r="6" spans="1:2">
      <c r="A6" s="302" t="s">
        <v>1376</v>
      </c>
      <c r="B6" s="302"/>
    </row>
    <row r="7" spans="1:2">
      <c r="A7" s="184"/>
      <c r="B7" s="184"/>
    </row>
    <row r="9" spans="1:2" ht="47.25">
      <c r="A9" s="87" t="s">
        <v>275</v>
      </c>
      <c r="B9" s="237" t="s">
        <v>104</v>
      </c>
    </row>
    <row r="10" spans="1:2">
      <c r="A10" s="904"/>
      <c r="B10" s="904"/>
    </row>
    <row r="11" spans="1:2">
      <c r="A11" s="904"/>
      <c r="B11" s="904"/>
    </row>
    <row r="12" spans="1:2">
      <c r="A12" s="904"/>
      <c r="B12" s="904"/>
    </row>
    <row r="13" spans="1:2">
      <c r="A13" s="904"/>
      <c r="B13" s="904"/>
    </row>
    <row r="14" spans="1:2">
      <c r="A14" s="904"/>
      <c r="B14" s="904"/>
    </row>
    <row r="15" spans="1:2">
      <c r="A15" s="904"/>
      <c r="B15" s="904"/>
    </row>
    <row r="16" spans="1:2">
      <c r="A16" s="904"/>
      <c r="B16" s="904"/>
    </row>
    <row r="17" spans="1:2">
      <c r="A17" s="904"/>
      <c r="B17" s="904"/>
    </row>
    <row r="18" spans="1:2">
      <c r="A18" s="904"/>
      <c r="B18" s="904"/>
    </row>
    <row r="19" spans="1:2">
      <c r="A19" s="904"/>
      <c r="B19" s="904"/>
    </row>
    <row r="20" spans="1:2">
      <c r="A20" s="904"/>
      <c r="B20" s="904"/>
    </row>
    <row r="21" spans="1:2">
      <c r="A21" s="904"/>
      <c r="B21" s="904"/>
    </row>
    <row r="22" spans="1:2">
      <c r="A22" s="904"/>
      <c r="B22" s="904"/>
    </row>
    <row r="23" spans="1:2">
      <c r="A23" s="904"/>
      <c r="B23" s="904"/>
    </row>
    <row r="24" spans="1:2">
      <c r="A24" s="904"/>
      <c r="B24" s="904"/>
    </row>
    <row r="25" spans="1:2">
      <c r="A25" s="904"/>
      <c r="B25" s="904"/>
    </row>
    <row r="26" spans="1:2">
      <c r="A26" s="904"/>
      <c r="B26" s="904"/>
    </row>
    <row r="27" spans="1:2">
      <c r="A27" s="904"/>
      <c r="B27" s="904"/>
    </row>
    <row r="28" spans="1:2">
      <c r="A28" s="904"/>
      <c r="B28" s="904"/>
    </row>
    <row r="29" spans="1:2">
      <c r="A29" s="904"/>
      <c r="B29" s="904"/>
    </row>
    <row r="30" spans="1:2">
      <c r="A30" s="904"/>
      <c r="B30" s="904"/>
    </row>
    <row r="31" spans="1:2">
      <c r="A31" s="904"/>
      <c r="B31" s="904"/>
    </row>
    <row r="32" spans="1:2">
      <c r="A32" s="904"/>
      <c r="B32" s="904"/>
    </row>
    <row r="33" spans="1:2">
      <c r="A33" s="904"/>
      <c r="B33" s="904"/>
    </row>
    <row r="34" spans="1:2">
      <c r="A34" s="904"/>
      <c r="B34" s="904"/>
    </row>
    <row r="35" spans="1:2">
      <c r="A35" s="904"/>
      <c r="B35" s="904"/>
    </row>
    <row r="36" spans="1:2">
      <c r="A36" s="904"/>
      <c r="B36" s="904"/>
    </row>
    <row r="37" spans="1:2">
      <c r="A37" s="904"/>
      <c r="B37" s="904"/>
    </row>
    <row r="38" spans="1:2">
      <c r="A38" s="904"/>
      <c r="B38" s="904"/>
    </row>
    <row r="39" spans="1:2">
      <c r="A39" s="904"/>
      <c r="B39" s="904"/>
    </row>
    <row r="40" spans="1:2">
      <c r="A40" s="904"/>
      <c r="B40" s="904"/>
    </row>
    <row r="41" spans="1:2">
      <c r="A41" s="904"/>
      <c r="B41" s="904"/>
    </row>
    <row r="42" spans="1:2">
      <c r="A42" s="904"/>
      <c r="B42" s="904"/>
    </row>
    <row r="43" spans="1:2">
      <c r="A43" s="904"/>
      <c r="B43" s="904"/>
    </row>
    <row r="44" spans="1:2">
      <c r="A44" s="904"/>
      <c r="B44" s="904"/>
    </row>
    <row r="45" spans="1:2">
      <c r="A45" s="904"/>
      <c r="B45" s="904"/>
    </row>
    <row r="46" spans="1:2">
      <c r="A46" s="904"/>
      <c r="B46" s="904"/>
    </row>
    <row r="47" spans="1:2">
      <c r="A47" s="904"/>
      <c r="B47" s="904"/>
    </row>
    <row r="48" spans="1:2">
      <c r="A48" s="904"/>
      <c r="B48" s="904"/>
    </row>
    <row r="49" spans="1:2">
      <c r="A49" s="904"/>
      <c r="B49" s="904"/>
    </row>
    <row r="50" spans="1:2">
      <c r="A50" s="904"/>
      <c r="B50" s="904"/>
    </row>
    <row r="51" spans="1:2">
      <c r="A51" s="904"/>
      <c r="B51" s="904"/>
    </row>
    <row r="52" spans="1:2">
      <c r="A52" s="904"/>
      <c r="B52" s="904"/>
    </row>
    <row r="53" spans="1:2">
      <c r="A53" s="904"/>
      <c r="B53" s="904"/>
    </row>
    <row r="54" spans="1:2">
      <c r="A54" s="904"/>
      <c r="B54" s="904"/>
    </row>
    <row r="55" spans="1:2">
      <c r="A55" s="904"/>
      <c r="B55" s="904"/>
    </row>
    <row r="56" spans="1:2">
      <c r="A56" s="904"/>
      <c r="B56" s="904"/>
    </row>
    <row r="57" spans="1:2">
      <c r="A57" s="904"/>
      <c r="B57" s="904"/>
    </row>
    <row r="58" spans="1:2">
      <c r="A58" s="904"/>
      <c r="B58" s="904"/>
    </row>
    <row r="59" spans="1:2">
      <c r="A59" s="904"/>
      <c r="B59" s="904"/>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27"/>
  <sheetViews>
    <sheetView showGridLines="0" workbookViewId="0">
      <selection activeCell="F19" sqref="F19"/>
    </sheetView>
  </sheetViews>
  <sheetFormatPr defaultRowHeight="12.75"/>
  <cols>
    <col min="1" max="1" width="29.7109375" customWidth="1"/>
    <col min="2" max="3" width="27.28515625" customWidth="1"/>
    <col min="4" max="4" width="32.85546875" customWidth="1"/>
    <col min="5" max="5" width="9.28515625" bestFit="1" customWidth="1"/>
    <col min="6" max="6" width="16.7109375" customWidth="1"/>
    <col min="7" max="7" width="9.28515625" bestFit="1" customWidth="1"/>
  </cols>
  <sheetData>
    <row r="1" spans="1:10" ht="23.25">
      <c r="A1" s="192" t="str">
        <f>Introduction!A1</f>
        <v>Request for Medical Proposal (RFP) for Arlington County Government</v>
      </c>
      <c r="B1" s="193"/>
      <c r="C1" s="193"/>
      <c r="D1" s="194"/>
      <c r="E1" s="194"/>
      <c r="F1" s="194"/>
      <c r="G1" s="194"/>
      <c r="H1" s="194"/>
      <c r="I1" s="195"/>
      <c r="J1" s="195"/>
    </row>
    <row r="2" spans="1:10" ht="20.45" customHeight="1">
      <c r="A2" s="926" t="s">
        <v>1</v>
      </c>
      <c r="B2" s="926"/>
      <c r="C2" s="926"/>
      <c r="D2" s="926"/>
      <c r="E2" s="926"/>
      <c r="F2" s="926"/>
      <c r="G2" s="926"/>
      <c r="H2" s="194"/>
      <c r="I2" s="195"/>
      <c r="J2" s="195"/>
    </row>
    <row r="3" spans="1:10" ht="17.25">
      <c r="A3" s="196"/>
      <c r="B3" s="197"/>
      <c r="C3" s="197"/>
      <c r="D3" s="198"/>
      <c r="E3" s="198"/>
      <c r="F3" s="198"/>
      <c r="G3" s="198"/>
      <c r="H3" s="198"/>
      <c r="I3" s="200"/>
      <c r="J3" s="200"/>
    </row>
    <row r="4" spans="1:10" ht="17.25">
      <c r="A4" s="208" t="s">
        <v>1431</v>
      </c>
      <c r="B4" s="201"/>
      <c r="C4" s="201"/>
      <c r="D4" s="201"/>
      <c r="E4" s="201"/>
      <c r="F4" s="201"/>
      <c r="G4" s="201"/>
      <c r="H4" s="201"/>
      <c r="I4" s="380"/>
      <c r="J4" s="380"/>
    </row>
    <row r="5" spans="1:10">
      <c r="A5" s="971" t="s">
        <v>1471</v>
      </c>
      <c r="B5" s="971"/>
      <c r="C5" s="971"/>
      <c r="D5" s="971"/>
      <c r="E5" s="878"/>
      <c r="F5" s="878"/>
      <c r="G5" s="878"/>
      <c r="H5" s="878"/>
      <c r="I5" s="195"/>
      <c r="J5" s="195"/>
    </row>
    <row r="6" spans="1:10">
      <c r="A6" s="878"/>
      <c r="B6" s="878"/>
      <c r="C6" s="878"/>
      <c r="D6" s="878"/>
      <c r="E6" s="878"/>
      <c r="F6" s="878"/>
      <c r="G6" s="878"/>
      <c r="H6" s="878"/>
      <c r="I6" s="195"/>
      <c r="J6" s="195"/>
    </row>
    <row r="7" spans="1:10" ht="27" customHeight="1" thickBot="1">
      <c r="A7" s="995" t="s">
        <v>2052</v>
      </c>
      <c r="B7" s="995"/>
      <c r="C7" s="995"/>
      <c r="D7" s="995"/>
      <c r="E7" s="995"/>
      <c r="F7" s="995"/>
      <c r="G7" s="995"/>
      <c r="H7" s="878"/>
      <c r="I7" s="195"/>
      <c r="J7" s="195"/>
    </row>
    <row r="8" spans="1:10">
      <c r="A8" s="579"/>
      <c r="B8" s="981" t="s">
        <v>2053</v>
      </c>
      <c r="C8" s="982"/>
      <c r="D8" s="991" t="s">
        <v>1437</v>
      </c>
      <c r="E8" s="991"/>
      <c r="F8" s="991"/>
      <c r="G8" s="984"/>
      <c r="H8" s="434"/>
      <c r="I8" s="434"/>
    </row>
    <row r="9" spans="1:10">
      <c r="A9" s="580"/>
      <c r="B9" s="983" t="s">
        <v>1436</v>
      </c>
      <c r="C9" s="991"/>
      <c r="D9" s="991"/>
      <c r="E9" s="991"/>
      <c r="F9" s="991"/>
      <c r="G9" s="984"/>
      <c r="H9" s="434"/>
      <c r="I9" s="434"/>
    </row>
    <row r="10" spans="1:10">
      <c r="A10" s="581"/>
      <c r="B10" s="203" t="s">
        <v>1439</v>
      </c>
      <c r="C10" s="843" t="s">
        <v>1703</v>
      </c>
      <c r="D10" s="203" t="s">
        <v>1439</v>
      </c>
      <c r="E10" s="881" t="s">
        <v>1438</v>
      </c>
      <c r="F10" s="843" t="s">
        <v>1703</v>
      </c>
      <c r="G10" s="881" t="s">
        <v>1438</v>
      </c>
      <c r="H10" s="434"/>
      <c r="I10" s="434"/>
    </row>
    <row r="11" spans="1:10" ht="25.5">
      <c r="A11" s="495" t="s">
        <v>2054</v>
      </c>
      <c r="B11" s="919">
        <v>10</v>
      </c>
      <c r="C11" s="920" t="s">
        <v>2055</v>
      </c>
      <c r="D11" s="496"/>
      <c r="E11" s="496"/>
      <c r="F11" s="496"/>
      <c r="G11" s="496"/>
      <c r="H11" s="434"/>
      <c r="I11" s="434"/>
    </row>
    <row r="12" spans="1:10" ht="51">
      <c r="A12" s="497" t="s">
        <v>2056</v>
      </c>
      <c r="B12" s="919" t="s">
        <v>2057</v>
      </c>
      <c r="C12" s="919" t="s">
        <v>2058</v>
      </c>
      <c r="D12" s="496"/>
      <c r="E12" s="496"/>
      <c r="F12" s="496"/>
      <c r="G12" s="496"/>
      <c r="H12" s="434"/>
      <c r="I12" s="434"/>
    </row>
    <row r="13" spans="1:10" ht="25.5">
      <c r="A13" s="498" t="s">
        <v>2059</v>
      </c>
      <c r="B13" s="919" t="s">
        <v>2060</v>
      </c>
      <c r="C13" s="919" t="s">
        <v>2061</v>
      </c>
      <c r="D13" s="496"/>
      <c r="E13" s="496"/>
      <c r="F13" s="496"/>
      <c r="G13" s="496"/>
      <c r="H13" s="434"/>
      <c r="I13" s="434"/>
    </row>
    <row r="14" spans="1:10" ht="26.25" thickBot="1">
      <c r="A14" s="921" t="s">
        <v>2062</v>
      </c>
      <c r="B14" s="922" t="s">
        <v>2063</v>
      </c>
      <c r="C14" s="923" t="s">
        <v>2064</v>
      </c>
      <c r="D14" s="647"/>
      <c r="E14" s="647"/>
      <c r="F14" s="647"/>
      <c r="G14" s="647"/>
      <c r="H14" s="434"/>
      <c r="I14" s="434"/>
    </row>
    <row r="15" spans="1:10" ht="31.15" customHeight="1">
      <c r="A15" s="994" t="s">
        <v>2065</v>
      </c>
      <c r="B15" s="994"/>
      <c r="C15" s="994"/>
      <c r="D15" s="994"/>
      <c r="E15" s="994"/>
      <c r="F15" s="994"/>
      <c r="G15" s="994"/>
      <c r="H15" s="434"/>
      <c r="I15" s="434"/>
    </row>
    <row r="16" spans="1:10">
      <c r="A16" s="703"/>
      <c r="B16" s="845"/>
      <c r="C16" s="846"/>
      <c r="D16" s="848"/>
      <c r="E16" s="848"/>
      <c r="F16" s="848"/>
      <c r="G16" s="848"/>
      <c r="H16" s="434"/>
      <c r="I16" s="434"/>
    </row>
    <row r="17" spans="1:10" ht="26.45" customHeight="1">
      <c r="A17" s="703"/>
      <c r="B17" s="845"/>
      <c r="C17" s="846"/>
      <c r="D17" s="703"/>
      <c r="E17" s="703"/>
      <c r="F17" s="703"/>
      <c r="G17" s="703"/>
      <c r="H17" s="434"/>
      <c r="I17" s="434"/>
    </row>
    <row r="18" spans="1:10">
      <c r="A18" s="703"/>
      <c r="B18" s="846"/>
      <c r="C18" s="846"/>
      <c r="D18" s="703"/>
      <c r="E18" s="703"/>
      <c r="F18" s="703"/>
      <c r="G18" s="703"/>
      <c r="H18" s="648"/>
      <c r="I18" s="434"/>
      <c r="J18" s="434"/>
    </row>
    <row r="19" spans="1:10">
      <c r="A19" s="703"/>
      <c r="B19" s="846"/>
      <c r="C19" s="846"/>
      <c r="D19" s="703"/>
      <c r="E19" s="703"/>
      <c r="F19" s="703"/>
      <c r="G19" s="703"/>
    </row>
    <row r="20" spans="1:10">
      <c r="A20" s="703"/>
      <c r="B20" s="846"/>
      <c r="C20" s="846"/>
      <c r="D20" s="703"/>
      <c r="E20" s="703"/>
      <c r="F20" s="703"/>
      <c r="G20" s="703"/>
    </row>
    <row r="21" spans="1:10">
      <c r="A21" s="703"/>
      <c r="B21" s="846"/>
      <c r="C21" s="846"/>
      <c r="D21" s="703"/>
      <c r="E21" s="703"/>
      <c r="F21" s="703"/>
      <c r="G21" s="703"/>
    </row>
    <row r="22" spans="1:10">
      <c r="A22" s="847"/>
      <c r="B22" s="849"/>
      <c r="C22" s="849"/>
      <c r="D22" s="850"/>
      <c r="E22" s="850"/>
      <c r="F22" s="850"/>
      <c r="G22" s="850"/>
    </row>
    <row r="23" spans="1:10">
      <c r="A23" s="847"/>
      <c r="B23" s="849"/>
      <c r="C23" s="849"/>
      <c r="D23" s="850"/>
      <c r="E23" s="850"/>
      <c r="F23" s="850"/>
      <c r="G23" s="850"/>
    </row>
    <row r="24" spans="1:10">
      <c r="A24" s="993" t="s">
        <v>2066</v>
      </c>
      <c r="B24" s="993"/>
      <c r="C24" s="882"/>
      <c r="D24" s="882"/>
      <c r="E24" s="882"/>
      <c r="F24" s="882"/>
      <c r="G24" s="882"/>
    </row>
    <row r="25" spans="1:10">
      <c r="A25" s="499"/>
      <c r="B25" s="500"/>
      <c r="C25" s="500"/>
      <c r="D25" s="501"/>
      <c r="E25" s="501"/>
      <c r="F25" s="501"/>
      <c r="G25" s="501"/>
    </row>
    <row r="26" spans="1:10">
      <c r="B26" s="207"/>
      <c r="C26" s="207"/>
    </row>
    <row r="27" spans="1:10">
      <c r="B27" s="207"/>
      <c r="C27" s="207"/>
    </row>
  </sheetData>
  <mergeCells count="9">
    <mergeCell ref="A2:G2"/>
    <mergeCell ref="A24:B24"/>
    <mergeCell ref="A5:D5"/>
    <mergeCell ref="B8:C8"/>
    <mergeCell ref="B9:C9"/>
    <mergeCell ref="D9:G9"/>
    <mergeCell ref="A15:G15"/>
    <mergeCell ref="A7:G7"/>
    <mergeCell ref="D8:G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8"/>
  <sheetViews>
    <sheetView showGridLines="0" workbookViewId="0">
      <selection activeCell="A5" sqref="A5:J5"/>
    </sheetView>
  </sheetViews>
  <sheetFormatPr defaultRowHeight="12.75"/>
  <sheetData>
    <row r="1" spans="1:11" ht="20.45" customHeight="1">
      <c r="A1" s="996" t="s">
        <v>0</v>
      </c>
      <c r="B1" s="996"/>
      <c r="C1" s="996"/>
      <c r="D1" s="996"/>
      <c r="E1" s="996"/>
      <c r="F1" s="996"/>
      <c r="G1" s="996"/>
      <c r="H1" s="996"/>
      <c r="I1" s="996"/>
      <c r="J1" s="996"/>
      <c r="K1" s="996"/>
    </row>
    <row r="2" spans="1:11" ht="20.45" customHeight="1">
      <c r="A2" s="926" t="s">
        <v>1</v>
      </c>
      <c r="B2" s="926"/>
      <c r="C2" s="926"/>
      <c r="D2" s="926"/>
      <c r="E2" s="926"/>
      <c r="F2" s="926"/>
    </row>
    <row r="3" spans="1:11" ht="17.25">
      <c r="A3" s="209" t="s">
        <v>2067</v>
      </c>
    </row>
    <row r="4" spans="1:11" ht="17.25">
      <c r="A4" s="209"/>
    </row>
    <row r="5" spans="1:11" ht="27.6" customHeight="1">
      <c r="A5" s="997" t="s">
        <v>2068</v>
      </c>
      <c r="B5" s="998"/>
      <c r="C5" s="998"/>
      <c r="D5" s="998"/>
      <c r="E5" s="998"/>
      <c r="F5" s="998"/>
      <c r="G5" s="998"/>
      <c r="H5" s="998"/>
      <c r="I5" s="998"/>
      <c r="J5" s="999"/>
    </row>
    <row r="6" spans="1:11">
      <c r="A6" s="379"/>
      <c r="B6" s="379"/>
      <c r="C6" s="379"/>
      <c r="D6" s="379"/>
      <c r="E6" s="379"/>
      <c r="F6" s="379"/>
      <c r="G6" s="379"/>
      <c r="H6" s="379"/>
      <c r="I6" s="379"/>
      <c r="J6" s="379"/>
    </row>
    <row r="8" spans="1:11">
      <c r="D8" s="1"/>
    </row>
  </sheetData>
  <mergeCells count="3">
    <mergeCell ref="A1:K1"/>
    <mergeCell ref="A5:J5"/>
    <mergeCell ref="A2:F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9"/>
  <sheetViews>
    <sheetView showGridLines="0" workbookViewId="0">
      <selection activeCell="J14" sqref="J14"/>
    </sheetView>
  </sheetViews>
  <sheetFormatPr defaultRowHeight="12.75"/>
  <sheetData>
    <row r="1" spans="1:10" ht="20.25">
      <c r="A1" s="353" t="s">
        <v>0</v>
      </c>
      <c r="B1" s="354"/>
      <c r="C1" s="354"/>
      <c r="D1" s="354"/>
      <c r="E1" s="354"/>
      <c r="F1" s="354"/>
      <c r="G1" s="354"/>
      <c r="H1" s="354"/>
      <c r="I1" s="354"/>
    </row>
    <row r="2" spans="1:10" ht="20.45" customHeight="1">
      <c r="A2" s="926" t="s">
        <v>1</v>
      </c>
      <c r="B2" s="926"/>
      <c r="C2" s="926"/>
      <c r="D2" s="926"/>
      <c r="E2" s="926"/>
      <c r="F2" s="926"/>
    </row>
    <row r="3" spans="1:10" ht="17.25">
      <c r="A3" s="868" t="s">
        <v>41</v>
      </c>
    </row>
    <row r="4" spans="1:10" ht="17.25">
      <c r="A4" s="868"/>
    </row>
    <row r="5" spans="1:10" ht="27" customHeight="1">
      <c r="A5" s="997" t="s">
        <v>2069</v>
      </c>
      <c r="B5" s="998"/>
      <c r="C5" s="998"/>
      <c r="D5" s="998"/>
      <c r="E5" s="998"/>
      <c r="F5" s="998"/>
      <c r="G5" s="998"/>
      <c r="H5" s="998"/>
      <c r="I5" s="998"/>
      <c r="J5" s="999"/>
    </row>
    <row r="9" spans="1:10">
      <c r="D9" s="1"/>
    </row>
  </sheetData>
  <mergeCells count="2">
    <mergeCell ref="A5:J5"/>
    <mergeCell ref="A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3"/>
  <sheetViews>
    <sheetView showGridLines="0" workbookViewId="0">
      <selection activeCell="F24" sqref="F24"/>
    </sheetView>
  </sheetViews>
  <sheetFormatPr defaultRowHeight="12.75"/>
  <cols>
    <col min="5" max="5" width="20" bestFit="1" customWidth="1"/>
    <col min="6" max="6" width="19.7109375" bestFit="1" customWidth="1"/>
  </cols>
  <sheetData>
    <row r="1" spans="1:17" ht="20.25">
      <c r="A1" s="926" t="s">
        <v>0</v>
      </c>
      <c r="B1" s="926"/>
      <c r="C1" s="926"/>
      <c r="D1" s="926"/>
      <c r="E1" s="926"/>
      <c r="F1" s="926"/>
      <c r="G1" s="926"/>
      <c r="H1" s="926"/>
      <c r="I1" s="926"/>
      <c r="J1" s="926"/>
      <c r="K1" s="926"/>
      <c r="L1" s="926"/>
      <c r="M1" s="431"/>
      <c r="N1" s="431"/>
      <c r="O1" s="431"/>
      <c r="P1" s="431"/>
      <c r="Q1" s="393"/>
    </row>
    <row r="2" spans="1:17" ht="20.45" customHeight="1">
      <c r="A2" s="926" t="s">
        <v>1</v>
      </c>
      <c r="B2" s="926"/>
      <c r="C2" s="926"/>
      <c r="D2" s="926"/>
      <c r="E2" s="926"/>
      <c r="F2" s="432"/>
      <c r="G2" s="431"/>
      <c r="H2" s="392"/>
      <c r="I2" s="431"/>
      <c r="J2" s="431"/>
      <c r="K2" s="431"/>
      <c r="L2" s="431"/>
      <c r="M2" s="431"/>
      <c r="N2" s="431"/>
      <c r="O2" s="431"/>
      <c r="P2" s="431"/>
      <c r="Q2" s="393"/>
    </row>
    <row r="3" spans="1:17">
      <c r="A3" s="431"/>
      <c r="B3" s="431"/>
      <c r="C3" s="431"/>
      <c r="D3" s="431"/>
      <c r="E3" s="431"/>
      <c r="F3" s="431"/>
      <c r="G3" s="431"/>
      <c r="H3" s="392"/>
      <c r="I3" s="431"/>
      <c r="J3" s="431"/>
      <c r="K3" s="431"/>
      <c r="L3" s="431"/>
      <c r="M3" s="431"/>
      <c r="N3" s="431"/>
      <c r="O3" s="431"/>
      <c r="P3" s="431"/>
      <c r="Q3" s="393"/>
    </row>
    <row r="4" spans="1:17">
      <c r="A4" s="431"/>
      <c r="B4" s="431"/>
      <c r="C4" s="431"/>
      <c r="D4" s="431"/>
      <c r="E4" s="431"/>
      <c r="F4" s="431"/>
      <c r="G4" s="431"/>
      <c r="H4" s="392"/>
      <c r="I4" s="431"/>
      <c r="J4" s="431"/>
      <c r="K4" s="431"/>
      <c r="L4" s="431"/>
      <c r="M4" s="431"/>
      <c r="N4" s="431"/>
      <c r="O4" s="431"/>
      <c r="P4" s="431"/>
      <c r="Q4" s="393"/>
    </row>
    <row r="5" spans="1:17" ht="15.75">
      <c r="A5" s="940" t="s">
        <v>53</v>
      </c>
      <c r="B5" s="941"/>
      <c r="C5" s="941"/>
      <c r="D5" s="941"/>
      <c r="E5" s="941"/>
      <c r="F5" s="941"/>
      <c r="G5" s="941"/>
      <c r="H5" s="941"/>
      <c r="I5" s="941"/>
      <c r="J5" s="941"/>
      <c r="K5" s="941"/>
      <c r="L5" s="941"/>
      <c r="M5" s="555"/>
      <c r="N5" s="555"/>
      <c r="O5" s="555"/>
      <c r="P5" s="555"/>
      <c r="Q5" s="393"/>
    </row>
    <row r="6" spans="1:17" ht="39" customHeight="1">
      <c r="A6" s="938" t="s">
        <v>54</v>
      </c>
      <c r="B6" s="939"/>
      <c r="C6" s="939"/>
      <c r="D6" s="939"/>
      <c r="E6" s="939"/>
      <c r="F6" s="939"/>
      <c r="G6" s="939"/>
      <c r="H6" s="939"/>
      <c r="I6" s="939"/>
      <c r="J6" s="939"/>
      <c r="K6" s="939"/>
      <c r="L6" s="939"/>
      <c r="M6" s="556"/>
      <c r="N6" s="556"/>
      <c r="O6" s="557"/>
      <c r="P6" s="394"/>
    </row>
    <row r="7" spans="1:17" ht="15.75">
      <c r="A7" s="942" t="s">
        <v>55</v>
      </c>
      <c r="B7" s="943"/>
      <c r="C7" s="943"/>
      <c r="D7" s="943"/>
      <c r="E7" s="943"/>
      <c r="F7" s="943"/>
      <c r="G7" s="943"/>
      <c r="H7" s="943"/>
      <c r="I7" s="943"/>
      <c r="J7" s="943"/>
      <c r="K7" s="943"/>
      <c r="L7" s="943"/>
      <c r="M7" s="553"/>
      <c r="N7" s="554"/>
      <c r="O7" s="394"/>
      <c r="P7" s="394"/>
    </row>
    <row r="8" spans="1:17" ht="30" customHeight="1">
      <c r="A8" s="944" t="s">
        <v>56</v>
      </c>
      <c r="B8" s="944"/>
      <c r="C8" s="944"/>
      <c r="D8" s="944"/>
      <c r="E8" s="944"/>
      <c r="F8" s="944"/>
      <c r="G8" s="944"/>
      <c r="H8" s="944"/>
      <c r="I8" s="944"/>
      <c r="J8" s="944"/>
      <c r="K8" s="944"/>
      <c r="L8" s="944"/>
      <c r="M8" s="551"/>
      <c r="N8" s="551"/>
      <c r="O8" s="551"/>
      <c r="P8" s="552"/>
    </row>
    <row r="9" spans="1:17" ht="15.75">
      <c r="A9" s="946" t="s">
        <v>57</v>
      </c>
      <c r="B9" s="946"/>
      <c r="C9" s="946"/>
      <c r="D9" s="946"/>
      <c r="E9" s="946"/>
      <c r="F9" s="946"/>
      <c r="G9" s="946"/>
      <c r="H9" s="946"/>
      <c r="I9" s="946"/>
      <c r="J9" s="946"/>
      <c r="K9" s="946"/>
      <c r="L9" s="946"/>
      <c r="M9" s="395"/>
      <c r="N9" s="394"/>
      <c r="O9" s="396"/>
      <c r="P9" s="397"/>
    </row>
    <row r="10" spans="1:17" ht="15">
      <c r="A10" s="949" t="s">
        <v>58</v>
      </c>
      <c r="B10" s="950"/>
      <c r="C10" s="951"/>
      <c r="D10" s="525"/>
      <c r="E10" s="952" t="s">
        <v>59</v>
      </c>
      <c r="F10" s="953"/>
      <c r="G10" s="828"/>
      <c r="H10" s="947" t="s">
        <v>60</v>
      </c>
      <c r="I10" s="948"/>
      <c r="J10" s="948"/>
      <c r="K10" s="948"/>
      <c r="L10" s="1"/>
    </row>
    <row r="11" spans="1:17" ht="15">
      <c r="A11" s="527"/>
      <c r="B11" s="829"/>
      <c r="C11" s="830"/>
      <c r="D11" s="525"/>
      <c r="E11" s="872"/>
      <c r="F11" s="831"/>
      <c r="G11" s="831"/>
      <c r="H11" s="526"/>
      <c r="I11" s="832"/>
      <c r="J11" s="1"/>
      <c r="K11" s="1"/>
      <c r="L11" s="1"/>
    </row>
    <row r="12" spans="1:17" ht="14.25">
      <c r="A12" s="528" t="s">
        <v>61</v>
      </c>
      <c r="B12" s="529" t="s">
        <v>62</v>
      </c>
      <c r="C12" s="529"/>
      <c r="D12" s="526"/>
      <c r="E12" s="530" t="s">
        <v>63</v>
      </c>
      <c r="F12" s="530" t="s">
        <v>64</v>
      </c>
      <c r="G12" s="530"/>
      <c r="H12" s="833" t="s">
        <v>65</v>
      </c>
      <c r="I12" s="1"/>
      <c r="J12" s="1"/>
      <c r="K12" s="1"/>
      <c r="L12" s="1"/>
    </row>
    <row r="13" spans="1:17" ht="14.25">
      <c r="A13" s="528" t="s">
        <v>66</v>
      </c>
      <c r="B13" s="529" t="s">
        <v>67</v>
      </c>
      <c r="C13" s="529"/>
      <c r="D13" s="526"/>
      <c r="E13" s="530" t="s">
        <v>68</v>
      </c>
      <c r="F13" s="530" t="s">
        <v>69</v>
      </c>
      <c r="G13" s="530"/>
      <c r="H13" s="834" t="s">
        <v>70</v>
      </c>
      <c r="I13" s="1"/>
      <c r="J13" s="1"/>
      <c r="K13" s="1"/>
      <c r="L13" s="1"/>
    </row>
    <row r="14" spans="1:17">
      <c r="A14" s="528" t="s">
        <v>71</v>
      </c>
      <c r="B14" s="529" t="s">
        <v>67</v>
      </c>
      <c r="C14" s="529"/>
      <c r="D14" s="526"/>
      <c r="E14" s="530" t="s">
        <v>72</v>
      </c>
      <c r="F14" s="531" t="s">
        <v>73</v>
      </c>
      <c r="G14" s="531"/>
      <c r="H14" s="526"/>
      <c r="I14" s="526"/>
      <c r="J14" s="1"/>
      <c r="K14" s="1"/>
      <c r="L14" s="1"/>
    </row>
    <row r="15" spans="1:17">
      <c r="A15" s="528" t="s">
        <v>74</v>
      </c>
      <c r="B15" s="529" t="s">
        <v>67</v>
      </c>
      <c r="C15" s="529"/>
      <c r="D15" s="526"/>
      <c r="E15" s="530" t="s">
        <v>75</v>
      </c>
      <c r="F15" s="530" t="s">
        <v>76</v>
      </c>
      <c r="G15" s="530"/>
      <c r="H15" s="526"/>
      <c r="I15" s="526"/>
      <c r="J15" s="1"/>
      <c r="K15" s="1"/>
      <c r="L15" s="1"/>
    </row>
    <row r="16" spans="1:17">
      <c r="A16" s="528" t="s">
        <v>77</v>
      </c>
      <c r="B16" s="529" t="s">
        <v>67</v>
      </c>
      <c r="C16" s="529"/>
      <c r="D16" s="526"/>
      <c r="E16" s="530" t="s">
        <v>78</v>
      </c>
      <c r="F16" s="526"/>
      <c r="G16" s="526"/>
      <c r="H16" s="526"/>
      <c r="I16" s="526"/>
      <c r="J16" s="1"/>
      <c r="K16" s="1"/>
      <c r="L16" s="1"/>
    </row>
    <row r="17" spans="1:12">
      <c r="A17" s="592" t="s">
        <v>79</v>
      </c>
      <c r="B17" s="593" t="s">
        <v>62</v>
      </c>
      <c r="C17" s="593"/>
      <c r="D17" s="594"/>
      <c r="E17" s="594"/>
      <c r="F17" s="594"/>
      <c r="G17" s="594"/>
      <c r="H17" s="594"/>
      <c r="I17" s="594"/>
      <c r="J17" s="1"/>
      <c r="K17" s="1"/>
      <c r="L17" s="1"/>
    </row>
    <row r="18" spans="1:12">
      <c r="A18" s="595" t="s">
        <v>80</v>
      </c>
      <c r="B18" s="596" t="s">
        <v>62</v>
      </c>
      <c r="C18" s="596"/>
      <c r="D18" s="595"/>
      <c r="E18" s="597"/>
      <c r="F18" s="595"/>
      <c r="G18" s="595"/>
      <c r="H18" s="595"/>
      <c r="I18" s="595"/>
      <c r="J18" s="835"/>
      <c r="K18" s="835"/>
      <c r="L18" s="835"/>
    </row>
    <row r="19" spans="1:12">
      <c r="E19" s="398"/>
    </row>
    <row r="21" spans="1:12" ht="15">
      <c r="A21" s="945" t="s">
        <v>81</v>
      </c>
      <c r="B21" s="945"/>
      <c r="C21" s="945"/>
      <c r="D21" s="945"/>
      <c r="E21" s="945"/>
    </row>
    <row r="22" spans="1:12" ht="15" customHeight="1">
      <c r="A22" s="934" t="s">
        <v>53</v>
      </c>
      <c r="B22" s="935"/>
      <c r="C22" s="935"/>
      <c r="D22" s="936"/>
      <c r="E22" s="870" t="s">
        <v>82</v>
      </c>
    </row>
    <row r="23" spans="1:12" ht="15">
      <c r="A23" s="937" t="s">
        <v>83</v>
      </c>
      <c r="B23" s="937"/>
      <c r="C23" s="937"/>
      <c r="D23" s="937"/>
      <c r="E23" s="869">
        <v>337</v>
      </c>
    </row>
    <row r="24" spans="1:12" ht="15">
      <c r="A24" s="937" t="s">
        <v>84</v>
      </c>
      <c r="B24" s="937"/>
      <c r="C24" s="937"/>
      <c r="D24" s="937"/>
      <c r="E24" s="869" t="s">
        <v>85</v>
      </c>
    </row>
    <row r="25" spans="1:12" ht="15">
      <c r="A25" s="937" t="s">
        <v>86</v>
      </c>
      <c r="B25" s="937"/>
      <c r="C25" s="937"/>
      <c r="D25" s="937"/>
      <c r="E25" s="869" t="s">
        <v>87</v>
      </c>
    </row>
    <row r="26" spans="1:12" ht="15">
      <c r="A26" s="937" t="s">
        <v>88</v>
      </c>
      <c r="B26" s="937"/>
      <c r="C26" s="937"/>
      <c r="D26" s="937"/>
      <c r="E26" s="869" t="s">
        <v>89</v>
      </c>
    </row>
    <row r="27" spans="1:12" ht="15">
      <c r="A27" s="937" t="s">
        <v>90</v>
      </c>
      <c r="B27" s="937"/>
      <c r="C27" s="937"/>
      <c r="D27" s="937"/>
      <c r="E27" s="869" t="s">
        <v>91</v>
      </c>
    </row>
    <row r="28" spans="1:12" ht="15">
      <c r="A28" s="937" t="s">
        <v>92</v>
      </c>
      <c r="B28" s="937"/>
      <c r="C28" s="937"/>
      <c r="D28" s="937"/>
      <c r="E28" s="869" t="s">
        <v>85</v>
      </c>
    </row>
    <row r="29" spans="1:12" ht="15">
      <c r="A29" s="937" t="s">
        <v>93</v>
      </c>
      <c r="B29" s="937"/>
      <c r="C29" s="937"/>
      <c r="D29" s="937"/>
      <c r="E29" s="869" t="s">
        <v>94</v>
      </c>
    </row>
    <row r="30" spans="1:12" ht="15">
      <c r="A30" s="937" t="s">
        <v>95</v>
      </c>
      <c r="B30" s="937"/>
      <c r="C30" s="937"/>
      <c r="D30" s="937"/>
      <c r="E30" s="869" t="s">
        <v>96</v>
      </c>
    </row>
    <row r="31" spans="1:12" ht="15">
      <c r="A31" s="956" t="s">
        <v>97</v>
      </c>
      <c r="B31" s="956"/>
      <c r="C31" s="956"/>
      <c r="D31" s="956"/>
      <c r="E31" s="955">
        <v>145</v>
      </c>
    </row>
    <row r="32" spans="1:12" ht="15">
      <c r="A32" s="954" t="s">
        <v>98</v>
      </c>
      <c r="B32" s="954"/>
      <c r="C32" s="954"/>
      <c r="D32" s="954"/>
      <c r="E32" s="955"/>
    </row>
    <row r="33" spans="1:5" ht="15">
      <c r="A33" s="937" t="s">
        <v>99</v>
      </c>
      <c r="B33" s="937"/>
      <c r="C33" s="937"/>
      <c r="D33" s="937"/>
      <c r="E33" s="869">
        <v>111</v>
      </c>
    </row>
  </sheetData>
  <mergeCells count="24">
    <mergeCell ref="A25:D25"/>
    <mergeCell ref="A26:D26"/>
    <mergeCell ref="A32:D32"/>
    <mergeCell ref="A33:D33"/>
    <mergeCell ref="E31:E32"/>
    <mergeCell ref="A27:D27"/>
    <mergeCell ref="A28:D28"/>
    <mergeCell ref="A29:D29"/>
    <mergeCell ref="A30:D30"/>
    <mergeCell ref="A31:D31"/>
    <mergeCell ref="A22:D22"/>
    <mergeCell ref="A23:D23"/>
    <mergeCell ref="A24:D24"/>
    <mergeCell ref="A1:L1"/>
    <mergeCell ref="A6:L6"/>
    <mergeCell ref="A5:L5"/>
    <mergeCell ref="A7:L7"/>
    <mergeCell ref="A8:L8"/>
    <mergeCell ref="A2:E2"/>
    <mergeCell ref="A21:E21"/>
    <mergeCell ref="A9:L9"/>
    <mergeCell ref="H10:K10"/>
    <mergeCell ref="A10:C10"/>
    <mergeCell ref="E10:F10"/>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6"/>
  <sheetViews>
    <sheetView showGridLines="0" tabSelected="1" workbookViewId="0">
      <selection activeCell="E15" sqref="E15"/>
    </sheetView>
  </sheetViews>
  <sheetFormatPr defaultRowHeight="12.75"/>
  <sheetData>
    <row r="1" spans="1:7" ht="20.25">
      <c r="A1" s="355" t="s">
        <v>0</v>
      </c>
      <c r="B1" s="355"/>
      <c r="C1" s="352"/>
      <c r="D1" s="352"/>
      <c r="E1" s="352"/>
      <c r="F1" s="352"/>
      <c r="G1" s="352"/>
    </row>
    <row r="2" spans="1:7" ht="20.45" customHeight="1">
      <c r="A2" s="926" t="s">
        <v>1</v>
      </c>
      <c r="B2" s="926"/>
      <c r="C2" s="926"/>
      <c r="D2" s="926"/>
      <c r="E2" s="926"/>
      <c r="F2" s="926"/>
      <c r="G2" s="352"/>
    </row>
    <row r="3" spans="1:7" ht="17.25">
      <c r="A3" s="1000" t="s">
        <v>42</v>
      </c>
      <c r="B3" s="1000"/>
      <c r="C3" s="1000"/>
      <c r="D3" s="1000"/>
      <c r="E3" s="1000"/>
      <c r="F3" s="1000"/>
      <c r="G3" s="883"/>
    </row>
    <row r="4" spans="1:7" ht="17.25">
      <c r="A4" s="883"/>
      <c r="B4" s="883"/>
      <c r="C4" s="883"/>
      <c r="D4" s="883"/>
      <c r="E4" s="883"/>
      <c r="F4" s="883"/>
      <c r="G4" s="883"/>
    </row>
    <row r="6" spans="1:7">
      <c r="A6" s="1" t="s">
        <v>2070</v>
      </c>
    </row>
  </sheetData>
  <mergeCells count="2">
    <mergeCell ref="A3:F3"/>
    <mergeCell ref="A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49"/>
  <sheetViews>
    <sheetView showGridLines="0" topLeftCell="A8" zoomScale="80" zoomScaleNormal="80" workbookViewId="0">
      <selection activeCell="C10" sqref="C10"/>
    </sheetView>
  </sheetViews>
  <sheetFormatPr defaultRowHeight="12.75"/>
  <cols>
    <col min="1" max="1" width="3.5703125" customWidth="1"/>
    <col min="2" max="2" width="3.5703125" bestFit="1" customWidth="1"/>
    <col min="3" max="3" width="55.7109375" customWidth="1"/>
    <col min="4" max="4" width="31.140625" customWidth="1"/>
    <col min="5" max="5" width="42.28515625" customWidth="1"/>
    <col min="6" max="6" width="65.140625" customWidth="1"/>
    <col min="7" max="7" width="18.140625" customWidth="1"/>
  </cols>
  <sheetData>
    <row r="1" spans="1:73" ht="20.25">
      <c r="A1" s="926" t="s">
        <v>0</v>
      </c>
      <c r="B1" s="926"/>
      <c r="C1" s="926"/>
      <c r="D1" s="926"/>
      <c r="E1" s="926"/>
      <c r="F1" s="926"/>
      <c r="G1" s="926"/>
      <c r="H1" s="926"/>
      <c r="I1" s="926"/>
      <c r="J1" s="926"/>
      <c r="K1" s="926"/>
      <c r="L1" s="926"/>
      <c r="M1" s="926"/>
      <c r="N1" s="926"/>
      <c r="O1" s="926"/>
      <c r="P1" s="926"/>
      <c r="Q1" s="926"/>
    </row>
    <row r="2" spans="1:73" ht="20.45" customHeight="1">
      <c r="A2" s="926" t="s">
        <v>1</v>
      </c>
      <c r="B2" s="926"/>
      <c r="C2" s="926"/>
      <c r="D2" s="926"/>
      <c r="E2" s="926"/>
    </row>
    <row r="4" spans="1:73" ht="24" customHeight="1">
      <c r="A4" s="959" t="s">
        <v>100</v>
      </c>
      <c r="B4" s="959"/>
      <c r="C4" s="959"/>
      <c r="D4" s="959"/>
      <c r="E4" s="959"/>
      <c r="F4" s="588"/>
      <c r="G4" s="588"/>
      <c r="H4" s="588"/>
      <c r="I4" s="588"/>
      <c r="J4" s="588"/>
      <c r="K4" s="588"/>
      <c r="L4" s="588"/>
      <c r="M4" s="588"/>
      <c r="N4" s="588"/>
    </row>
    <row r="5" spans="1:73" ht="15.75">
      <c r="A5" s="960" t="s">
        <v>16</v>
      </c>
      <c r="B5" s="960"/>
      <c r="C5" s="960"/>
      <c r="D5" s="960"/>
      <c r="E5" s="874"/>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c r="AL5" s="399"/>
    </row>
    <row r="6" spans="1:73" ht="21" thickBot="1">
      <c r="A6" s="559" t="s">
        <v>101</v>
      </c>
      <c r="B6" s="559"/>
      <c r="C6" s="559"/>
      <c r="D6" s="559"/>
      <c r="E6" s="560"/>
      <c r="F6" s="400"/>
      <c r="G6" s="400"/>
      <c r="H6" s="400"/>
      <c r="I6" s="400"/>
      <c r="J6" s="400"/>
      <c r="K6" s="400"/>
      <c r="L6" s="400"/>
      <c r="M6" s="400"/>
      <c r="N6" s="400"/>
      <c r="O6" s="400"/>
      <c r="P6" s="400"/>
      <c r="Q6" s="400"/>
      <c r="R6" s="400"/>
      <c r="S6" s="400"/>
      <c r="T6" s="400"/>
      <c r="U6" s="400"/>
      <c r="V6" s="400"/>
      <c r="W6" s="400"/>
      <c r="X6" s="400"/>
      <c r="Y6" s="400"/>
      <c r="Z6" s="400"/>
      <c r="AA6" s="400"/>
      <c r="AB6" s="400"/>
      <c r="AC6" s="400"/>
      <c r="AD6" s="400"/>
      <c r="AE6" s="400"/>
      <c r="AF6" s="400"/>
      <c r="AG6" s="400"/>
      <c r="AH6" s="400"/>
      <c r="AI6" s="400"/>
      <c r="AJ6" s="400"/>
      <c r="AK6" s="400"/>
      <c r="AL6" s="400"/>
    </row>
    <row r="7" spans="1:73" ht="16.5" thickTop="1">
      <c r="A7" s="757"/>
      <c r="B7" s="747"/>
      <c r="C7" s="401" t="s">
        <v>102</v>
      </c>
      <c r="D7" s="402" t="s">
        <v>103</v>
      </c>
      <c r="E7" s="403" t="s">
        <v>104</v>
      </c>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404"/>
      <c r="AJ7" s="404"/>
      <c r="AK7" s="404"/>
      <c r="AL7" s="404"/>
      <c r="AM7" s="405"/>
      <c r="AN7" s="405"/>
      <c r="AO7" s="405"/>
      <c r="AP7" s="405"/>
      <c r="AQ7" s="405"/>
      <c r="AR7" s="405"/>
      <c r="AS7" s="405"/>
      <c r="AT7" s="405"/>
      <c r="AU7" s="405"/>
      <c r="AV7" s="405"/>
      <c r="AW7" s="405"/>
      <c r="AX7" s="405"/>
      <c r="AY7" s="405"/>
      <c r="AZ7" s="405"/>
      <c r="BA7" s="405"/>
      <c r="BB7" s="405"/>
      <c r="BC7" s="405"/>
      <c r="BD7" s="405"/>
      <c r="BE7" s="405"/>
      <c r="BF7" s="405"/>
      <c r="BG7" s="405"/>
      <c r="BH7" s="405"/>
      <c r="BI7" s="405"/>
      <c r="BJ7" s="405"/>
      <c r="BK7" s="405"/>
      <c r="BL7" s="405"/>
      <c r="BM7" s="405"/>
      <c r="BN7" s="405"/>
      <c r="BO7" s="405"/>
      <c r="BP7" s="405"/>
      <c r="BQ7" s="405"/>
      <c r="BR7" s="405"/>
      <c r="BS7" s="405"/>
      <c r="BT7" s="405"/>
      <c r="BU7" s="405"/>
    </row>
    <row r="8" spans="1:73" ht="53.25" customHeight="1">
      <c r="A8" s="406"/>
      <c r="B8" s="532">
        <v>1</v>
      </c>
      <c r="C8" s="502" t="s">
        <v>105</v>
      </c>
      <c r="D8" s="610"/>
      <c r="E8" s="617"/>
      <c r="F8" s="805"/>
      <c r="G8" s="841"/>
      <c r="H8" s="408"/>
      <c r="I8" s="408"/>
      <c r="J8" s="408"/>
      <c r="K8" s="408"/>
      <c r="L8" s="408"/>
      <c r="M8" s="408"/>
      <c r="N8" s="408"/>
      <c r="O8" s="408"/>
      <c r="P8" s="408"/>
      <c r="Q8" s="408"/>
      <c r="R8" s="408"/>
      <c r="S8" s="408"/>
      <c r="T8" s="408"/>
      <c r="U8" s="408"/>
      <c r="V8" s="408"/>
      <c r="W8" s="408"/>
      <c r="X8" s="408"/>
      <c r="Y8" s="408"/>
      <c r="Z8" s="408"/>
      <c r="AA8" s="408"/>
      <c r="AB8" s="408"/>
      <c r="AC8" s="408"/>
      <c r="AD8" s="408"/>
      <c r="AE8" s="408"/>
      <c r="AF8" s="408"/>
      <c r="AG8" s="408"/>
      <c r="AH8" s="408"/>
      <c r="AI8" s="408"/>
      <c r="AJ8" s="408"/>
      <c r="AK8" s="408"/>
      <c r="AL8" s="408"/>
    </row>
    <row r="9" spans="1:73" ht="97.9" customHeight="1">
      <c r="A9" s="406"/>
      <c r="B9" s="532">
        <v>2</v>
      </c>
      <c r="C9" s="502" t="s">
        <v>106</v>
      </c>
      <c r="D9" s="610"/>
      <c r="E9" s="617"/>
      <c r="F9" s="805"/>
      <c r="G9" s="408"/>
      <c r="H9" s="408"/>
      <c r="I9" s="408"/>
      <c r="J9" s="408"/>
      <c r="K9" s="408"/>
      <c r="L9" s="408"/>
      <c r="M9" s="408"/>
      <c r="N9" s="408"/>
      <c r="O9" s="408"/>
      <c r="P9" s="408"/>
      <c r="Q9" s="408"/>
      <c r="R9" s="408"/>
      <c r="S9" s="408"/>
      <c r="T9" s="408"/>
      <c r="U9" s="408"/>
      <c r="V9" s="408"/>
      <c r="W9" s="408"/>
      <c r="X9" s="408"/>
      <c r="Y9" s="408"/>
      <c r="Z9" s="408"/>
      <c r="AA9" s="408"/>
      <c r="AB9" s="408"/>
      <c r="AC9" s="408"/>
      <c r="AD9" s="408"/>
      <c r="AE9" s="408"/>
      <c r="AF9" s="408"/>
      <c r="AG9" s="408"/>
      <c r="AH9" s="408"/>
      <c r="AI9" s="408"/>
      <c r="AJ9" s="408"/>
      <c r="AK9" s="408"/>
      <c r="AL9" s="408"/>
    </row>
    <row r="10" spans="1:73" ht="25.5">
      <c r="A10" s="406"/>
      <c r="B10" s="407">
        <v>3</v>
      </c>
      <c r="C10" s="609" t="s">
        <v>107</v>
      </c>
      <c r="D10" s="610"/>
      <c r="E10" s="618"/>
      <c r="F10" s="800"/>
      <c r="G10" s="408"/>
      <c r="H10" s="408"/>
      <c r="I10" s="408"/>
      <c r="J10" s="408"/>
      <c r="K10" s="408"/>
      <c r="L10" s="408"/>
      <c r="M10" s="408"/>
      <c r="N10" s="408"/>
      <c r="O10" s="408"/>
      <c r="P10" s="408"/>
      <c r="Q10" s="408"/>
      <c r="R10" s="408"/>
      <c r="S10" s="408"/>
      <c r="T10" s="408"/>
      <c r="U10" s="408"/>
      <c r="V10" s="408"/>
      <c r="W10" s="408"/>
      <c r="X10" s="408"/>
      <c r="Y10" s="408"/>
      <c r="Z10" s="408"/>
      <c r="AA10" s="408"/>
      <c r="AB10" s="408"/>
      <c r="AC10" s="408"/>
      <c r="AD10" s="408"/>
      <c r="AE10" s="408"/>
      <c r="AF10" s="408"/>
      <c r="AG10" s="408"/>
      <c r="AH10" s="408"/>
      <c r="AI10" s="408"/>
      <c r="AJ10" s="408"/>
      <c r="AK10" s="408"/>
      <c r="AL10" s="408"/>
    </row>
    <row r="11" spans="1:73" ht="25.5">
      <c r="A11" s="406"/>
      <c r="B11" s="407">
        <v>4</v>
      </c>
      <c r="C11" s="609" t="s">
        <v>108</v>
      </c>
      <c r="D11" s="610"/>
      <c r="E11" s="618"/>
      <c r="F11" s="408"/>
      <c r="G11" s="408"/>
      <c r="H11" s="408"/>
      <c r="I11" s="408"/>
      <c r="J11" s="408"/>
      <c r="K11" s="408"/>
      <c r="L11" s="408"/>
      <c r="M11" s="408"/>
      <c r="N11" s="408"/>
      <c r="O11" s="408"/>
      <c r="P11" s="408"/>
      <c r="Q11" s="408"/>
      <c r="R11" s="408"/>
      <c r="S11" s="408"/>
      <c r="T11" s="408"/>
      <c r="U11" s="408"/>
      <c r="V11" s="408"/>
      <c r="W11" s="408"/>
      <c r="X11" s="408"/>
      <c r="Y11" s="408"/>
      <c r="Z11" s="408"/>
      <c r="AA11" s="408"/>
      <c r="AB11" s="408"/>
      <c r="AC11" s="408"/>
      <c r="AD11" s="408"/>
      <c r="AE11" s="408"/>
      <c r="AF11" s="408"/>
      <c r="AG11" s="408"/>
      <c r="AH11" s="408"/>
      <c r="AI11" s="408"/>
      <c r="AJ11" s="408"/>
      <c r="AK11" s="408"/>
      <c r="AL11" s="408"/>
    </row>
    <row r="12" spans="1:73" ht="15">
      <c r="A12" s="406"/>
      <c r="B12" s="407"/>
      <c r="C12" s="619" t="s">
        <v>109</v>
      </c>
      <c r="D12" s="409"/>
      <c r="E12" s="409"/>
      <c r="F12" s="408"/>
      <c r="G12" s="408"/>
      <c r="H12" s="408"/>
      <c r="I12" s="408"/>
      <c r="J12" s="408"/>
      <c r="K12" s="408"/>
      <c r="L12" s="408"/>
      <c r="M12" s="408"/>
      <c r="N12" s="408"/>
      <c r="O12" s="408"/>
      <c r="P12" s="408"/>
      <c r="Q12" s="408"/>
      <c r="R12" s="408"/>
      <c r="S12" s="408"/>
      <c r="T12" s="408"/>
      <c r="U12" s="408"/>
      <c r="V12" s="408"/>
      <c r="W12" s="408"/>
      <c r="X12" s="408"/>
      <c r="Y12" s="408"/>
      <c r="Z12" s="408"/>
      <c r="AA12" s="408"/>
      <c r="AB12" s="408"/>
      <c r="AC12" s="408"/>
      <c r="AD12" s="408"/>
      <c r="AE12" s="408"/>
      <c r="AF12" s="408"/>
      <c r="AG12" s="408"/>
      <c r="AH12" s="408"/>
      <c r="AI12" s="408"/>
      <c r="AJ12" s="408"/>
      <c r="AK12" s="408"/>
      <c r="AL12" s="408"/>
    </row>
    <row r="13" spans="1:73" ht="15">
      <c r="A13" s="406"/>
      <c r="B13" s="407"/>
      <c r="C13" s="620" t="s">
        <v>110</v>
      </c>
      <c r="D13" s="402" t="s">
        <v>103</v>
      </c>
      <c r="E13" s="403" t="s">
        <v>104</v>
      </c>
      <c r="F13" s="544"/>
      <c r="G13" s="408"/>
      <c r="H13" s="408"/>
      <c r="I13" s="408"/>
      <c r="J13" s="408"/>
      <c r="K13" s="408"/>
      <c r="L13" s="408"/>
      <c r="M13" s="408"/>
      <c r="N13" s="408"/>
      <c r="O13" s="408"/>
      <c r="P13" s="408"/>
      <c r="Q13" s="408"/>
      <c r="R13" s="408"/>
      <c r="S13" s="408"/>
      <c r="T13" s="408"/>
      <c r="U13" s="408"/>
      <c r="V13" s="408"/>
      <c r="W13" s="408"/>
      <c r="X13" s="408"/>
      <c r="Y13" s="408"/>
      <c r="Z13" s="408"/>
      <c r="AA13" s="408"/>
      <c r="AB13" s="408"/>
      <c r="AC13" s="408"/>
      <c r="AD13" s="408"/>
      <c r="AE13" s="408"/>
      <c r="AF13" s="408"/>
      <c r="AG13" s="408"/>
      <c r="AH13" s="408"/>
      <c r="AI13" s="408"/>
      <c r="AJ13" s="408"/>
      <c r="AK13" s="408"/>
      <c r="AL13" s="408"/>
    </row>
    <row r="14" spans="1:73" ht="76.5">
      <c r="A14" s="545"/>
      <c r="B14" s="546">
        <v>5</v>
      </c>
      <c r="C14" s="621" t="s">
        <v>111</v>
      </c>
      <c r="D14" s="610"/>
      <c r="E14" s="622"/>
      <c r="F14" s="408"/>
      <c r="G14" s="558"/>
      <c r="H14" s="558"/>
      <c r="I14" s="408"/>
      <c r="J14" s="408"/>
      <c r="K14" s="408"/>
      <c r="L14" s="408"/>
      <c r="M14" s="408"/>
      <c r="N14" s="408"/>
      <c r="O14" s="408"/>
      <c r="P14" s="408"/>
      <c r="Q14" s="408"/>
      <c r="R14" s="408"/>
      <c r="S14" s="408"/>
      <c r="T14" s="408"/>
      <c r="U14" s="408"/>
      <c r="V14" s="408"/>
      <c r="W14" s="408"/>
      <c r="X14" s="408"/>
      <c r="Y14" s="408"/>
      <c r="Z14" s="408"/>
      <c r="AA14" s="408"/>
      <c r="AB14" s="408"/>
      <c r="AC14" s="408"/>
      <c r="AD14" s="408"/>
      <c r="AE14" s="408"/>
      <c r="AF14" s="408"/>
      <c r="AG14" s="408"/>
      <c r="AH14" s="408"/>
      <c r="AI14" s="408"/>
      <c r="AJ14" s="408"/>
      <c r="AK14" s="408"/>
      <c r="AL14" s="408"/>
    </row>
    <row r="15" spans="1:73" ht="15">
      <c r="A15" s="406"/>
      <c r="B15" s="407"/>
      <c r="C15" s="900" t="s">
        <v>112</v>
      </c>
      <c r="D15" s="402" t="s">
        <v>103</v>
      </c>
      <c r="E15" s="403" t="s">
        <v>104</v>
      </c>
      <c r="F15" s="408"/>
      <c r="G15" s="408"/>
      <c r="H15" s="408"/>
      <c r="I15" s="408"/>
      <c r="J15" s="408"/>
      <c r="K15" s="408"/>
      <c r="L15" s="408"/>
      <c r="M15" s="408"/>
      <c r="N15" s="408"/>
      <c r="O15" s="408"/>
      <c r="P15" s="408"/>
      <c r="Q15" s="408"/>
      <c r="R15" s="408"/>
      <c r="S15" s="408"/>
      <c r="T15" s="408"/>
      <c r="U15" s="408"/>
      <c r="V15" s="408"/>
      <c r="W15" s="408"/>
      <c r="X15" s="408"/>
      <c r="Y15" s="408"/>
      <c r="Z15" s="408"/>
      <c r="AA15" s="408"/>
      <c r="AB15" s="408"/>
      <c r="AC15" s="408"/>
      <c r="AD15" s="408"/>
      <c r="AE15" s="408"/>
      <c r="AF15" s="408"/>
      <c r="AG15" s="408"/>
      <c r="AH15" s="408"/>
      <c r="AI15" s="408"/>
      <c r="AJ15" s="408"/>
      <c r="AK15" s="408"/>
      <c r="AL15" s="408"/>
    </row>
    <row r="16" spans="1:73" ht="114.75">
      <c r="A16" s="406"/>
      <c r="B16" s="532">
        <v>6</v>
      </c>
      <c r="C16" s="609" t="s">
        <v>113</v>
      </c>
      <c r="D16" s="610"/>
      <c r="E16" s="623"/>
      <c r="F16" s="408"/>
      <c r="G16" s="408"/>
      <c r="H16" s="408"/>
      <c r="I16" s="408"/>
      <c r="J16" s="408"/>
      <c r="K16" s="408"/>
      <c r="L16" s="408"/>
      <c r="M16" s="408"/>
      <c r="N16" s="408"/>
      <c r="O16" s="408"/>
      <c r="P16" s="408"/>
      <c r="Q16" s="408"/>
      <c r="R16" s="408"/>
      <c r="S16" s="408"/>
      <c r="T16" s="408"/>
      <c r="U16" s="408"/>
      <c r="V16" s="408"/>
      <c r="W16" s="408"/>
      <c r="X16" s="408"/>
      <c r="Y16" s="408"/>
      <c r="Z16" s="408"/>
      <c r="AA16" s="408"/>
      <c r="AB16" s="408"/>
      <c r="AC16" s="408"/>
      <c r="AD16" s="408"/>
      <c r="AE16" s="408"/>
      <c r="AF16" s="408"/>
      <c r="AG16" s="408"/>
      <c r="AH16" s="408"/>
      <c r="AI16" s="408"/>
      <c r="AJ16" s="408"/>
      <c r="AK16" s="408"/>
      <c r="AL16" s="408"/>
    </row>
    <row r="17" spans="1:73" ht="20.25">
      <c r="A17" s="559" t="s">
        <v>114</v>
      </c>
      <c r="B17" s="559"/>
      <c r="C17" s="559"/>
      <c r="D17" s="559"/>
      <c r="E17" s="560"/>
      <c r="F17" s="408"/>
      <c r="G17" s="408"/>
      <c r="H17" s="408"/>
      <c r="I17" s="408"/>
      <c r="J17" s="408"/>
      <c r="K17" s="408"/>
      <c r="L17" s="408"/>
      <c r="M17" s="408"/>
      <c r="N17" s="408"/>
      <c r="O17" s="408"/>
      <c r="P17" s="408"/>
      <c r="Q17" s="408"/>
      <c r="R17" s="408"/>
      <c r="S17" s="408"/>
      <c r="T17" s="408"/>
      <c r="U17" s="408"/>
      <c r="V17" s="408"/>
      <c r="W17" s="408"/>
      <c r="X17" s="408"/>
      <c r="Y17" s="408"/>
      <c r="Z17" s="408"/>
      <c r="AA17" s="408"/>
      <c r="AB17" s="408"/>
      <c r="AC17" s="408"/>
      <c r="AD17" s="408"/>
      <c r="AE17" s="408"/>
      <c r="AF17" s="408"/>
      <c r="AG17" s="408"/>
      <c r="AH17" s="408"/>
      <c r="AI17" s="408"/>
      <c r="AJ17" s="408"/>
      <c r="AK17" s="408"/>
      <c r="AL17" s="408"/>
      <c r="AM17" s="410"/>
      <c r="AN17" s="410"/>
      <c r="AO17" s="410"/>
      <c r="AP17" s="410"/>
      <c r="AQ17" s="410"/>
      <c r="AR17" s="410"/>
      <c r="AS17" s="410"/>
      <c r="AT17" s="410"/>
      <c r="AU17" s="410"/>
      <c r="AV17" s="410"/>
      <c r="AW17" s="410"/>
      <c r="AX17" s="410"/>
      <c r="AY17" s="410"/>
      <c r="AZ17" s="410"/>
      <c r="BA17" s="410"/>
      <c r="BB17" s="410"/>
      <c r="BC17" s="410"/>
      <c r="BD17" s="410"/>
      <c r="BE17" s="410"/>
      <c r="BF17" s="410"/>
      <c r="BG17" s="410"/>
      <c r="BH17" s="410"/>
      <c r="BI17" s="410"/>
      <c r="BJ17" s="410"/>
      <c r="BK17" s="410"/>
      <c r="BL17" s="410"/>
      <c r="BM17" s="410"/>
      <c r="BN17" s="410"/>
      <c r="BO17" s="410"/>
      <c r="BP17" s="410"/>
      <c r="BQ17" s="410"/>
      <c r="BR17" s="410"/>
      <c r="BS17" s="410"/>
      <c r="BT17" s="410"/>
      <c r="BU17" s="410"/>
    </row>
    <row r="18" spans="1:73" ht="15.75">
      <c r="A18" s="533"/>
      <c r="B18" s="701"/>
      <c r="C18" s="413" t="s">
        <v>115</v>
      </c>
      <c r="D18" s="414"/>
      <c r="E18" s="415"/>
      <c r="F18" s="408"/>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AE18" s="408"/>
      <c r="AF18" s="408"/>
      <c r="AG18" s="408"/>
      <c r="AH18" s="408"/>
      <c r="AI18" s="408"/>
      <c r="AJ18" s="408"/>
      <c r="AK18" s="408"/>
      <c r="AL18" s="408"/>
      <c r="AM18" s="410"/>
      <c r="AN18" s="410"/>
      <c r="AO18" s="410"/>
      <c r="AP18" s="410"/>
      <c r="AQ18" s="410"/>
      <c r="AR18" s="410"/>
      <c r="AS18" s="410"/>
      <c r="AT18" s="410"/>
      <c r="AU18" s="410"/>
      <c r="AV18" s="410"/>
      <c r="AW18" s="410"/>
      <c r="AX18" s="410"/>
      <c r="AY18" s="410"/>
      <c r="AZ18" s="410"/>
      <c r="BA18" s="410"/>
      <c r="BB18" s="410"/>
      <c r="BC18" s="410"/>
      <c r="BD18" s="410"/>
      <c r="BE18" s="410"/>
      <c r="BF18" s="410"/>
      <c r="BG18" s="410"/>
      <c r="BH18" s="410"/>
      <c r="BI18" s="410"/>
      <c r="BJ18" s="410"/>
      <c r="BK18" s="410"/>
      <c r="BL18" s="410"/>
      <c r="BM18" s="410"/>
      <c r="BN18" s="410"/>
      <c r="BO18" s="410"/>
      <c r="BP18" s="410"/>
      <c r="BQ18" s="410"/>
      <c r="BR18" s="410"/>
      <c r="BS18" s="410"/>
      <c r="BT18" s="410"/>
      <c r="BU18" s="410"/>
    </row>
    <row r="19" spans="1:73" ht="25.5">
      <c r="A19" s="406"/>
      <c r="B19" s="407">
        <v>1</v>
      </c>
      <c r="C19" s="901" t="s">
        <v>116</v>
      </c>
      <c r="D19" s="416" t="s">
        <v>103</v>
      </c>
      <c r="E19" s="403" t="s">
        <v>104</v>
      </c>
      <c r="F19" s="608"/>
      <c r="G19" s="408"/>
      <c r="H19" s="408"/>
      <c r="I19" s="408"/>
      <c r="J19" s="408"/>
      <c r="K19" s="408"/>
      <c r="L19" s="408"/>
      <c r="M19" s="408"/>
      <c r="N19" s="408"/>
      <c r="O19" s="408"/>
      <c r="P19" s="408"/>
      <c r="Q19" s="408"/>
      <c r="R19" s="408"/>
      <c r="S19" s="408"/>
      <c r="T19" s="408"/>
      <c r="U19" s="408"/>
      <c r="V19" s="408"/>
      <c r="W19" s="408"/>
      <c r="X19" s="408"/>
      <c r="Y19" s="408"/>
      <c r="Z19" s="408"/>
      <c r="AA19" s="408"/>
      <c r="AB19" s="408"/>
      <c r="AC19" s="408"/>
      <c r="AD19" s="408"/>
      <c r="AE19" s="408"/>
      <c r="AF19" s="408"/>
      <c r="AG19" s="408"/>
      <c r="AH19" s="408"/>
      <c r="AI19" s="408"/>
      <c r="AJ19" s="408"/>
      <c r="AK19" s="408"/>
      <c r="AL19" s="408"/>
      <c r="AM19" s="410"/>
      <c r="AN19" s="410"/>
      <c r="AO19" s="410"/>
      <c r="AP19" s="410"/>
      <c r="AQ19" s="410"/>
      <c r="AR19" s="410"/>
      <c r="AS19" s="410"/>
      <c r="AT19" s="410"/>
      <c r="AU19" s="410"/>
      <c r="AV19" s="410"/>
      <c r="AW19" s="410"/>
      <c r="AX19" s="410"/>
      <c r="AY19" s="410"/>
      <c r="AZ19" s="410"/>
      <c r="BA19" s="410"/>
      <c r="BB19" s="410"/>
      <c r="BC19" s="410"/>
      <c r="BD19" s="410"/>
      <c r="BE19" s="410"/>
      <c r="BF19" s="410"/>
      <c r="BG19" s="410"/>
      <c r="BH19" s="410"/>
      <c r="BI19" s="410"/>
      <c r="BJ19" s="410"/>
      <c r="BK19" s="410"/>
      <c r="BL19" s="410"/>
      <c r="BM19" s="410"/>
      <c r="BN19" s="410"/>
      <c r="BO19" s="410"/>
      <c r="BP19" s="410"/>
      <c r="BQ19" s="410"/>
      <c r="BR19" s="410"/>
      <c r="BS19" s="410"/>
      <c r="BT19" s="410"/>
      <c r="BU19" s="410"/>
    </row>
    <row r="20" spans="1:73" ht="51">
      <c r="A20" s="406"/>
      <c r="B20" s="417" t="s">
        <v>117</v>
      </c>
      <c r="C20" s="609" t="s">
        <v>118</v>
      </c>
      <c r="D20" s="610"/>
      <c r="E20" s="611"/>
      <c r="F20" s="608"/>
      <c r="G20" s="408"/>
      <c r="H20" s="408"/>
      <c r="I20" s="408"/>
      <c r="J20" s="408"/>
      <c r="K20" s="408"/>
      <c r="L20" s="408"/>
      <c r="M20" s="408"/>
      <c r="N20" s="408"/>
      <c r="O20" s="408"/>
      <c r="P20" s="408"/>
      <c r="Q20" s="408"/>
      <c r="R20" s="408"/>
      <c r="S20" s="408"/>
      <c r="T20" s="408"/>
      <c r="U20" s="408"/>
      <c r="V20" s="408"/>
      <c r="W20" s="408"/>
      <c r="X20" s="408"/>
      <c r="Y20" s="408"/>
      <c r="Z20" s="408"/>
      <c r="AA20" s="408"/>
      <c r="AB20" s="408"/>
      <c r="AC20" s="408"/>
      <c r="AD20" s="408"/>
      <c r="AE20" s="408"/>
      <c r="AF20" s="408"/>
      <c r="AG20" s="408"/>
      <c r="AH20" s="408"/>
      <c r="AI20" s="408"/>
      <c r="AJ20" s="408"/>
      <c r="AK20" s="408"/>
      <c r="AL20" s="408"/>
    </row>
    <row r="21" spans="1:73">
      <c r="A21" s="406"/>
      <c r="B21" s="417" t="s">
        <v>119</v>
      </c>
      <c r="C21" s="609" t="s">
        <v>120</v>
      </c>
      <c r="D21" s="610"/>
      <c r="E21" s="611"/>
      <c r="F21" s="408"/>
      <c r="G21" s="408"/>
      <c r="H21" s="408"/>
      <c r="I21" s="408"/>
      <c r="J21" s="408"/>
      <c r="K21" s="408"/>
      <c r="L21" s="408"/>
      <c r="M21" s="408"/>
      <c r="N21" s="408"/>
      <c r="O21" s="408"/>
      <c r="P21" s="408"/>
      <c r="Q21" s="408"/>
      <c r="R21" s="408"/>
      <c r="S21" s="408"/>
      <c r="T21" s="408"/>
      <c r="U21" s="408"/>
      <c r="V21" s="408"/>
      <c r="W21" s="408"/>
      <c r="X21" s="408"/>
      <c r="Y21" s="408"/>
      <c r="Z21" s="408"/>
      <c r="AA21" s="408"/>
      <c r="AB21" s="408"/>
      <c r="AC21" s="408"/>
      <c r="AD21" s="408"/>
      <c r="AE21" s="408"/>
      <c r="AF21" s="408"/>
      <c r="AG21" s="408"/>
      <c r="AH21" s="408"/>
      <c r="AI21" s="408"/>
      <c r="AJ21" s="408"/>
      <c r="AK21" s="408"/>
      <c r="AL21" s="408"/>
    </row>
    <row r="22" spans="1:73" ht="14.25">
      <c r="A22" s="406"/>
      <c r="B22" s="417" t="s">
        <v>121</v>
      </c>
      <c r="C22" s="624" t="s">
        <v>122</v>
      </c>
      <c r="D22" s="713"/>
      <c r="E22" s="713"/>
      <c r="F22" s="408"/>
      <c r="G22" s="408"/>
      <c r="H22" s="408"/>
      <c r="I22" s="408"/>
      <c r="J22" s="408"/>
      <c r="K22" s="408"/>
      <c r="L22" s="408"/>
      <c r="M22" s="408"/>
      <c r="N22" s="408"/>
      <c r="O22" s="408"/>
      <c r="P22" s="408"/>
      <c r="Q22" s="408"/>
      <c r="R22" s="408"/>
      <c r="S22" s="408"/>
      <c r="T22" s="408"/>
      <c r="U22" s="408"/>
      <c r="V22" s="408"/>
      <c r="W22" s="408"/>
      <c r="X22" s="408"/>
      <c r="Y22" s="408"/>
      <c r="Z22" s="408"/>
      <c r="AA22" s="408"/>
      <c r="AB22" s="408"/>
      <c r="AC22" s="408"/>
      <c r="AD22" s="408"/>
      <c r="AE22" s="408"/>
      <c r="AF22" s="408"/>
      <c r="AG22" s="408"/>
      <c r="AH22" s="408"/>
      <c r="AI22" s="408"/>
      <c r="AJ22" s="408"/>
      <c r="AK22" s="408"/>
      <c r="AL22" s="408"/>
    </row>
    <row r="23" spans="1:73">
      <c r="A23" s="406"/>
      <c r="B23" s="417"/>
      <c r="C23" s="625" t="s">
        <v>123</v>
      </c>
      <c r="D23" s="610"/>
      <c r="E23" s="611"/>
      <c r="F23" s="408"/>
      <c r="G23" s="408"/>
      <c r="H23" s="408"/>
      <c r="I23" s="408"/>
      <c r="J23" s="408"/>
      <c r="K23" s="408"/>
      <c r="L23" s="408"/>
      <c r="M23" s="408"/>
      <c r="N23" s="408"/>
      <c r="O23" s="408"/>
      <c r="P23" s="408"/>
      <c r="Q23" s="408"/>
      <c r="R23" s="408"/>
      <c r="S23" s="408"/>
      <c r="T23" s="408"/>
      <c r="U23" s="408"/>
      <c r="V23" s="408"/>
      <c r="W23" s="408"/>
      <c r="X23" s="408"/>
      <c r="Y23" s="408"/>
      <c r="Z23" s="408"/>
      <c r="AA23" s="408"/>
      <c r="AB23" s="408"/>
      <c r="AC23" s="408"/>
      <c r="AD23" s="408"/>
      <c r="AE23" s="408"/>
      <c r="AF23" s="408"/>
      <c r="AG23" s="408"/>
      <c r="AH23" s="408"/>
      <c r="AI23" s="408"/>
      <c r="AJ23" s="408"/>
      <c r="AK23" s="408"/>
      <c r="AL23" s="408"/>
    </row>
    <row r="24" spans="1:73">
      <c r="A24" s="406"/>
      <c r="B24" s="417"/>
      <c r="C24" s="609" t="s">
        <v>124</v>
      </c>
      <c r="D24" s="610"/>
      <c r="E24" s="611"/>
      <c r="F24" s="408"/>
      <c r="G24" s="408"/>
      <c r="H24" s="408"/>
      <c r="I24" s="408"/>
      <c r="J24" s="408"/>
      <c r="K24" s="408"/>
      <c r="L24" s="408"/>
      <c r="M24" s="408"/>
      <c r="N24" s="408"/>
      <c r="O24" s="408"/>
      <c r="P24" s="408"/>
      <c r="Q24" s="408"/>
      <c r="R24" s="408"/>
      <c r="S24" s="408"/>
      <c r="T24" s="408"/>
      <c r="U24" s="408"/>
      <c r="V24" s="408"/>
      <c r="W24" s="408"/>
      <c r="X24" s="408"/>
      <c r="Y24" s="408"/>
      <c r="Z24" s="408"/>
      <c r="AA24" s="408"/>
      <c r="AB24" s="408"/>
      <c r="AC24" s="408"/>
      <c r="AD24" s="408"/>
      <c r="AE24" s="408"/>
      <c r="AF24" s="408"/>
      <c r="AG24" s="408"/>
      <c r="AH24" s="408"/>
      <c r="AI24" s="408"/>
      <c r="AJ24" s="408"/>
      <c r="AK24" s="408"/>
      <c r="AL24" s="408"/>
    </row>
    <row r="25" spans="1:73">
      <c r="A25" s="406"/>
      <c r="B25" s="417"/>
      <c r="C25" s="609" t="s">
        <v>125</v>
      </c>
      <c r="D25" s="610"/>
      <c r="E25" s="611"/>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1:73">
      <c r="A26" s="406"/>
      <c r="B26" s="417"/>
      <c r="C26" s="609" t="s">
        <v>126</v>
      </c>
      <c r="D26" s="610"/>
      <c r="E26" s="611"/>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73">
      <c r="A27" s="406"/>
      <c r="B27" s="417"/>
      <c r="C27" s="609" t="s">
        <v>127</v>
      </c>
      <c r="D27" s="610"/>
      <c r="E27" s="611"/>
      <c r="F27" s="408"/>
      <c r="G27" s="408"/>
      <c r="H27" s="408"/>
      <c r="I27" s="408"/>
      <c r="J27" s="408"/>
      <c r="K27" s="408"/>
      <c r="L27" s="408"/>
      <c r="M27" s="408"/>
      <c r="N27" s="408"/>
      <c r="O27" s="408"/>
      <c r="P27" s="408"/>
      <c r="Q27" s="408"/>
      <c r="R27" s="408"/>
      <c r="S27" s="408"/>
      <c r="T27" s="408"/>
      <c r="U27" s="408"/>
      <c r="V27" s="408"/>
      <c r="W27" s="408"/>
      <c r="X27" s="408"/>
      <c r="Y27" s="408"/>
      <c r="Z27" s="408"/>
      <c r="AA27" s="408"/>
      <c r="AB27" s="408"/>
      <c r="AC27" s="408"/>
      <c r="AD27" s="408"/>
      <c r="AE27" s="408"/>
      <c r="AF27" s="408"/>
      <c r="AG27" s="408"/>
      <c r="AH27" s="408"/>
      <c r="AI27" s="408"/>
      <c r="AJ27" s="408"/>
      <c r="AK27" s="408"/>
      <c r="AL27" s="408"/>
    </row>
    <row r="28" spans="1:73">
      <c r="A28" s="406"/>
      <c r="B28" s="417"/>
      <c r="C28" s="609" t="s">
        <v>128</v>
      </c>
      <c r="D28" s="610"/>
      <c r="E28" s="611"/>
      <c r="F28" s="408"/>
      <c r="G28" s="408"/>
      <c r="H28" s="408"/>
      <c r="I28" s="408"/>
      <c r="J28" s="408"/>
      <c r="K28" s="408"/>
      <c r="L28" s="408"/>
      <c r="M28" s="408"/>
      <c r="N28" s="408"/>
      <c r="O28" s="408"/>
      <c r="P28" s="408"/>
      <c r="Q28" s="408"/>
      <c r="R28" s="408"/>
      <c r="S28" s="408"/>
      <c r="T28" s="408"/>
      <c r="U28" s="408"/>
      <c r="V28" s="408"/>
      <c r="W28" s="408"/>
      <c r="X28" s="408"/>
      <c r="Y28" s="408"/>
      <c r="Z28" s="408"/>
      <c r="AA28" s="408"/>
      <c r="AB28" s="408"/>
      <c r="AC28" s="408"/>
      <c r="AD28" s="408"/>
      <c r="AE28" s="408"/>
      <c r="AF28" s="408"/>
      <c r="AG28" s="408"/>
      <c r="AH28" s="408"/>
      <c r="AI28" s="408"/>
      <c r="AJ28" s="408"/>
      <c r="AK28" s="408"/>
      <c r="AL28" s="408"/>
    </row>
    <row r="29" spans="1:73">
      <c r="A29" s="406"/>
      <c r="B29" s="417"/>
      <c r="C29" s="609" t="s">
        <v>129</v>
      </c>
      <c r="D29" s="610"/>
      <c r="E29" s="611"/>
      <c r="F29" s="408"/>
      <c r="G29" s="408"/>
      <c r="H29" s="408"/>
      <c r="I29" s="408"/>
      <c r="J29" s="408"/>
      <c r="K29" s="408"/>
      <c r="L29" s="408"/>
      <c r="M29" s="408"/>
      <c r="N29" s="408"/>
      <c r="O29" s="408"/>
      <c r="P29" s="408"/>
      <c r="Q29" s="408"/>
      <c r="R29" s="408"/>
      <c r="S29" s="408"/>
      <c r="T29" s="408"/>
      <c r="U29" s="408"/>
      <c r="V29" s="408"/>
      <c r="W29" s="408"/>
      <c r="X29" s="408"/>
      <c r="Y29" s="408"/>
      <c r="Z29" s="408"/>
      <c r="AA29" s="408"/>
      <c r="AB29" s="408"/>
      <c r="AC29" s="408"/>
      <c r="AD29" s="408"/>
      <c r="AE29" s="408"/>
      <c r="AF29" s="408"/>
      <c r="AG29" s="408"/>
      <c r="AH29" s="408"/>
      <c r="AI29" s="408"/>
      <c r="AJ29" s="408"/>
      <c r="AK29" s="408"/>
      <c r="AL29" s="408"/>
    </row>
    <row r="30" spans="1:73">
      <c r="A30" s="406"/>
      <c r="B30" s="417"/>
      <c r="C30" s="609" t="s">
        <v>130</v>
      </c>
      <c r="D30" s="610"/>
      <c r="E30" s="611"/>
      <c r="F30" s="408"/>
      <c r="G30" s="408"/>
      <c r="H30" s="408"/>
      <c r="I30" s="408"/>
      <c r="J30" s="408"/>
      <c r="K30" s="408"/>
      <c r="L30" s="408"/>
      <c r="M30" s="408"/>
      <c r="N30" s="408"/>
      <c r="O30" s="408"/>
      <c r="P30" s="408"/>
      <c r="Q30" s="408"/>
      <c r="R30" s="408"/>
      <c r="S30" s="408"/>
      <c r="T30" s="408"/>
      <c r="U30" s="408"/>
      <c r="V30" s="408"/>
      <c r="W30" s="408"/>
      <c r="X30" s="408"/>
      <c r="Y30" s="408"/>
      <c r="Z30" s="408"/>
      <c r="AA30" s="408"/>
      <c r="AB30" s="408"/>
      <c r="AC30" s="408"/>
      <c r="AD30" s="408"/>
      <c r="AE30" s="408"/>
      <c r="AF30" s="408"/>
      <c r="AG30" s="408"/>
      <c r="AH30" s="408"/>
      <c r="AI30" s="408"/>
      <c r="AJ30" s="408"/>
      <c r="AK30" s="408"/>
      <c r="AL30" s="408"/>
    </row>
    <row r="31" spans="1:73">
      <c r="A31" s="406"/>
      <c r="B31" s="417"/>
      <c r="C31" s="609" t="s">
        <v>131</v>
      </c>
      <c r="D31" s="610"/>
      <c r="E31" s="611"/>
      <c r="F31" s="408"/>
      <c r="G31" s="408"/>
      <c r="H31" s="408"/>
      <c r="I31" s="408"/>
      <c r="J31" s="408"/>
      <c r="K31" s="408"/>
      <c r="L31" s="408"/>
      <c r="M31" s="408"/>
      <c r="N31" s="408"/>
      <c r="O31" s="408"/>
      <c r="P31" s="408"/>
      <c r="Q31" s="408"/>
      <c r="R31" s="408"/>
      <c r="S31" s="408"/>
      <c r="T31" s="408"/>
      <c r="U31" s="408"/>
      <c r="V31" s="408"/>
      <c r="W31" s="408"/>
      <c r="X31" s="408"/>
      <c r="Y31" s="408"/>
      <c r="Z31" s="408"/>
      <c r="AA31" s="408"/>
      <c r="AB31" s="408"/>
      <c r="AC31" s="408"/>
      <c r="AD31" s="408"/>
      <c r="AE31" s="408"/>
      <c r="AF31" s="408"/>
      <c r="AG31" s="408"/>
      <c r="AH31" s="408"/>
      <c r="AI31" s="408"/>
      <c r="AJ31" s="408"/>
      <c r="AK31" s="408"/>
      <c r="AL31" s="408"/>
    </row>
    <row r="32" spans="1:73">
      <c r="A32" s="406"/>
      <c r="B32" s="417"/>
      <c r="C32" s="609" t="s">
        <v>132</v>
      </c>
      <c r="D32" s="610"/>
      <c r="E32" s="611"/>
      <c r="F32" s="408"/>
      <c r="G32" s="408"/>
      <c r="H32" s="408"/>
      <c r="I32" s="408"/>
      <c r="J32" s="408"/>
      <c r="K32" s="408"/>
      <c r="L32" s="408"/>
      <c r="M32" s="408"/>
      <c r="N32" s="408"/>
      <c r="O32" s="408"/>
      <c r="P32" s="408"/>
      <c r="Q32" s="408"/>
      <c r="R32" s="408"/>
      <c r="S32" s="408"/>
      <c r="T32" s="408"/>
      <c r="U32" s="408"/>
      <c r="V32" s="408"/>
      <c r="W32" s="408"/>
      <c r="X32" s="408"/>
      <c r="Y32" s="408"/>
      <c r="Z32" s="408"/>
      <c r="AA32" s="408"/>
      <c r="AB32" s="408"/>
      <c r="AC32" s="408"/>
      <c r="AD32" s="408"/>
      <c r="AE32" s="408"/>
      <c r="AF32" s="408"/>
      <c r="AG32" s="408"/>
      <c r="AH32" s="408"/>
      <c r="AI32" s="408"/>
      <c r="AJ32" s="408"/>
      <c r="AK32" s="408"/>
      <c r="AL32" s="408"/>
    </row>
    <row r="33" spans="1:38">
      <c r="A33" s="406"/>
      <c r="B33" s="417"/>
      <c r="C33" s="609" t="s">
        <v>133</v>
      </c>
      <c r="D33" s="610"/>
      <c r="E33" s="611"/>
      <c r="F33" s="408"/>
      <c r="G33" s="408"/>
      <c r="H33" s="408"/>
      <c r="I33" s="408"/>
      <c r="J33" s="408"/>
      <c r="K33" s="408"/>
      <c r="L33" s="408"/>
      <c r="M33" s="408"/>
      <c r="N33" s="408"/>
      <c r="O33" s="408"/>
      <c r="P33" s="408"/>
      <c r="Q33" s="408"/>
      <c r="R33" s="408"/>
      <c r="S33" s="408"/>
      <c r="T33" s="408"/>
      <c r="U33" s="408"/>
      <c r="V33" s="408"/>
      <c r="W33" s="408"/>
      <c r="X33" s="408"/>
      <c r="Y33" s="408"/>
      <c r="Z33" s="408"/>
      <c r="AA33" s="408"/>
      <c r="AB33" s="408"/>
      <c r="AC33" s="408"/>
      <c r="AD33" s="408"/>
      <c r="AE33" s="408"/>
      <c r="AF33" s="408"/>
      <c r="AG33" s="408"/>
      <c r="AH33" s="408"/>
      <c r="AI33" s="408"/>
      <c r="AJ33" s="408"/>
      <c r="AK33" s="408"/>
      <c r="AL33" s="408"/>
    </row>
    <row r="34" spans="1:38" ht="14.25">
      <c r="A34" s="406"/>
      <c r="B34" s="417" t="s">
        <v>134</v>
      </c>
      <c r="C34" s="609" t="s">
        <v>135</v>
      </c>
      <c r="D34" s="713"/>
      <c r="E34" s="714"/>
      <c r="F34" s="958"/>
      <c r="G34" s="408"/>
      <c r="H34" s="408"/>
      <c r="I34" s="408"/>
      <c r="J34" s="408"/>
      <c r="K34" s="408"/>
      <c r="L34" s="408"/>
      <c r="M34" s="408"/>
      <c r="N34" s="408"/>
      <c r="O34" s="408"/>
      <c r="P34" s="408"/>
      <c r="Q34" s="408"/>
      <c r="R34" s="408"/>
      <c r="S34" s="408"/>
      <c r="T34" s="408"/>
      <c r="U34" s="408"/>
      <c r="V34" s="408"/>
      <c r="W34" s="408"/>
      <c r="X34" s="408"/>
      <c r="Y34" s="408"/>
      <c r="Z34" s="408"/>
      <c r="AA34" s="408"/>
      <c r="AB34" s="408"/>
      <c r="AC34" s="408"/>
      <c r="AD34" s="408"/>
      <c r="AE34" s="408"/>
      <c r="AF34" s="408"/>
      <c r="AG34" s="408"/>
      <c r="AH34" s="408"/>
      <c r="AI34" s="408"/>
      <c r="AJ34" s="408"/>
      <c r="AK34" s="408"/>
      <c r="AL34" s="408"/>
    </row>
    <row r="35" spans="1:38" ht="25.5">
      <c r="A35" s="406"/>
      <c r="B35" s="417"/>
      <c r="C35" s="609" t="s">
        <v>136</v>
      </c>
      <c r="D35" s="696"/>
      <c r="E35" s="611"/>
      <c r="F35" s="958"/>
      <c r="G35" s="408"/>
      <c r="H35" s="408"/>
      <c r="I35" s="408"/>
      <c r="J35" s="408"/>
      <c r="K35" s="408"/>
      <c r="L35" s="408"/>
      <c r="M35" s="408"/>
      <c r="N35" s="408"/>
      <c r="O35" s="408"/>
      <c r="P35" s="408"/>
      <c r="Q35" s="408"/>
      <c r="R35" s="408"/>
      <c r="S35" s="408"/>
      <c r="T35" s="408"/>
      <c r="U35" s="408"/>
      <c r="V35" s="408"/>
      <c r="W35" s="408"/>
      <c r="X35" s="408"/>
      <c r="Y35" s="408"/>
      <c r="Z35" s="408"/>
      <c r="AA35" s="408"/>
      <c r="AB35" s="408"/>
      <c r="AC35" s="408"/>
      <c r="AD35" s="408"/>
      <c r="AE35" s="408"/>
      <c r="AF35" s="408"/>
      <c r="AG35" s="408"/>
      <c r="AH35" s="408"/>
      <c r="AI35" s="408"/>
      <c r="AJ35" s="408"/>
      <c r="AK35" s="408"/>
      <c r="AL35" s="408"/>
    </row>
    <row r="36" spans="1:38" ht="14.25">
      <c r="A36" s="406"/>
      <c r="B36" s="417"/>
      <c r="C36" s="609" t="s">
        <v>137</v>
      </c>
      <c r="D36" s="696"/>
      <c r="E36" s="611"/>
      <c r="F36" s="958"/>
      <c r="G36" s="408"/>
      <c r="H36" s="408"/>
      <c r="I36" s="408"/>
      <c r="J36" s="408"/>
      <c r="K36" s="408"/>
      <c r="L36" s="408"/>
      <c r="M36" s="408"/>
      <c r="N36" s="408"/>
      <c r="O36" s="408"/>
      <c r="P36" s="408"/>
      <c r="Q36" s="408"/>
      <c r="R36" s="408"/>
      <c r="S36" s="408"/>
      <c r="T36" s="408"/>
      <c r="U36" s="408"/>
      <c r="V36" s="408"/>
      <c r="W36" s="408"/>
      <c r="X36" s="408"/>
      <c r="Y36" s="408"/>
      <c r="Z36" s="408"/>
      <c r="AA36" s="408"/>
      <c r="AB36" s="408"/>
      <c r="AC36" s="408"/>
      <c r="AD36" s="408"/>
      <c r="AE36" s="408"/>
      <c r="AF36" s="408"/>
      <c r="AG36" s="408"/>
      <c r="AH36" s="408"/>
      <c r="AI36" s="408"/>
      <c r="AJ36" s="408"/>
      <c r="AK36" s="408"/>
      <c r="AL36" s="408"/>
    </row>
    <row r="37" spans="1:38" ht="14.25">
      <c r="A37" s="406"/>
      <c r="B37" s="417" t="s">
        <v>138</v>
      </c>
      <c r="C37" s="609" t="s">
        <v>139</v>
      </c>
      <c r="D37" s="711"/>
      <c r="E37" s="712"/>
      <c r="F37" s="958"/>
      <c r="G37" s="408"/>
      <c r="H37" s="408"/>
      <c r="I37" s="408"/>
      <c r="J37" s="408"/>
      <c r="K37" s="408"/>
      <c r="L37" s="408"/>
      <c r="M37" s="408"/>
      <c r="N37" s="408"/>
      <c r="O37" s="408"/>
      <c r="P37" s="408"/>
      <c r="Q37" s="408"/>
      <c r="R37" s="408"/>
      <c r="S37" s="408"/>
      <c r="T37" s="408"/>
      <c r="U37" s="408"/>
      <c r="V37" s="408"/>
      <c r="W37" s="408"/>
      <c r="X37" s="408"/>
      <c r="Y37" s="408"/>
      <c r="Z37" s="408"/>
      <c r="AA37" s="408"/>
      <c r="AB37" s="408"/>
      <c r="AC37" s="408"/>
      <c r="AD37" s="408"/>
      <c r="AE37" s="408"/>
      <c r="AF37" s="408"/>
      <c r="AG37" s="408"/>
      <c r="AH37" s="408"/>
      <c r="AI37" s="408"/>
      <c r="AJ37" s="408"/>
      <c r="AK37" s="408"/>
      <c r="AL37" s="408"/>
    </row>
    <row r="38" spans="1:38" ht="14.25">
      <c r="A38" s="406"/>
      <c r="B38" s="417"/>
      <c r="C38" s="609" t="s">
        <v>140</v>
      </c>
      <c r="D38" s="696"/>
      <c r="E38" s="611"/>
      <c r="F38" s="958"/>
      <c r="G38" s="408"/>
      <c r="H38" s="408"/>
      <c r="I38" s="408"/>
      <c r="J38" s="408"/>
      <c r="K38" s="408"/>
      <c r="L38" s="408"/>
      <c r="M38" s="408"/>
      <c r="N38" s="408"/>
      <c r="O38" s="408"/>
      <c r="P38" s="408"/>
      <c r="Q38" s="408"/>
      <c r="R38" s="408"/>
      <c r="S38" s="408"/>
      <c r="T38" s="408"/>
      <c r="U38" s="408"/>
      <c r="V38" s="408"/>
      <c r="W38" s="408"/>
      <c r="X38" s="408"/>
      <c r="Y38" s="408"/>
      <c r="Z38" s="408"/>
      <c r="AA38" s="408"/>
      <c r="AB38" s="408"/>
      <c r="AC38" s="408"/>
      <c r="AD38" s="408"/>
      <c r="AE38" s="408"/>
      <c r="AF38" s="408"/>
      <c r="AG38" s="408"/>
      <c r="AH38" s="408"/>
      <c r="AI38" s="408"/>
      <c r="AJ38" s="408"/>
      <c r="AK38" s="408"/>
      <c r="AL38" s="408"/>
    </row>
    <row r="39" spans="1:38" ht="14.25">
      <c r="A39" s="406"/>
      <c r="B39" s="417"/>
      <c r="C39" s="609" t="s">
        <v>141</v>
      </c>
      <c r="D39" s="696"/>
      <c r="E39" s="611"/>
      <c r="F39" s="958"/>
      <c r="G39" s="408"/>
      <c r="H39" s="408"/>
      <c r="I39" s="408"/>
      <c r="J39" s="408"/>
      <c r="K39" s="408"/>
      <c r="L39" s="408"/>
      <c r="M39" s="408"/>
      <c r="N39" s="408"/>
      <c r="O39" s="408"/>
      <c r="P39" s="408"/>
      <c r="Q39" s="408"/>
      <c r="R39" s="408"/>
      <c r="S39" s="408"/>
      <c r="T39" s="408"/>
      <c r="U39" s="408"/>
      <c r="V39" s="408"/>
      <c r="W39" s="408"/>
      <c r="X39" s="408"/>
      <c r="Y39" s="408"/>
      <c r="Z39" s="408"/>
      <c r="AA39" s="408"/>
      <c r="AB39" s="408"/>
      <c r="AC39" s="408"/>
      <c r="AD39" s="408"/>
      <c r="AE39" s="408"/>
      <c r="AF39" s="408"/>
      <c r="AG39" s="408"/>
      <c r="AH39" s="408"/>
      <c r="AI39" s="408"/>
      <c r="AJ39" s="408"/>
      <c r="AK39" s="408"/>
      <c r="AL39" s="408"/>
    </row>
    <row r="40" spans="1:38" ht="25.5">
      <c r="A40" s="406"/>
      <c r="B40" s="417"/>
      <c r="C40" s="609" t="s">
        <v>142</v>
      </c>
      <c r="D40" s="696"/>
      <c r="E40" s="611"/>
      <c r="F40" s="958"/>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8"/>
      <c r="AG40" s="408"/>
      <c r="AH40" s="408"/>
      <c r="AI40" s="408"/>
      <c r="AJ40" s="408"/>
      <c r="AK40" s="408"/>
      <c r="AL40" s="408"/>
    </row>
    <row r="41" spans="1:38" ht="15" thickBot="1">
      <c r="A41" s="406"/>
      <c r="B41" s="417"/>
      <c r="C41" s="609" t="s">
        <v>143</v>
      </c>
      <c r="D41" s="696"/>
      <c r="E41" s="611"/>
      <c r="F41" s="958"/>
      <c r="G41" s="408"/>
      <c r="H41" s="408"/>
      <c r="I41" s="408"/>
      <c r="J41" s="408"/>
      <c r="K41" s="408"/>
      <c r="L41" s="408"/>
      <c r="M41" s="408"/>
      <c r="N41" s="408"/>
      <c r="O41" s="408"/>
      <c r="P41" s="408"/>
      <c r="Q41" s="408"/>
      <c r="R41" s="408"/>
      <c r="S41" s="408"/>
      <c r="T41" s="408"/>
      <c r="U41" s="408"/>
      <c r="V41" s="408"/>
      <c r="W41" s="408"/>
      <c r="X41" s="408"/>
      <c r="Y41" s="408"/>
      <c r="Z41" s="408"/>
      <c r="AA41" s="408"/>
      <c r="AB41" s="408"/>
      <c r="AC41" s="408"/>
      <c r="AD41" s="408"/>
      <c r="AE41" s="408"/>
      <c r="AF41" s="408"/>
      <c r="AG41" s="408"/>
      <c r="AH41" s="408"/>
      <c r="AI41" s="408"/>
      <c r="AJ41" s="408"/>
      <c r="AK41" s="408"/>
      <c r="AL41" s="408"/>
    </row>
    <row r="42" spans="1:38" ht="26.25" thickTop="1">
      <c r="A42" s="406"/>
      <c r="B42" s="407">
        <v>2</v>
      </c>
      <c r="C42" s="401" t="s">
        <v>144</v>
      </c>
      <c r="D42" s="402" t="s">
        <v>103</v>
      </c>
      <c r="E42" s="403" t="s">
        <v>104</v>
      </c>
      <c r="F42" s="608"/>
      <c r="G42" s="408"/>
      <c r="H42" s="408"/>
      <c r="I42" s="408"/>
      <c r="J42" s="408"/>
      <c r="K42" s="408"/>
      <c r="L42" s="408"/>
      <c r="M42" s="408"/>
      <c r="N42" s="408"/>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08"/>
      <c r="AL42" s="408"/>
    </row>
    <row r="43" spans="1:38">
      <c r="A43" s="406"/>
      <c r="B43" s="417" t="s">
        <v>117</v>
      </c>
      <c r="C43" s="609" t="s">
        <v>145</v>
      </c>
      <c r="D43" s="610"/>
      <c r="E43" s="626"/>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408"/>
      <c r="AG43" s="408"/>
      <c r="AH43" s="408"/>
      <c r="AI43" s="408"/>
      <c r="AJ43" s="408"/>
      <c r="AK43" s="408"/>
      <c r="AL43" s="408"/>
    </row>
    <row r="44" spans="1:38">
      <c r="A44" s="406"/>
      <c r="B44" s="417" t="s">
        <v>119</v>
      </c>
      <c r="C44" s="609" t="s">
        <v>146</v>
      </c>
      <c r="D44" s="610"/>
      <c r="E44" s="626"/>
      <c r="F44" s="408"/>
      <c r="G44" s="408"/>
      <c r="H44" s="408"/>
      <c r="I44" s="408"/>
      <c r="J44" s="408"/>
      <c r="K44" s="408"/>
      <c r="L44" s="408"/>
      <c r="M44" s="408"/>
      <c r="N44" s="408"/>
      <c r="O44" s="408"/>
      <c r="P44" s="408"/>
      <c r="Q44" s="408"/>
      <c r="R44" s="408"/>
      <c r="S44" s="408"/>
      <c r="T44" s="408"/>
      <c r="U44" s="408"/>
      <c r="V44" s="408"/>
      <c r="W44" s="408"/>
      <c r="X44" s="408"/>
      <c r="Y44" s="408"/>
      <c r="Z44" s="408"/>
      <c r="AA44" s="408"/>
      <c r="AB44" s="408"/>
      <c r="AC44" s="408"/>
      <c r="AD44" s="408"/>
      <c r="AE44" s="408"/>
      <c r="AF44" s="408"/>
      <c r="AG44" s="408"/>
      <c r="AH44" s="408"/>
      <c r="AI44" s="408"/>
      <c r="AJ44" s="408"/>
      <c r="AK44" s="408"/>
      <c r="AL44" s="408"/>
    </row>
    <row r="45" spans="1:38">
      <c r="A45" s="406"/>
      <c r="B45" s="417" t="s">
        <v>121</v>
      </c>
      <c r="C45" s="609" t="s">
        <v>147</v>
      </c>
      <c r="D45" s="610"/>
      <c r="E45" s="626"/>
      <c r="F45" s="408"/>
      <c r="G45" s="408"/>
      <c r="H45" s="408"/>
      <c r="I45" s="408"/>
      <c r="J45" s="408"/>
      <c r="K45" s="408"/>
      <c r="L45" s="408"/>
      <c r="M45" s="408"/>
      <c r="N45" s="408"/>
      <c r="O45" s="408"/>
      <c r="P45" s="408"/>
      <c r="Q45" s="408"/>
      <c r="R45" s="408"/>
      <c r="S45" s="408"/>
      <c r="T45" s="408"/>
      <c r="U45" s="408"/>
      <c r="V45" s="408"/>
      <c r="W45" s="408"/>
      <c r="X45" s="408"/>
      <c r="Y45" s="408"/>
      <c r="Z45" s="408"/>
      <c r="AA45" s="408"/>
      <c r="AB45" s="408"/>
      <c r="AC45" s="408"/>
      <c r="AD45" s="408"/>
      <c r="AE45" s="408"/>
      <c r="AF45" s="408"/>
      <c r="AG45" s="408"/>
      <c r="AH45" s="408"/>
      <c r="AI45" s="408"/>
      <c r="AJ45" s="408"/>
      <c r="AK45" s="408"/>
      <c r="AL45" s="408"/>
    </row>
    <row r="46" spans="1:38">
      <c r="A46" s="406"/>
      <c r="B46" s="417" t="s">
        <v>134</v>
      </c>
      <c r="C46" s="609" t="s">
        <v>148</v>
      </c>
      <c r="D46" s="610"/>
      <c r="E46" s="626"/>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L46" s="408"/>
    </row>
    <row r="47" spans="1:38">
      <c r="A47" s="406"/>
      <c r="B47" s="417" t="s">
        <v>138</v>
      </c>
      <c r="C47" s="609" t="s">
        <v>149</v>
      </c>
      <c r="D47" s="610"/>
      <c r="E47" s="626"/>
      <c r="F47" s="408"/>
      <c r="G47" s="408"/>
      <c r="H47" s="408"/>
      <c r="I47" s="408"/>
      <c r="J47" s="408"/>
      <c r="K47" s="408"/>
      <c r="L47" s="408"/>
      <c r="M47" s="408"/>
      <c r="N47" s="408"/>
      <c r="O47" s="408"/>
      <c r="P47" s="408"/>
      <c r="Q47" s="408"/>
      <c r="R47" s="408"/>
      <c r="S47" s="408"/>
      <c r="T47" s="408"/>
      <c r="U47" s="408"/>
      <c r="V47" s="408"/>
      <c r="W47" s="408"/>
      <c r="X47" s="408"/>
      <c r="Y47" s="408"/>
      <c r="Z47" s="408"/>
      <c r="AA47" s="408"/>
      <c r="AB47" s="408"/>
      <c r="AC47" s="408"/>
      <c r="AD47" s="408"/>
      <c r="AE47" s="408"/>
      <c r="AF47" s="408"/>
      <c r="AG47" s="408"/>
      <c r="AH47" s="408"/>
      <c r="AI47" s="408"/>
      <c r="AJ47" s="408"/>
      <c r="AK47" s="408"/>
      <c r="AL47" s="408"/>
    </row>
    <row r="48" spans="1:38">
      <c r="A48" s="406"/>
      <c r="B48" s="417" t="s">
        <v>150</v>
      </c>
      <c r="C48" s="609" t="s">
        <v>151</v>
      </c>
      <c r="D48" s="610"/>
      <c r="E48" s="626"/>
      <c r="F48" s="697"/>
      <c r="G48" s="408"/>
      <c r="H48" s="408"/>
      <c r="I48" s="408"/>
      <c r="J48" s="408"/>
      <c r="K48" s="408"/>
      <c r="L48" s="408"/>
      <c r="M48" s="408"/>
      <c r="N48" s="408"/>
      <c r="O48" s="408"/>
      <c r="P48" s="408"/>
      <c r="Q48" s="408"/>
      <c r="R48" s="408"/>
      <c r="S48" s="408"/>
      <c r="T48" s="408"/>
      <c r="U48" s="408"/>
      <c r="V48" s="408"/>
      <c r="W48" s="408"/>
      <c r="X48" s="408"/>
      <c r="Y48" s="408"/>
      <c r="Z48" s="408"/>
      <c r="AA48" s="408"/>
      <c r="AB48" s="408"/>
      <c r="AC48" s="408"/>
      <c r="AD48" s="408"/>
      <c r="AE48" s="408"/>
      <c r="AF48" s="408"/>
      <c r="AG48" s="408"/>
      <c r="AH48" s="408"/>
      <c r="AI48" s="408"/>
      <c r="AJ48" s="408"/>
      <c r="AK48" s="408"/>
      <c r="AL48" s="408"/>
    </row>
    <row r="49" spans="1:38">
      <c r="A49" s="406"/>
      <c r="B49" s="417" t="s">
        <v>152</v>
      </c>
      <c r="C49" s="609" t="s">
        <v>153</v>
      </c>
      <c r="D49" s="610"/>
      <c r="E49" s="626"/>
      <c r="F49" s="408"/>
      <c r="G49" s="408"/>
      <c r="H49" s="408"/>
      <c r="I49" s="408"/>
      <c r="J49" s="408"/>
      <c r="K49" s="408"/>
      <c r="L49" s="408"/>
      <c r="M49" s="408"/>
      <c r="N49" s="408"/>
      <c r="O49" s="408"/>
      <c r="P49" s="408"/>
      <c r="Q49" s="408"/>
      <c r="R49" s="408"/>
      <c r="S49" s="408"/>
      <c r="T49" s="408"/>
      <c r="U49" s="408"/>
      <c r="V49" s="408"/>
      <c r="W49" s="408"/>
      <c r="X49" s="408"/>
      <c r="Y49" s="408"/>
      <c r="Z49" s="408"/>
      <c r="AA49" s="408"/>
      <c r="AB49" s="408"/>
      <c r="AC49" s="408"/>
      <c r="AD49" s="408"/>
      <c r="AE49" s="408"/>
      <c r="AF49" s="408"/>
      <c r="AG49" s="408"/>
      <c r="AH49" s="408"/>
      <c r="AI49" s="408"/>
      <c r="AJ49" s="408"/>
      <c r="AK49" s="408"/>
      <c r="AL49" s="408"/>
    </row>
    <row r="50" spans="1:38">
      <c r="A50" s="406"/>
      <c r="B50" s="417" t="s">
        <v>154</v>
      </c>
      <c r="C50" s="609" t="s">
        <v>155</v>
      </c>
      <c r="D50" s="610"/>
      <c r="E50" s="626"/>
      <c r="F50" s="408"/>
      <c r="G50" s="408"/>
      <c r="H50" s="408"/>
      <c r="I50" s="408"/>
      <c r="J50" s="408"/>
      <c r="K50" s="408"/>
      <c r="L50" s="408"/>
      <c r="M50" s="408"/>
      <c r="N50" s="408"/>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8"/>
      <c r="AL50" s="408"/>
    </row>
    <row r="51" spans="1:38">
      <c r="A51" s="406"/>
      <c r="B51" s="417" t="s">
        <v>156</v>
      </c>
      <c r="C51" s="609" t="s">
        <v>157</v>
      </c>
      <c r="D51" s="610"/>
      <c r="E51" s="626"/>
      <c r="F51" s="408"/>
      <c r="G51" s="408"/>
      <c r="H51" s="408"/>
      <c r="I51" s="408"/>
      <c r="J51" s="408"/>
      <c r="K51" s="408"/>
      <c r="L51" s="408"/>
      <c r="M51" s="408"/>
      <c r="N51" s="408"/>
      <c r="O51" s="408"/>
      <c r="P51" s="408"/>
      <c r="Q51" s="408"/>
      <c r="R51" s="408"/>
      <c r="S51" s="408"/>
      <c r="T51" s="408"/>
      <c r="U51" s="408"/>
      <c r="V51" s="408"/>
      <c r="W51" s="408"/>
      <c r="X51" s="408"/>
      <c r="Y51" s="408"/>
      <c r="Z51" s="408"/>
      <c r="AA51" s="408"/>
      <c r="AB51" s="408"/>
      <c r="AC51" s="408"/>
      <c r="AD51" s="408"/>
      <c r="AE51" s="408"/>
      <c r="AF51" s="408"/>
      <c r="AG51" s="408"/>
      <c r="AH51" s="408"/>
      <c r="AI51" s="408"/>
      <c r="AJ51" s="408"/>
      <c r="AK51" s="408"/>
      <c r="AL51" s="408"/>
    </row>
    <row r="52" spans="1:38" ht="14.25">
      <c r="A52" s="406"/>
      <c r="B52" s="417" t="s">
        <v>158</v>
      </c>
      <c r="C52" s="609" t="s">
        <v>159</v>
      </c>
      <c r="D52" s="698"/>
      <c r="E52" s="699"/>
      <c r="F52" s="608"/>
      <c r="G52" s="408"/>
      <c r="H52" s="408"/>
      <c r="I52" s="408"/>
      <c r="J52" s="408"/>
      <c r="K52" s="408"/>
      <c r="L52" s="408"/>
      <c r="M52" s="408"/>
      <c r="N52" s="408"/>
      <c r="O52" s="408"/>
      <c r="P52" s="408"/>
      <c r="Q52" s="408"/>
      <c r="R52" s="408"/>
      <c r="S52" s="408"/>
      <c r="T52" s="408"/>
      <c r="U52" s="408"/>
      <c r="V52" s="408"/>
      <c r="W52" s="408"/>
      <c r="X52" s="408"/>
      <c r="Y52" s="408"/>
      <c r="Z52" s="408"/>
      <c r="AA52" s="408"/>
      <c r="AB52" s="408"/>
      <c r="AC52" s="408"/>
      <c r="AD52" s="408"/>
      <c r="AE52" s="408"/>
      <c r="AF52" s="408"/>
      <c r="AG52" s="408"/>
      <c r="AH52" s="408"/>
      <c r="AI52" s="408"/>
      <c r="AJ52" s="408"/>
      <c r="AK52" s="408"/>
      <c r="AL52" s="408"/>
    </row>
    <row r="53" spans="1:38" ht="14.25">
      <c r="A53" s="406"/>
      <c r="B53" s="417" t="s">
        <v>160</v>
      </c>
      <c r="C53" s="609" t="s">
        <v>161</v>
      </c>
      <c r="D53" s="698"/>
      <c r="E53" s="699"/>
      <c r="F53" s="608"/>
      <c r="G53" s="408"/>
      <c r="H53" s="408"/>
      <c r="I53" s="408"/>
      <c r="J53" s="408"/>
      <c r="K53" s="408"/>
      <c r="L53" s="408"/>
      <c r="M53" s="408"/>
      <c r="N53" s="408"/>
      <c r="O53" s="408"/>
      <c r="P53" s="408"/>
      <c r="Q53" s="408"/>
      <c r="R53" s="408"/>
      <c r="S53" s="408"/>
      <c r="T53" s="408"/>
      <c r="U53" s="408"/>
      <c r="V53" s="408"/>
      <c r="W53" s="408"/>
      <c r="X53" s="408"/>
      <c r="Y53" s="408"/>
      <c r="Z53" s="408"/>
      <c r="AA53" s="408"/>
      <c r="AB53" s="408"/>
      <c r="AC53" s="408"/>
      <c r="AD53" s="408"/>
      <c r="AE53" s="408"/>
      <c r="AF53" s="408"/>
      <c r="AG53" s="408"/>
      <c r="AH53" s="408"/>
      <c r="AI53" s="408"/>
      <c r="AJ53" s="408"/>
      <c r="AK53" s="408"/>
      <c r="AL53" s="408"/>
    </row>
    <row r="54" spans="1:38" ht="15" thickBot="1">
      <c r="A54" s="406"/>
      <c r="B54" s="417" t="s">
        <v>162</v>
      </c>
      <c r="C54" s="609" t="s">
        <v>163</v>
      </c>
      <c r="D54" s="698"/>
      <c r="E54" s="699"/>
      <c r="F54" s="608"/>
      <c r="G54" s="408"/>
      <c r="H54" s="408"/>
      <c r="I54" s="408"/>
      <c r="J54" s="408"/>
      <c r="K54" s="408"/>
      <c r="L54" s="408"/>
      <c r="M54" s="408"/>
      <c r="N54" s="408"/>
      <c r="O54" s="408"/>
      <c r="P54" s="408"/>
      <c r="Q54" s="408"/>
      <c r="R54" s="408"/>
      <c r="S54" s="408"/>
      <c r="T54" s="408"/>
      <c r="U54" s="408"/>
      <c r="V54" s="408"/>
      <c r="W54" s="408"/>
      <c r="X54" s="408"/>
      <c r="Y54" s="408"/>
      <c r="Z54" s="408"/>
      <c r="AA54" s="408"/>
      <c r="AB54" s="408"/>
      <c r="AC54" s="408"/>
      <c r="AD54" s="408"/>
      <c r="AE54" s="408"/>
      <c r="AF54" s="408"/>
      <c r="AG54" s="408"/>
      <c r="AH54" s="408"/>
      <c r="AI54" s="408"/>
      <c r="AJ54" s="408"/>
      <c r="AK54" s="408"/>
      <c r="AL54" s="408"/>
    </row>
    <row r="55" spans="1:38" ht="39.6" customHeight="1" thickTop="1">
      <c r="A55" s="406"/>
      <c r="B55" s="407">
        <f>B42+1</f>
        <v>3</v>
      </c>
      <c r="C55" s="413" t="s">
        <v>164</v>
      </c>
      <c r="D55" s="402" t="s">
        <v>103</v>
      </c>
      <c r="E55" s="403" t="s">
        <v>104</v>
      </c>
      <c r="F55" s="608"/>
      <c r="G55" s="408"/>
      <c r="H55" s="408"/>
      <c r="I55" s="408"/>
      <c r="J55" s="408"/>
      <c r="K55" s="408"/>
      <c r="L55" s="408"/>
      <c r="M55" s="408"/>
      <c r="N55" s="408"/>
      <c r="O55" s="408"/>
      <c r="P55" s="408"/>
      <c r="Q55" s="408"/>
      <c r="R55" s="408"/>
      <c r="S55" s="408"/>
      <c r="T55" s="408"/>
      <c r="U55" s="408"/>
      <c r="V55" s="408"/>
      <c r="W55" s="408"/>
      <c r="X55" s="408"/>
      <c r="Y55" s="408"/>
      <c r="Z55" s="408"/>
      <c r="AA55" s="408"/>
      <c r="AB55" s="408"/>
      <c r="AC55" s="408"/>
      <c r="AD55" s="408"/>
      <c r="AE55" s="408"/>
      <c r="AF55" s="408"/>
      <c r="AG55" s="408"/>
      <c r="AH55" s="408"/>
      <c r="AI55" s="408"/>
      <c r="AJ55" s="408"/>
      <c r="AK55" s="408"/>
      <c r="AL55" s="408"/>
    </row>
    <row r="56" spans="1:38">
      <c r="A56" s="406"/>
      <c r="B56" s="417" t="s">
        <v>117</v>
      </c>
      <c r="C56" s="609" t="s">
        <v>165</v>
      </c>
      <c r="D56" s="610"/>
      <c r="E56" s="627"/>
      <c r="F56" s="608"/>
      <c r="G56" s="408"/>
      <c r="H56" s="408"/>
      <c r="I56" s="408"/>
      <c r="J56" s="408"/>
      <c r="K56" s="408"/>
      <c r="L56" s="408"/>
      <c r="M56" s="408"/>
      <c r="N56" s="408"/>
      <c r="O56" s="408"/>
      <c r="P56" s="408"/>
      <c r="Q56" s="408"/>
      <c r="R56" s="408"/>
      <c r="S56" s="408"/>
      <c r="T56" s="408"/>
      <c r="U56" s="408"/>
      <c r="V56" s="408"/>
      <c r="W56" s="408"/>
      <c r="X56" s="408"/>
      <c r="Y56" s="408"/>
      <c r="Z56" s="408"/>
      <c r="AA56" s="408"/>
      <c r="AB56" s="408"/>
      <c r="AC56" s="408"/>
      <c r="AD56" s="408"/>
      <c r="AE56" s="408"/>
      <c r="AF56" s="408"/>
      <c r="AG56" s="408"/>
      <c r="AH56" s="408"/>
      <c r="AI56" s="408"/>
      <c r="AJ56" s="408"/>
      <c r="AK56" s="408"/>
      <c r="AL56" s="408"/>
    </row>
    <row r="57" spans="1:38">
      <c r="A57" s="406"/>
      <c r="B57" s="417" t="s">
        <v>119</v>
      </c>
      <c r="C57" s="609" t="s">
        <v>166</v>
      </c>
      <c r="D57" s="610"/>
      <c r="E57" s="627"/>
      <c r="F57" s="608"/>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408"/>
    </row>
    <row r="58" spans="1:38">
      <c r="A58" s="406"/>
      <c r="B58" s="417" t="s">
        <v>121</v>
      </c>
      <c r="C58" s="609" t="s">
        <v>167</v>
      </c>
      <c r="D58" s="610"/>
      <c r="E58" s="627"/>
      <c r="F58" s="608"/>
      <c r="G58" s="408"/>
      <c r="H58" s="408"/>
      <c r="I58" s="408"/>
      <c r="J58" s="408"/>
      <c r="K58" s="408"/>
      <c r="L58" s="408"/>
      <c r="M58" s="408"/>
      <c r="N58" s="408"/>
      <c r="O58" s="408"/>
      <c r="P58" s="408"/>
      <c r="Q58" s="408"/>
      <c r="R58" s="408"/>
      <c r="S58" s="408"/>
      <c r="T58" s="408"/>
      <c r="U58" s="408"/>
      <c r="V58" s="408"/>
      <c r="W58" s="408"/>
      <c r="X58" s="408"/>
      <c r="Y58" s="408"/>
      <c r="Z58" s="408"/>
      <c r="AA58" s="408"/>
      <c r="AB58" s="408"/>
      <c r="AC58" s="408"/>
      <c r="AD58" s="408"/>
      <c r="AE58" s="408"/>
      <c r="AF58" s="408"/>
      <c r="AG58" s="408"/>
      <c r="AH58" s="408"/>
      <c r="AI58" s="408"/>
      <c r="AJ58" s="408"/>
      <c r="AK58" s="408"/>
      <c r="AL58" s="408"/>
    </row>
    <row r="59" spans="1:38">
      <c r="A59" s="406"/>
      <c r="B59" s="417" t="s">
        <v>134</v>
      </c>
      <c r="C59" s="609" t="s">
        <v>168</v>
      </c>
      <c r="D59" s="610"/>
      <c r="E59" s="627"/>
      <c r="F59" s="608"/>
      <c r="G59" s="408"/>
      <c r="H59" s="408"/>
      <c r="I59" s="408"/>
      <c r="J59" s="408"/>
      <c r="K59" s="408"/>
      <c r="L59" s="408"/>
      <c r="M59" s="408"/>
      <c r="N59" s="408"/>
      <c r="O59" s="408"/>
      <c r="P59" s="408"/>
      <c r="Q59" s="408"/>
      <c r="R59" s="408"/>
      <c r="S59" s="408"/>
      <c r="T59" s="408"/>
      <c r="U59" s="408"/>
      <c r="V59" s="408"/>
      <c r="W59" s="408"/>
      <c r="X59" s="408"/>
      <c r="Y59" s="408"/>
      <c r="Z59" s="408"/>
      <c r="AA59" s="408"/>
      <c r="AB59" s="408"/>
      <c r="AC59" s="408"/>
      <c r="AD59" s="408"/>
      <c r="AE59" s="408"/>
      <c r="AF59" s="408"/>
      <c r="AG59" s="408"/>
      <c r="AH59" s="408"/>
      <c r="AI59" s="408"/>
      <c r="AJ59" s="408"/>
      <c r="AK59" s="408"/>
      <c r="AL59" s="408"/>
    </row>
    <row r="60" spans="1:38">
      <c r="A60" s="406"/>
      <c r="B60" s="417" t="s">
        <v>138</v>
      </c>
      <c r="C60" s="609" t="s">
        <v>169</v>
      </c>
      <c r="D60" s="610"/>
      <c r="E60" s="627"/>
      <c r="F60" s="408"/>
      <c r="G60" s="408"/>
      <c r="H60" s="408"/>
      <c r="I60" s="408"/>
      <c r="J60" s="408"/>
      <c r="K60" s="408"/>
      <c r="L60" s="408"/>
      <c r="M60" s="408"/>
      <c r="N60" s="408"/>
      <c r="O60" s="408"/>
      <c r="P60" s="408"/>
      <c r="Q60" s="408"/>
      <c r="R60" s="408"/>
      <c r="S60" s="408"/>
      <c r="T60" s="408"/>
      <c r="U60" s="408"/>
      <c r="V60" s="408"/>
      <c r="W60" s="408"/>
      <c r="X60" s="408"/>
      <c r="Y60" s="408"/>
      <c r="Z60" s="408"/>
      <c r="AA60" s="408"/>
      <c r="AB60" s="408"/>
      <c r="AC60" s="408"/>
      <c r="AD60" s="408"/>
      <c r="AE60" s="408"/>
      <c r="AF60" s="408"/>
      <c r="AG60" s="408"/>
      <c r="AH60" s="408"/>
      <c r="AI60" s="408"/>
      <c r="AJ60" s="408"/>
      <c r="AK60" s="408"/>
      <c r="AL60" s="408"/>
    </row>
    <row r="61" spans="1:38">
      <c r="A61" s="406"/>
      <c r="B61" s="417" t="s">
        <v>150</v>
      </c>
      <c r="C61" s="609" t="s">
        <v>170</v>
      </c>
      <c r="D61" s="610"/>
      <c r="E61" s="627"/>
      <c r="F61" s="408"/>
      <c r="G61" s="408"/>
      <c r="H61" s="408"/>
      <c r="I61" s="408"/>
      <c r="J61" s="408"/>
      <c r="K61" s="408"/>
      <c r="L61" s="408"/>
      <c r="M61" s="408"/>
      <c r="N61" s="408"/>
      <c r="O61" s="408"/>
      <c r="P61" s="408"/>
      <c r="Q61" s="408"/>
      <c r="R61" s="408"/>
      <c r="S61" s="408"/>
      <c r="T61" s="408"/>
      <c r="U61" s="408"/>
      <c r="V61" s="408"/>
      <c r="W61" s="408"/>
      <c r="X61" s="408"/>
      <c r="Y61" s="408"/>
      <c r="Z61" s="408"/>
      <c r="AA61" s="408"/>
      <c r="AB61" s="408"/>
      <c r="AC61" s="408"/>
      <c r="AD61" s="408"/>
      <c r="AE61" s="408"/>
      <c r="AF61" s="408"/>
      <c r="AG61" s="408"/>
      <c r="AH61" s="408"/>
      <c r="AI61" s="408"/>
      <c r="AJ61" s="408"/>
      <c r="AK61" s="408"/>
      <c r="AL61" s="408"/>
    </row>
    <row r="62" spans="1:38">
      <c r="A62" s="406"/>
      <c r="B62" s="417" t="s">
        <v>152</v>
      </c>
      <c r="C62" s="609" t="s">
        <v>171</v>
      </c>
      <c r="D62" s="610"/>
      <c r="E62" s="627"/>
      <c r="F62" s="408"/>
      <c r="G62" s="408"/>
      <c r="H62" s="408"/>
      <c r="I62" s="408"/>
      <c r="J62" s="408"/>
      <c r="K62" s="408"/>
      <c r="L62" s="408"/>
      <c r="M62" s="408"/>
      <c r="N62" s="408"/>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row>
    <row r="63" spans="1:38">
      <c r="A63" s="406"/>
      <c r="B63" s="417" t="s">
        <v>154</v>
      </c>
      <c r="C63" s="609" t="s">
        <v>172</v>
      </c>
      <c r="D63" s="610"/>
      <c r="E63" s="627"/>
      <c r="F63" s="608"/>
      <c r="G63" s="408"/>
      <c r="H63" s="408"/>
      <c r="I63" s="408"/>
      <c r="J63" s="408"/>
      <c r="K63" s="408"/>
      <c r="L63" s="408"/>
      <c r="M63" s="408"/>
      <c r="N63" s="408"/>
      <c r="O63" s="408"/>
      <c r="P63" s="408"/>
      <c r="Q63" s="408"/>
      <c r="R63" s="408"/>
      <c r="S63" s="408"/>
      <c r="T63" s="408"/>
      <c r="U63" s="408"/>
      <c r="V63" s="408"/>
      <c r="W63" s="408"/>
      <c r="X63" s="408"/>
      <c r="Y63" s="408"/>
      <c r="Z63" s="408"/>
      <c r="AA63" s="408"/>
      <c r="AB63" s="408"/>
      <c r="AC63" s="408"/>
      <c r="AD63" s="408"/>
      <c r="AE63" s="408"/>
      <c r="AF63" s="408"/>
      <c r="AG63" s="408"/>
      <c r="AH63" s="408"/>
      <c r="AI63" s="408"/>
      <c r="AJ63" s="408"/>
      <c r="AK63" s="408"/>
      <c r="AL63" s="408"/>
    </row>
    <row r="64" spans="1:38">
      <c r="A64" s="406"/>
      <c r="B64" s="417" t="s">
        <v>156</v>
      </c>
      <c r="C64" s="609" t="s">
        <v>173</v>
      </c>
      <c r="D64" s="610"/>
      <c r="E64" s="627"/>
      <c r="F64" s="608"/>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row>
    <row r="65" spans="1:73">
      <c r="A65" s="406"/>
      <c r="B65" s="417" t="s">
        <v>158</v>
      </c>
      <c r="C65" s="609" t="s">
        <v>174</v>
      </c>
      <c r="D65" s="610"/>
      <c r="E65" s="627"/>
      <c r="F65" s="608"/>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row>
    <row r="66" spans="1:73">
      <c r="A66" s="406"/>
      <c r="B66" s="417" t="s">
        <v>160</v>
      </c>
      <c r="C66" s="609" t="s">
        <v>175</v>
      </c>
      <c r="D66" s="610"/>
      <c r="E66" s="627"/>
      <c r="F66" s="608"/>
      <c r="G66" s="408"/>
      <c r="H66" s="408"/>
      <c r="I66" s="408"/>
      <c r="J66" s="408"/>
      <c r="K66" s="408"/>
      <c r="L66" s="408"/>
      <c r="M66" s="408"/>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row>
    <row r="67" spans="1:73" ht="26.25" thickBot="1">
      <c r="A67" s="406"/>
      <c r="B67" s="715" t="s">
        <v>162</v>
      </c>
      <c r="C67" s="609" t="s">
        <v>176</v>
      </c>
      <c r="D67" s="610"/>
      <c r="E67" s="627"/>
      <c r="F67" s="608"/>
      <c r="G67" s="408"/>
      <c r="H67" s="408"/>
      <c r="I67" s="408"/>
      <c r="J67" s="408"/>
      <c r="K67" s="408"/>
      <c r="L67" s="408"/>
      <c r="M67" s="408"/>
      <c r="N67" s="408"/>
      <c r="O67" s="408"/>
      <c r="P67" s="408"/>
      <c r="Q67" s="408"/>
      <c r="R67" s="408"/>
      <c r="S67" s="408"/>
      <c r="T67" s="408"/>
      <c r="U67" s="408"/>
      <c r="V67" s="408"/>
      <c r="W67" s="408"/>
      <c r="X67" s="408"/>
      <c r="Y67" s="408"/>
      <c r="Z67" s="408"/>
      <c r="AA67" s="408"/>
      <c r="AB67" s="408"/>
      <c r="AC67" s="408"/>
      <c r="AD67" s="408"/>
      <c r="AE67" s="408"/>
      <c r="AF67" s="408"/>
      <c r="AG67" s="408"/>
      <c r="AH67" s="408"/>
      <c r="AI67" s="408"/>
      <c r="AJ67" s="408"/>
      <c r="AK67" s="408"/>
      <c r="AL67" s="408"/>
    </row>
    <row r="68" spans="1:73" ht="30" thickTop="1">
      <c r="A68" s="406"/>
      <c r="B68" s="532">
        <v>4</v>
      </c>
      <c r="C68" s="799" t="s">
        <v>177</v>
      </c>
      <c r="D68" s="416" t="s">
        <v>103</v>
      </c>
      <c r="E68" s="403" t="s">
        <v>104</v>
      </c>
      <c r="F68" s="408"/>
      <c r="G68" s="408"/>
      <c r="H68" s="408"/>
      <c r="I68" s="408"/>
      <c r="J68" s="408"/>
      <c r="K68" s="408"/>
      <c r="L68" s="408"/>
      <c r="M68" s="408"/>
      <c r="N68" s="408"/>
      <c r="O68" s="408"/>
      <c r="P68" s="408"/>
      <c r="Q68" s="408"/>
      <c r="R68" s="408"/>
      <c r="S68" s="408"/>
      <c r="T68" s="408"/>
      <c r="U68" s="408"/>
      <c r="V68" s="408"/>
      <c r="W68" s="408"/>
      <c r="X68" s="408"/>
      <c r="Y68" s="408"/>
      <c r="Z68" s="408"/>
      <c r="AA68" s="408"/>
      <c r="AB68" s="408"/>
      <c r="AC68" s="408"/>
      <c r="AD68" s="408"/>
      <c r="AE68" s="408"/>
      <c r="AF68" s="408"/>
      <c r="AG68" s="408"/>
      <c r="AH68" s="408"/>
      <c r="AI68" s="408"/>
      <c r="AJ68" s="408"/>
      <c r="AK68" s="408"/>
      <c r="AL68" s="408"/>
    </row>
    <row r="69" spans="1:73" ht="39" thickBot="1">
      <c r="A69" s="406"/>
      <c r="B69" s="407"/>
      <c r="C69" s="609" t="s">
        <v>178</v>
      </c>
      <c r="D69" s="610"/>
      <c r="E69" s="626"/>
      <c r="F69" s="408"/>
      <c r="G69" s="408"/>
      <c r="H69" s="408"/>
      <c r="I69" s="408"/>
      <c r="J69" s="408"/>
      <c r="K69" s="408"/>
      <c r="L69" s="408"/>
      <c r="M69" s="408"/>
      <c r="N69" s="408"/>
      <c r="O69" s="408"/>
      <c r="P69" s="408"/>
      <c r="Q69" s="408"/>
      <c r="R69" s="408"/>
      <c r="S69" s="408"/>
      <c r="T69" s="408"/>
      <c r="U69" s="408"/>
      <c r="V69" s="408"/>
      <c r="W69" s="408"/>
      <c r="X69" s="408"/>
      <c r="Y69" s="408"/>
      <c r="Z69" s="408"/>
      <c r="AA69" s="408"/>
      <c r="AB69" s="408"/>
      <c r="AC69" s="408"/>
      <c r="AD69" s="408"/>
      <c r="AE69" s="408"/>
      <c r="AF69" s="408"/>
      <c r="AG69" s="408"/>
      <c r="AH69" s="408"/>
      <c r="AI69" s="408"/>
      <c r="AJ69" s="408"/>
      <c r="AK69" s="408"/>
      <c r="AL69" s="408"/>
    </row>
    <row r="70" spans="1:73" ht="39.75" thickTop="1">
      <c r="A70" s="582"/>
      <c r="B70" s="587">
        <v>5</v>
      </c>
      <c r="C70" s="700" t="s">
        <v>179</v>
      </c>
      <c r="D70" s="583" t="s">
        <v>103</v>
      </c>
      <c r="E70" s="584" t="s">
        <v>104</v>
      </c>
      <c r="F70" s="608"/>
      <c r="G70" s="585"/>
      <c r="H70" s="585"/>
      <c r="I70" s="585"/>
      <c r="J70" s="585"/>
      <c r="K70" s="585"/>
      <c r="L70" s="585"/>
      <c r="M70" s="585"/>
      <c r="N70" s="585"/>
      <c r="O70" s="585"/>
      <c r="P70" s="585"/>
      <c r="Q70" s="585"/>
      <c r="R70" s="585"/>
      <c r="S70" s="585"/>
      <c r="T70" s="585"/>
      <c r="U70" s="585"/>
      <c r="V70" s="585"/>
      <c r="W70" s="585"/>
      <c r="X70" s="585"/>
      <c r="Y70" s="585"/>
      <c r="Z70" s="585"/>
      <c r="AA70" s="585"/>
      <c r="AB70" s="585"/>
      <c r="AC70" s="585"/>
      <c r="AD70" s="585"/>
      <c r="AE70" s="585"/>
      <c r="AF70" s="585"/>
      <c r="AG70" s="585"/>
      <c r="AH70" s="585"/>
      <c r="AI70" s="585"/>
      <c r="AJ70" s="585"/>
      <c r="AK70" s="585"/>
      <c r="AL70" s="585"/>
      <c r="AM70" s="586"/>
      <c r="AN70" s="586"/>
      <c r="AO70" s="586"/>
      <c r="AP70" s="586"/>
      <c r="AQ70" s="586"/>
      <c r="AR70" s="586"/>
      <c r="AS70" s="586"/>
      <c r="AT70" s="586"/>
      <c r="AU70" s="586"/>
      <c r="AV70" s="586"/>
      <c r="AW70" s="586"/>
      <c r="AX70" s="586"/>
      <c r="AY70" s="586"/>
      <c r="AZ70" s="586"/>
      <c r="BA70" s="586"/>
      <c r="BB70" s="586"/>
      <c r="BC70" s="586"/>
      <c r="BD70" s="586"/>
      <c r="BE70" s="586"/>
      <c r="BF70" s="586"/>
      <c r="BG70" s="586"/>
      <c r="BH70" s="586"/>
      <c r="BI70" s="586"/>
      <c r="BJ70" s="586"/>
      <c r="BK70" s="586"/>
      <c r="BL70" s="586"/>
      <c r="BM70" s="586"/>
      <c r="BN70" s="586"/>
      <c r="BO70" s="586"/>
      <c r="BP70" s="586"/>
      <c r="BQ70" s="586"/>
      <c r="BR70" s="586"/>
      <c r="BS70" s="586"/>
      <c r="BT70" s="586"/>
      <c r="BU70" s="586"/>
    </row>
    <row r="71" spans="1:73">
      <c r="A71" s="406"/>
      <c r="B71" s="417" t="s">
        <v>117</v>
      </c>
      <c r="C71" s="609" t="s">
        <v>180</v>
      </c>
      <c r="D71" s="610"/>
      <c r="E71" s="626"/>
      <c r="F71" s="408"/>
      <c r="G71" s="408"/>
      <c r="H71" s="408"/>
      <c r="I71" s="408"/>
      <c r="J71" s="408"/>
      <c r="K71" s="408"/>
      <c r="L71" s="408"/>
      <c r="M71" s="408"/>
      <c r="N71" s="408"/>
      <c r="O71" s="408"/>
      <c r="P71" s="408"/>
      <c r="Q71" s="408"/>
      <c r="R71" s="408"/>
      <c r="S71" s="408"/>
      <c r="T71" s="408"/>
      <c r="U71" s="408"/>
      <c r="V71" s="408"/>
      <c r="W71" s="408"/>
      <c r="X71" s="408"/>
      <c r="Y71" s="408"/>
      <c r="Z71" s="408"/>
      <c r="AA71" s="408"/>
      <c r="AB71" s="408"/>
      <c r="AC71" s="408"/>
      <c r="AD71" s="408"/>
      <c r="AE71" s="408"/>
      <c r="AF71" s="408"/>
      <c r="AG71" s="408"/>
      <c r="AH71" s="408"/>
      <c r="AI71" s="408"/>
      <c r="AJ71" s="408"/>
      <c r="AK71" s="408"/>
      <c r="AL71" s="408"/>
    </row>
    <row r="72" spans="1:73">
      <c r="A72" s="406"/>
      <c r="B72" s="417" t="s">
        <v>119</v>
      </c>
      <c r="C72" s="609" t="s">
        <v>181</v>
      </c>
      <c r="D72" s="610"/>
      <c r="E72" s="626"/>
      <c r="F72" s="408"/>
      <c r="G72" s="408"/>
      <c r="H72" s="408"/>
      <c r="I72" s="408"/>
      <c r="J72" s="408"/>
      <c r="K72" s="408"/>
      <c r="L72" s="408"/>
      <c r="M72" s="408"/>
      <c r="N72" s="408"/>
      <c r="O72" s="408"/>
      <c r="P72" s="408"/>
      <c r="Q72" s="408"/>
      <c r="R72" s="408"/>
      <c r="S72" s="408"/>
      <c r="T72" s="408"/>
      <c r="U72" s="408"/>
      <c r="V72" s="408"/>
      <c r="W72" s="408"/>
      <c r="X72" s="408"/>
      <c r="Y72" s="408"/>
      <c r="Z72" s="408"/>
      <c r="AA72" s="408"/>
      <c r="AB72" s="408"/>
      <c r="AC72" s="408"/>
      <c r="AD72" s="408"/>
      <c r="AE72" s="408"/>
      <c r="AF72" s="408"/>
      <c r="AG72" s="408"/>
      <c r="AH72" s="408"/>
      <c r="AI72" s="408"/>
      <c r="AJ72" s="408"/>
      <c r="AK72" s="408"/>
      <c r="AL72" s="408"/>
    </row>
    <row r="73" spans="1:73">
      <c r="A73" s="406"/>
      <c r="B73" s="417" t="s">
        <v>121</v>
      </c>
      <c r="C73" s="609" t="s">
        <v>182</v>
      </c>
      <c r="D73" s="610"/>
      <c r="E73" s="626"/>
      <c r="F73" s="408"/>
      <c r="G73" s="408"/>
      <c r="H73" s="408"/>
      <c r="I73" s="408"/>
      <c r="J73" s="408"/>
      <c r="K73" s="408"/>
      <c r="L73" s="408"/>
      <c r="M73" s="408"/>
      <c r="N73" s="408"/>
      <c r="O73" s="408"/>
      <c r="P73" s="408"/>
      <c r="Q73" s="408"/>
      <c r="R73" s="408"/>
      <c r="S73" s="408"/>
      <c r="T73" s="408"/>
      <c r="U73" s="408"/>
      <c r="V73" s="408"/>
      <c r="W73" s="408"/>
      <c r="X73" s="408"/>
      <c r="Y73" s="408"/>
      <c r="Z73" s="408"/>
      <c r="AA73" s="408"/>
      <c r="AB73" s="408"/>
      <c r="AC73" s="408"/>
      <c r="AD73" s="408"/>
      <c r="AE73" s="408"/>
      <c r="AF73" s="408"/>
      <c r="AG73" s="408"/>
      <c r="AH73" s="408"/>
      <c r="AI73" s="408"/>
      <c r="AJ73" s="408"/>
      <c r="AK73" s="408"/>
      <c r="AL73" s="408"/>
    </row>
    <row r="74" spans="1:73">
      <c r="A74" s="406"/>
      <c r="B74" s="417" t="s">
        <v>134</v>
      </c>
      <c r="C74" s="609" t="s">
        <v>183</v>
      </c>
      <c r="D74" s="610"/>
      <c r="E74" s="626"/>
      <c r="F74" s="408"/>
      <c r="G74" s="408"/>
      <c r="H74" s="408"/>
      <c r="I74" s="408"/>
      <c r="J74" s="408"/>
      <c r="K74" s="408"/>
      <c r="L74" s="408"/>
      <c r="M74" s="408"/>
      <c r="N74" s="408"/>
      <c r="O74" s="408"/>
      <c r="P74" s="408"/>
      <c r="Q74" s="408"/>
      <c r="R74" s="408"/>
      <c r="S74" s="408"/>
      <c r="T74" s="408"/>
      <c r="U74" s="408"/>
      <c r="V74" s="408"/>
      <c r="W74" s="408"/>
      <c r="X74" s="408"/>
      <c r="Y74" s="408"/>
      <c r="Z74" s="408"/>
      <c r="AA74" s="408"/>
      <c r="AB74" s="408"/>
      <c r="AC74" s="408"/>
      <c r="AD74" s="408"/>
      <c r="AE74" s="408"/>
      <c r="AF74" s="408"/>
      <c r="AG74" s="408"/>
      <c r="AH74" s="408"/>
      <c r="AI74" s="408"/>
      <c r="AJ74" s="408"/>
      <c r="AK74" s="408"/>
      <c r="AL74" s="408"/>
    </row>
    <row r="75" spans="1:73">
      <c r="A75" s="406"/>
      <c r="B75" s="417"/>
      <c r="C75" s="629" t="s">
        <v>184</v>
      </c>
      <c r="D75" s="610"/>
      <c r="E75" s="626"/>
      <c r="F75" s="408"/>
      <c r="G75" s="408"/>
      <c r="H75" s="408"/>
      <c r="I75" s="408"/>
      <c r="J75" s="408"/>
      <c r="K75" s="408"/>
      <c r="L75" s="408"/>
      <c r="M75" s="408"/>
      <c r="N75" s="408"/>
      <c r="O75" s="408"/>
      <c r="P75" s="408"/>
      <c r="Q75" s="408"/>
      <c r="R75" s="408"/>
      <c r="S75" s="408"/>
      <c r="T75" s="408"/>
      <c r="U75" s="408"/>
      <c r="V75" s="408"/>
      <c r="W75" s="408"/>
      <c r="X75" s="408"/>
      <c r="Y75" s="408"/>
      <c r="Z75" s="408"/>
      <c r="AA75" s="408"/>
      <c r="AB75" s="408"/>
      <c r="AC75" s="408"/>
      <c r="AD75" s="408"/>
      <c r="AE75" s="408"/>
      <c r="AF75" s="408"/>
      <c r="AG75" s="408"/>
      <c r="AH75" s="408"/>
      <c r="AI75" s="408"/>
      <c r="AJ75" s="408"/>
      <c r="AK75" s="408"/>
      <c r="AL75" s="408"/>
    </row>
    <row r="76" spans="1:73">
      <c r="A76" s="406"/>
      <c r="B76" s="417" t="s">
        <v>138</v>
      </c>
      <c r="C76" s="609" t="s">
        <v>185</v>
      </c>
      <c r="D76" s="610"/>
      <c r="E76" s="626"/>
      <c r="F76" s="408"/>
      <c r="G76" s="408"/>
      <c r="H76" s="408"/>
      <c r="I76" s="408"/>
      <c r="J76" s="408"/>
      <c r="K76" s="408"/>
      <c r="L76" s="408"/>
      <c r="M76" s="408"/>
      <c r="N76" s="408"/>
      <c r="O76" s="408"/>
      <c r="P76" s="408"/>
      <c r="Q76" s="408"/>
      <c r="R76" s="408"/>
      <c r="S76" s="408"/>
      <c r="T76" s="408"/>
      <c r="U76" s="408"/>
      <c r="V76" s="408"/>
      <c r="W76" s="408"/>
      <c r="X76" s="408"/>
      <c r="Y76" s="408"/>
      <c r="Z76" s="408"/>
      <c r="AA76" s="408"/>
      <c r="AB76" s="408"/>
      <c r="AC76" s="408"/>
      <c r="AD76" s="408"/>
      <c r="AE76" s="408"/>
      <c r="AF76" s="408"/>
      <c r="AG76" s="408"/>
      <c r="AH76" s="408"/>
      <c r="AI76" s="408"/>
      <c r="AJ76" s="408"/>
      <c r="AK76" s="408"/>
      <c r="AL76" s="408"/>
    </row>
    <row r="77" spans="1:73">
      <c r="A77" s="406"/>
      <c r="B77" s="417" t="s">
        <v>150</v>
      </c>
      <c r="C77" s="609" t="s">
        <v>186</v>
      </c>
      <c r="D77" s="610"/>
      <c r="E77" s="626"/>
      <c r="F77" s="408"/>
      <c r="G77" s="408"/>
      <c r="H77" s="408"/>
      <c r="I77" s="408"/>
      <c r="J77" s="408"/>
      <c r="K77" s="408"/>
      <c r="L77" s="408"/>
      <c r="M77" s="408"/>
      <c r="N77" s="408"/>
      <c r="O77" s="408"/>
      <c r="P77" s="408"/>
      <c r="Q77" s="408"/>
      <c r="R77" s="408"/>
      <c r="S77" s="408"/>
      <c r="T77" s="408"/>
      <c r="U77" s="408"/>
      <c r="V77" s="408"/>
      <c r="W77" s="408"/>
      <c r="X77" s="408"/>
      <c r="Y77" s="408"/>
      <c r="Z77" s="408"/>
      <c r="AA77" s="408"/>
      <c r="AB77" s="408"/>
      <c r="AC77" s="408"/>
      <c r="AD77" s="408"/>
      <c r="AE77" s="408"/>
      <c r="AF77" s="408"/>
      <c r="AG77" s="408"/>
      <c r="AH77" s="408"/>
      <c r="AI77" s="408"/>
      <c r="AJ77" s="408"/>
      <c r="AK77" s="408"/>
      <c r="AL77" s="408"/>
    </row>
    <row r="78" spans="1:73">
      <c r="A78" s="406"/>
      <c r="B78" s="417" t="s">
        <v>152</v>
      </c>
      <c r="C78" s="609" t="s">
        <v>187</v>
      </c>
      <c r="D78" s="610"/>
      <c r="E78" s="626"/>
      <c r="F78" s="408"/>
      <c r="G78" s="408"/>
      <c r="H78" s="408"/>
      <c r="I78" s="408"/>
      <c r="J78" s="408"/>
      <c r="K78" s="408"/>
      <c r="L78" s="408"/>
      <c r="M78" s="408"/>
      <c r="N78" s="408"/>
      <c r="O78" s="408"/>
      <c r="P78" s="408"/>
      <c r="Q78" s="408"/>
      <c r="R78" s="408"/>
      <c r="S78" s="408"/>
      <c r="T78" s="408"/>
      <c r="U78" s="408"/>
      <c r="V78" s="408"/>
      <c r="W78" s="408"/>
      <c r="X78" s="408"/>
      <c r="Y78" s="408"/>
      <c r="Z78" s="408"/>
      <c r="AA78" s="408"/>
      <c r="AB78" s="408"/>
      <c r="AC78" s="408"/>
      <c r="AD78" s="408"/>
      <c r="AE78" s="408"/>
      <c r="AF78" s="408"/>
      <c r="AG78" s="408"/>
      <c r="AH78" s="408"/>
      <c r="AI78" s="408"/>
      <c r="AJ78" s="408"/>
      <c r="AK78" s="408"/>
      <c r="AL78" s="408"/>
    </row>
    <row r="79" spans="1:73">
      <c r="A79" s="406"/>
      <c r="B79" s="417" t="s">
        <v>154</v>
      </c>
      <c r="C79" s="609" t="s">
        <v>188</v>
      </c>
      <c r="D79" s="610"/>
      <c r="E79" s="626"/>
      <c r="F79" s="408"/>
      <c r="G79" s="408"/>
      <c r="H79" s="408"/>
      <c r="I79" s="408"/>
      <c r="J79" s="408"/>
      <c r="K79" s="408"/>
      <c r="L79" s="408"/>
      <c r="M79" s="408"/>
      <c r="N79" s="408"/>
      <c r="O79" s="408"/>
      <c r="P79" s="408"/>
      <c r="Q79" s="408"/>
      <c r="R79" s="408"/>
      <c r="S79" s="408"/>
      <c r="T79" s="408"/>
      <c r="U79" s="408"/>
      <c r="V79" s="408"/>
      <c r="W79" s="408"/>
      <c r="X79" s="408"/>
      <c r="Y79" s="408"/>
      <c r="Z79" s="408"/>
      <c r="AA79" s="408"/>
      <c r="AB79" s="408"/>
      <c r="AC79" s="408"/>
      <c r="AD79" s="408"/>
      <c r="AE79" s="408"/>
      <c r="AF79" s="408"/>
      <c r="AG79" s="408"/>
      <c r="AH79" s="408"/>
      <c r="AI79" s="408"/>
      <c r="AJ79" s="408"/>
      <c r="AK79" s="408"/>
      <c r="AL79" s="408"/>
    </row>
    <row r="80" spans="1:73">
      <c r="A80" s="406"/>
      <c r="B80" s="417" t="s">
        <v>156</v>
      </c>
      <c r="C80" s="609" t="s">
        <v>189</v>
      </c>
      <c r="D80" s="610"/>
      <c r="E80" s="626"/>
      <c r="F80" s="408"/>
      <c r="G80" s="408"/>
      <c r="H80" s="408"/>
      <c r="I80" s="408"/>
      <c r="J80" s="408"/>
      <c r="K80" s="408"/>
      <c r="L80" s="408"/>
      <c r="M80" s="408"/>
      <c r="N80" s="408"/>
      <c r="O80" s="408"/>
      <c r="P80" s="408"/>
      <c r="Q80" s="408"/>
      <c r="R80" s="408"/>
      <c r="S80" s="408"/>
      <c r="T80" s="408"/>
      <c r="U80" s="408"/>
      <c r="V80" s="408"/>
      <c r="W80" s="408"/>
      <c r="X80" s="408"/>
      <c r="Y80" s="408"/>
      <c r="Z80" s="408"/>
      <c r="AA80" s="408"/>
      <c r="AB80" s="408"/>
      <c r="AC80" s="408"/>
      <c r="AD80" s="408"/>
      <c r="AE80" s="408"/>
      <c r="AF80" s="408"/>
      <c r="AG80" s="408"/>
      <c r="AH80" s="408"/>
      <c r="AI80" s="408"/>
      <c r="AJ80" s="408"/>
      <c r="AK80" s="408"/>
      <c r="AL80" s="408"/>
    </row>
    <row r="81" spans="1:73">
      <c r="A81" s="406"/>
      <c r="B81" s="417" t="s">
        <v>158</v>
      </c>
      <c r="C81" s="629" t="s">
        <v>190</v>
      </c>
      <c r="D81" s="610"/>
      <c r="E81" s="626"/>
      <c r="F81" s="408"/>
      <c r="G81" s="408"/>
      <c r="H81" s="408"/>
      <c r="I81" s="408"/>
      <c r="J81" s="408"/>
      <c r="K81" s="408"/>
      <c r="L81" s="408"/>
      <c r="M81" s="408"/>
      <c r="N81" s="408"/>
      <c r="O81" s="408"/>
      <c r="P81" s="408"/>
      <c r="Q81" s="408"/>
      <c r="R81" s="408"/>
      <c r="S81" s="408"/>
      <c r="T81" s="408"/>
      <c r="U81" s="408"/>
      <c r="V81" s="408"/>
      <c r="W81" s="408"/>
      <c r="X81" s="408"/>
      <c r="Y81" s="408"/>
      <c r="Z81" s="408"/>
      <c r="AA81" s="408"/>
      <c r="AB81" s="408"/>
      <c r="AC81" s="408"/>
      <c r="AD81" s="408"/>
      <c r="AE81" s="408"/>
      <c r="AF81" s="408"/>
      <c r="AG81" s="408"/>
      <c r="AH81" s="408"/>
      <c r="AI81" s="408"/>
      <c r="AJ81" s="408"/>
      <c r="AK81" s="408"/>
      <c r="AL81" s="408"/>
    </row>
    <row r="82" spans="1:73">
      <c r="A82" s="406"/>
      <c r="B82" s="417" t="s">
        <v>160</v>
      </c>
      <c r="C82" s="629" t="s">
        <v>191</v>
      </c>
      <c r="D82" s="610"/>
      <c r="E82" s="626"/>
      <c r="F82" s="408"/>
      <c r="G82" s="408"/>
      <c r="H82" s="408"/>
      <c r="I82" s="408"/>
      <c r="J82" s="408"/>
      <c r="K82" s="408"/>
      <c r="L82" s="408"/>
      <c r="M82" s="408"/>
      <c r="N82" s="408"/>
      <c r="O82" s="408"/>
      <c r="P82" s="408"/>
      <c r="Q82" s="408"/>
      <c r="R82" s="408"/>
      <c r="S82" s="408"/>
      <c r="T82" s="408"/>
      <c r="U82" s="408"/>
      <c r="V82" s="408"/>
      <c r="W82" s="408"/>
      <c r="X82" s="408"/>
      <c r="Y82" s="408"/>
      <c r="Z82" s="408"/>
      <c r="AA82" s="408"/>
      <c r="AB82" s="408"/>
      <c r="AC82" s="408"/>
      <c r="AD82" s="408"/>
      <c r="AE82" s="408"/>
      <c r="AF82" s="408"/>
      <c r="AG82" s="408"/>
      <c r="AH82" s="408"/>
      <c r="AI82" s="408"/>
      <c r="AJ82" s="408"/>
      <c r="AK82" s="408"/>
      <c r="AL82" s="408"/>
    </row>
    <row r="83" spans="1:73" ht="15">
      <c r="A83" s="418"/>
      <c r="B83" s="419"/>
      <c r="C83" s="630" t="s">
        <v>192</v>
      </c>
      <c r="D83" s="631"/>
      <c r="E83" s="632"/>
      <c r="F83" s="420"/>
      <c r="G83" s="420"/>
      <c r="H83" s="420"/>
      <c r="I83" s="420"/>
      <c r="J83" s="420"/>
      <c r="K83" s="420"/>
      <c r="L83" s="420"/>
      <c r="M83" s="420"/>
      <c r="N83" s="420"/>
      <c r="O83" s="420"/>
      <c r="P83" s="420"/>
      <c r="Q83" s="420"/>
      <c r="R83" s="420"/>
      <c r="S83" s="420"/>
      <c r="T83" s="420"/>
      <c r="U83" s="420"/>
      <c r="V83" s="420"/>
      <c r="W83" s="420"/>
      <c r="X83" s="420"/>
      <c r="Y83" s="420"/>
      <c r="Z83" s="420"/>
      <c r="AA83" s="420"/>
      <c r="AB83" s="420"/>
      <c r="AC83" s="420"/>
      <c r="AD83" s="420"/>
      <c r="AE83" s="420"/>
      <c r="AF83" s="420"/>
      <c r="AG83" s="420"/>
      <c r="AH83" s="420"/>
      <c r="AI83" s="420"/>
      <c r="AJ83" s="420"/>
      <c r="AK83" s="420"/>
      <c r="AL83" s="420"/>
      <c r="AM83" s="421"/>
      <c r="AN83" s="421"/>
      <c r="AO83" s="421"/>
      <c r="AP83" s="421"/>
      <c r="AQ83" s="421"/>
      <c r="AR83" s="421"/>
      <c r="AS83" s="421"/>
      <c r="AT83" s="421"/>
      <c r="AU83" s="421"/>
      <c r="AV83" s="421"/>
      <c r="AW83" s="421"/>
      <c r="AX83" s="421"/>
      <c r="AY83" s="421"/>
      <c r="AZ83" s="421"/>
      <c r="BA83" s="421"/>
      <c r="BB83" s="421"/>
      <c r="BC83" s="421"/>
      <c r="BD83" s="421"/>
      <c r="BE83" s="421"/>
      <c r="BF83" s="421"/>
      <c r="BG83" s="421"/>
      <c r="BH83" s="421"/>
      <c r="BI83" s="421"/>
      <c r="BJ83" s="421"/>
      <c r="BK83" s="421"/>
      <c r="BL83" s="421"/>
      <c r="BM83" s="421"/>
      <c r="BN83" s="421"/>
      <c r="BO83" s="421"/>
      <c r="BP83" s="421"/>
      <c r="BQ83" s="421"/>
      <c r="BR83" s="421"/>
      <c r="BS83" s="421"/>
      <c r="BT83" s="421"/>
      <c r="BU83" s="421"/>
    </row>
    <row r="84" spans="1:73">
      <c r="A84" s="406"/>
      <c r="B84" s="417" t="s">
        <v>162</v>
      </c>
      <c r="C84" s="609" t="s">
        <v>193</v>
      </c>
      <c r="D84" s="610"/>
      <c r="E84" s="622"/>
      <c r="F84" s="408"/>
      <c r="G84" s="408"/>
      <c r="H84" s="408"/>
      <c r="I84" s="408"/>
      <c r="J84" s="408"/>
      <c r="K84" s="408"/>
      <c r="L84" s="408"/>
      <c r="M84" s="408"/>
      <c r="N84" s="408"/>
      <c r="O84" s="408"/>
      <c r="P84" s="408"/>
      <c r="Q84" s="408"/>
      <c r="R84" s="408"/>
      <c r="S84" s="408"/>
      <c r="T84" s="408"/>
      <c r="U84" s="408"/>
      <c r="V84" s="408"/>
      <c r="W84" s="408"/>
      <c r="X84" s="408"/>
      <c r="Y84" s="408"/>
      <c r="Z84" s="408"/>
      <c r="AA84" s="408"/>
      <c r="AB84" s="408"/>
      <c r="AC84" s="408"/>
      <c r="AD84" s="408"/>
      <c r="AE84" s="408"/>
      <c r="AF84" s="408"/>
      <c r="AG84" s="408"/>
      <c r="AH84" s="408"/>
      <c r="AI84" s="408"/>
      <c r="AJ84" s="408"/>
      <c r="AK84" s="408"/>
      <c r="AL84" s="408"/>
    </row>
    <row r="85" spans="1:73">
      <c r="A85" s="406"/>
      <c r="B85" s="417" t="s">
        <v>194</v>
      </c>
      <c r="C85" s="609" t="s">
        <v>195</v>
      </c>
      <c r="D85" s="610"/>
      <c r="E85" s="622"/>
      <c r="F85" s="408"/>
      <c r="G85" s="408"/>
      <c r="H85" s="408"/>
      <c r="I85" s="408"/>
      <c r="J85" s="408"/>
      <c r="K85" s="408"/>
      <c r="L85" s="408"/>
      <c r="M85" s="408"/>
      <c r="N85" s="408"/>
      <c r="O85" s="408"/>
      <c r="P85" s="408"/>
      <c r="Q85" s="408"/>
      <c r="R85" s="408"/>
      <c r="S85" s="408"/>
      <c r="T85" s="408"/>
      <c r="U85" s="408"/>
      <c r="V85" s="408"/>
      <c r="W85" s="408"/>
      <c r="X85" s="408"/>
      <c r="Y85" s="408"/>
      <c r="Z85" s="408"/>
      <c r="AA85" s="408"/>
      <c r="AB85" s="408"/>
      <c r="AC85" s="408"/>
      <c r="AD85" s="408"/>
      <c r="AE85" s="408"/>
      <c r="AF85" s="408"/>
      <c r="AG85" s="408"/>
      <c r="AH85" s="408"/>
      <c r="AI85" s="408"/>
      <c r="AJ85" s="408"/>
      <c r="AK85" s="408"/>
      <c r="AL85" s="408"/>
    </row>
    <row r="86" spans="1:73">
      <c r="A86" s="406"/>
      <c r="B86" s="417" t="s">
        <v>196</v>
      </c>
      <c r="C86" s="609" t="s">
        <v>197</v>
      </c>
      <c r="D86" s="610"/>
      <c r="E86" s="622"/>
      <c r="F86" s="408"/>
      <c r="G86" s="408"/>
      <c r="H86" s="408"/>
      <c r="I86" s="408"/>
      <c r="J86" s="408"/>
      <c r="K86" s="408"/>
      <c r="L86" s="408"/>
      <c r="M86" s="408"/>
      <c r="N86" s="408"/>
      <c r="O86" s="408"/>
      <c r="P86" s="408"/>
      <c r="Q86" s="408"/>
      <c r="R86" s="408"/>
      <c r="S86" s="408"/>
      <c r="T86" s="408"/>
      <c r="U86" s="408"/>
      <c r="V86" s="408"/>
      <c r="W86" s="408"/>
      <c r="X86" s="408"/>
      <c r="Y86" s="408"/>
      <c r="Z86" s="408"/>
      <c r="AA86" s="408"/>
      <c r="AB86" s="408"/>
      <c r="AC86" s="408"/>
      <c r="AD86" s="408"/>
      <c r="AE86" s="408"/>
      <c r="AF86" s="408"/>
      <c r="AG86" s="408"/>
      <c r="AH86" s="408"/>
      <c r="AI86" s="408"/>
      <c r="AJ86" s="408"/>
      <c r="AK86" s="408"/>
      <c r="AL86" s="408"/>
    </row>
    <row r="87" spans="1:73">
      <c r="A87" s="406"/>
      <c r="B87" s="417" t="s">
        <v>198</v>
      </c>
      <c r="C87" s="609" t="s">
        <v>199</v>
      </c>
      <c r="D87" s="610"/>
      <c r="E87" s="622"/>
      <c r="F87" s="408"/>
      <c r="G87" s="408"/>
      <c r="H87" s="408"/>
      <c r="I87" s="408"/>
      <c r="J87" s="408"/>
      <c r="K87" s="408"/>
      <c r="L87" s="408"/>
      <c r="M87" s="408"/>
      <c r="N87" s="408"/>
      <c r="O87" s="408"/>
      <c r="P87" s="408"/>
      <c r="Q87" s="408"/>
      <c r="R87" s="408"/>
      <c r="S87" s="408"/>
      <c r="T87" s="408"/>
      <c r="U87" s="408"/>
      <c r="V87" s="408"/>
      <c r="W87" s="408"/>
      <c r="X87" s="408"/>
      <c r="Y87" s="408"/>
      <c r="Z87" s="408"/>
      <c r="AA87" s="408"/>
      <c r="AB87" s="408"/>
      <c r="AC87" s="408"/>
      <c r="AD87" s="408"/>
      <c r="AE87" s="408"/>
      <c r="AF87" s="408"/>
      <c r="AG87" s="408"/>
      <c r="AH87" s="408"/>
      <c r="AI87" s="408"/>
      <c r="AJ87" s="408"/>
      <c r="AK87" s="408"/>
      <c r="AL87" s="408"/>
    </row>
    <row r="88" spans="1:73">
      <c r="A88" s="406"/>
      <c r="B88" s="417" t="s">
        <v>200</v>
      </c>
      <c r="C88" s="609" t="s">
        <v>201</v>
      </c>
      <c r="D88" s="610"/>
      <c r="E88" s="622"/>
      <c r="F88" s="408"/>
      <c r="G88" s="408"/>
      <c r="H88" s="408"/>
      <c r="I88" s="408"/>
      <c r="J88" s="408"/>
      <c r="K88" s="408"/>
      <c r="L88" s="408"/>
      <c r="M88" s="408"/>
      <c r="N88" s="408"/>
      <c r="O88" s="408"/>
      <c r="P88" s="408"/>
      <c r="Q88" s="408"/>
      <c r="R88" s="408"/>
      <c r="S88" s="408"/>
      <c r="T88" s="408"/>
      <c r="U88" s="408"/>
      <c r="V88" s="408"/>
      <c r="W88" s="408"/>
      <c r="X88" s="408"/>
      <c r="Y88" s="408"/>
      <c r="Z88" s="408"/>
      <c r="AA88" s="408"/>
      <c r="AB88" s="408"/>
      <c r="AC88" s="408"/>
      <c r="AD88" s="408"/>
      <c r="AE88" s="408"/>
      <c r="AF88" s="408"/>
      <c r="AG88" s="408"/>
      <c r="AH88" s="408"/>
      <c r="AI88" s="408"/>
      <c r="AJ88" s="408"/>
      <c r="AK88" s="408"/>
      <c r="AL88" s="408"/>
    </row>
    <row r="89" spans="1:73">
      <c r="A89" s="406"/>
      <c r="B89" s="417"/>
      <c r="C89" s="629" t="s">
        <v>202</v>
      </c>
      <c r="D89" s="610"/>
      <c r="E89" s="622"/>
      <c r="F89" s="408"/>
      <c r="G89" s="408"/>
      <c r="H89" s="408"/>
      <c r="I89" s="408"/>
      <c r="J89" s="408"/>
      <c r="K89" s="408"/>
      <c r="L89" s="408"/>
      <c r="M89" s="408"/>
      <c r="N89" s="408"/>
      <c r="O89" s="408"/>
      <c r="P89" s="408"/>
      <c r="Q89" s="408"/>
      <c r="R89" s="408"/>
      <c r="S89" s="408"/>
      <c r="T89" s="408"/>
      <c r="U89" s="408"/>
      <c r="V89" s="408"/>
      <c r="W89" s="408"/>
      <c r="X89" s="408"/>
      <c r="Y89" s="408"/>
      <c r="Z89" s="408"/>
      <c r="AA89" s="408"/>
      <c r="AB89" s="408"/>
      <c r="AC89" s="408"/>
      <c r="AD89" s="408"/>
      <c r="AE89" s="408"/>
      <c r="AF89" s="408"/>
      <c r="AG89" s="408"/>
      <c r="AH89" s="408"/>
      <c r="AI89" s="408"/>
      <c r="AJ89" s="408"/>
      <c r="AK89" s="408"/>
      <c r="AL89" s="408"/>
    </row>
    <row r="90" spans="1:73" ht="16.899999999999999" customHeight="1">
      <c r="A90" s="406"/>
      <c r="B90" s="417" t="s">
        <v>203</v>
      </c>
      <c r="C90" s="633" t="s">
        <v>204</v>
      </c>
      <c r="D90" s="610"/>
      <c r="E90" s="622"/>
      <c r="F90" s="408"/>
      <c r="G90" s="408"/>
      <c r="H90" s="408"/>
      <c r="I90" s="408"/>
      <c r="J90" s="408"/>
      <c r="K90" s="408"/>
      <c r="L90" s="408"/>
      <c r="M90" s="408"/>
      <c r="N90" s="408"/>
      <c r="O90" s="408"/>
      <c r="P90" s="408"/>
      <c r="Q90" s="408"/>
      <c r="R90" s="408"/>
      <c r="S90" s="408"/>
      <c r="T90" s="408"/>
      <c r="U90" s="408"/>
      <c r="V90" s="408"/>
      <c r="W90" s="408"/>
      <c r="X90" s="408"/>
      <c r="Y90" s="408"/>
      <c r="Z90" s="408"/>
      <c r="AA90" s="408"/>
      <c r="AB90" s="408"/>
      <c r="AC90" s="408"/>
      <c r="AD90" s="408"/>
      <c r="AE90" s="408"/>
      <c r="AF90" s="408"/>
      <c r="AG90" s="408"/>
      <c r="AH90" s="408"/>
      <c r="AI90" s="408"/>
      <c r="AJ90" s="408"/>
      <c r="AK90" s="408"/>
      <c r="AL90" s="408"/>
    </row>
    <row r="91" spans="1:73">
      <c r="A91" s="406"/>
      <c r="B91" s="417" t="s">
        <v>205</v>
      </c>
      <c r="C91" s="634" t="s">
        <v>206</v>
      </c>
      <c r="D91" s="610"/>
      <c r="E91" s="622"/>
      <c r="F91" s="408"/>
      <c r="G91" s="408"/>
      <c r="H91" s="408"/>
      <c r="I91" s="408"/>
      <c r="J91" s="408"/>
      <c r="K91" s="408"/>
      <c r="L91" s="408"/>
      <c r="M91" s="408"/>
      <c r="N91" s="408"/>
      <c r="O91" s="408"/>
      <c r="P91" s="408"/>
      <c r="Q91" s="408"/>
      <c r="R91" s="408"/>
      <c r="S91" s="408"/>
      <c r="T91" s="408"/>
      <c r="U91" s="408"/>
      <c r="V91" s="408"/>
      <c r="W91" s="408"/>
      <c r="X91" s="408"/>
      <c r="Y91" s="408"/>
      <c r="Z91" s="408"/>
      <c r="AA91" s="408"/>
      <c r="AB91" s="408"/>
      <c r="AC91" s="408"/>
      <c r="AD91" s="408"/>
      <c r="AE91" s="408"/>
      <c r="AF91" s="408"/>
      <c r="AG91" s="408"/>
      <c r="AH91" s="408"/>
      <c r="AI91" s="408"/>
      <c r="AJ91" s="408"/>
      <c r="AK91" s="408"/>
      <c r="AL91" s="408"/>
    </row>
    <row r="92" spans="1:73">
      <c r="A92" s="406"/>
      <c r="B92" s="417" t="s">
        <v>207</v>
      </c>
      <c r="C92" s="629" t="s">
        <v>208</v>
      </c>
      <c r="D92" s="610"/>
      <c r="E92" s="622"/>
      <c r="F92" s="408"/>
      <c r="G92" s="408"/>
      <c r="H92" s="408"/>
      <c r="I92" s="408"/>
      <c r="J92" s="408"/>
      <c r="K92" s="408"/>
      <c r="L92" s="408"/>
      <c r="M92" s="408"/>
      <c r="N92" s="408"/>
      <c r="O92" s="408"/>
      <c r="P92" s="408"/>
      <c r="Q92" s="408"/>
      <c r="R92" s="408"/>
      <c r="S92" s="408"/>
      <c r="T92" s="408"/>
      <c r="U92" s="408"/>
      <c r="V92" s="408"/>
      <c r="W92" s="408"/>
      <c r="X92" s="408"/>
      <c r="Y92" s="408"/>
      <c r="Z92" s="408"/>
      <c r="AA92" s="408"/>
      <c r="AB92" s="408"/>
      <c r="AC92" s="408"/>
      <c r="AD92" s="408"/>
      <c r="AE92" s="408"/>
      <c r="AF92" s="408"/>
      <c r="AG92" s="408"/>
      <c r="AH92" s="408"/>
      <c r="AI92" s="408"/>
      <c r="AJ92" s="408"/>
      <c r="AK92" s="408"/>
      <c r="AL92" s="408"/>
    </row>
    <row r="93" spans="1:73">
      <c r="A93" s="406"/>
      <c r="B93" s="417" t="s">
        <v>209</v>
      </c>
      <c r="C93" s="629" t="s">
        <v>210</v>
      </c>
      <c r="D93" s="610"/>
      <c r="E93" s="622"/>
      <c r="F93" s="408"/>
      <c r="G93" s="408"/>
      <c r="H93" s="408"/>
      <c r="I93" s="408"/>
      <c r="J93" s="408"/>
      <c r="K93" s="408"/>
      <c r="L93" s="408"/>
      <c r="M93" s="408"/>
      <c r="N93" s="408"/>
      <c r="O93" s="408"/>
      <c r="P93" s="408"/>
      <c r="Q93" s="408"/>
      <c r="R93" s="408"/>
      <c r="S93" s="408"/>
      <c r="T93" s="408"/>
      <c r="U93" s="408"/>
      <c r="V93" s="408"/>
      <c r="W93" s="408"/>
      <c r="X93" s="408"/>
      <c r="Y93" s="408"/>
      <c r="Z93" s="408"/>
      <c r="AA93" s="408"/>
      <c r="AB93" s="408"/>
      <c r="AC93" s="408"/>
      <c r="AD93" s="408"/>
      <c r="AE93" s="408"/>
      <c r="AF93" s="408"/>
      <c r="AG93" s="408"/>
      <c r="AH93" s="408"/>
      <c r="AI93" s="408"/>
      <c r="AJ93" s="408"/>
      <c r="AK93" s="408"/>
      <c r="AL93" s="408"/>
    </row>
    <row r="94" spans="1:73" ht="17.45" customHeight="1">
      <c r="A94" s="406"/>
      <c r="B94" s="417"/>
      <c r="C94" s="628" t="s">
        <v>211</v>
      </c>
      <c r="D94" s="610"/>
      <c r="E94" s="622"/>
      <c r="F94" s="408"/>
      <c r="G94" s="408"/>
      <c r="H94" s="408"/>
      <c r="I94" s="408"/>
      <c r="J94" s="408"/>
      <c r="K94" s="408"/>
      <c r="L94" s="408"/>
      <c r="M94" s="408"/>
      <c r="N94" s="408"/>
      <c r="O94" s="408"/>
      <c r="P94" s="408"/>
      <c r="Q94" s="408"/>
      <c r="R94" s="408"/>
      <c r="S94" s="408"/>
      <c r="T94" s="408"/>
      <c r="U94" s="408"/>
      <c r="V94" s="408"/>
      <c r="W94" s="408"/>
      <c r="X94" s="408"/>
      <c r="Y94" s="408"/>
      <c r="Z94" s="408"/>
      <c r="AA94" s="408"/>
      <c r="AB94" s="408"/>
      <c r="AC94" s="408"/>
      <c r="AD94" s="408"/>
      <c r="AE94" s="408"/>
      <c r="AF94" s="408"/>
      <c r="AG94" s="408"/>
      <c r="AH94" s="408"/>
      <c r="AI94" s="408"/>
      <c r="AJ94" s="408"/>
      <c r="AK94" s="408"/>
      <c r="AL94" s="408"/>
    </row>
    <row r="95" spans="1:73">
      <c r="A95" s="406"/>
      <c r="B95" s="417" t="s">
        <v>212</v>
      </c>
      <c r="C95" s="609" t="s">
        <v>213</v>
      </c>
      <c r="D95" s="610"/>
      <c r="E95" s="622"/>
      <c r="F95" s="408"/>
      <c r="G95" s="408"/>
      <c r="H95" s="408"/>
      <c r="I95" s="408"/>
      <c r="J95" s="408"/>
      <c r="K95" s="408"/>
      <c r="L95" s="408"/>
      <c r="M95" s="408"/>
      <c r="N95" s="408"/>
      <c r="O95" s="408"/>
      <c r="P95" s="408"/>
      <c r="Q95" s="408"/>
      <c r="R95" s="408"/>
      <c r="S95" s="408"/>
      <c r="T95" s="408"/>
      <c r="U95" s="408"/>
      <c r="V95" s="408"/>
      <c r="W95" s="408"/>
      <c r="X95" s="408"/>
      <c r="Y95" s="408"/>
      <c r="Z95" s="408"/>
      <c r="AA95" s="408"/>
      <c r="AB95" s="408"/>
      <c r="AC95" s="408"/>
      <c r="AD95" s="408"/>
      <c r="AE95" s="408"/>
      <c r="AF95" s="408"/>
      <c r="AG95" s="408"/>
      <c r="AH95" s="408"/>
      <c r="AI95" s="408"/>
      <c r="AJ95" s="408"/>
      <c r="AK95" s="408"/>
      <c r="AL95" s="408"/>
    </row>
    <row r="96" spans="1:73">
      <c r="A96" s="406"/>
      <c r="B96" s="417" t="s">
        <v>214</v>
      </c>
      <c r="C96" s="609" t="s">
        <v>215</v>
      </c>
      <c r="D96" s="610"/>
      <c r="E96" s="622"/>
      <c r="F96" s="408"/>
      <c r="G96" s="408"/>
      <c r="H96" s="408"/>
      <c r="I96" s="408"/>
      <c r="J96" s="408"/>
      <c r="K96" s="408"/>
      <c r="L96" s="408"/>
      <c r="M96" s="408"/>
      <c r="N96" s="408"/>
      <c r="O96" s="408"/>
      <c r="P96" s="408"/>
      <c r="Q96" s="408"/>
      <c r="R96" s="408"/>
      <c r="S96" s="408"/>
      <c r="T96" s="408"/>
      <c r="U96" s="408"/>
      <c r="V96" s="408"/>
      <c r="W96" s="408"/>
      <c r="X96" s="408"/>
      <c r="Y96" s="408"/>
      <c r="Z96" s="408"/>
      <c r="AA96" s="408"/>
      <c r="AB96" s="408"/>
      <c r="AC96" s="408"/>
      <c r="AD96" s="408"/>
      <c r="AE96" s="408"/>
      <c r="AF96" s="408"/>
      <c r="AG96" s="408"/>
      <c r="AH96" s="408"/>
      <c r="AI96" s="408"/>
      <c r="AJ96" s="408"/>
      <c r="AK96" s="408"/>
      <c r="AL96" s="408"/>
    </row>
    <row r="97" spans="1:73">
      <c r="A97" s="406"/>
      <c r="B97" s="417" t="s">
        <v>216</v>
      </c>
      <c r="C97" s="609" t="s">
        <v>217</v>
      </c>
      <c r="D97" s="610"/>
      <c r="E97" s="622"/>
      <c r="F97" s="408"/>
      <c r="G97" s="408"/>
      <c r="H97" s="408"/>
      <c r="I97" s="408"/>
      <c r="J97" s="408"/>
      <c r="K97" s="408"/>
      <c r="L97" s="408"/>
      <c r="M97" s="408"/>
      <c r="N97" s="408"/>
      <c r="O97" s="408"/>
      <c r="P97" s="408"/>
      <c r="Q97" s="408"/>
      <c r="R97" s="408"/>
      <c r="S97" s="408"/>
      <c r="T97" s="408"/>
      <c r="U97" s="408"/>
      <c r="V97" s="408"/>
      <c r="W97" s="408"/>
      <c r="X97" s="408"/>
      <c r="Y97" s="408"/>
      <c r="Z97" s="408"/>
      <c r="AA97" s="408"/>
      <c r="AB97" s="408"/>
      <c r="AC97" s="408"/>
      <c r="AD97" s="408"/>
      <c r="AE97" s="408"/>
      <c r="AF97" s="408"/>
      <c r="AG97" s="408"/>
      <c r="AH97" s="408"/>
      <c r="AI97" s="408"/>
      <c r="AJ97" s="408"/>
      <c r="AK97" s="408"/>
      <c r="AL97" s="408"/>
    </row>
    <row r="98" spans="1:73">
      <c r="A98" s="406"/>
      <c r="B98" s="417" t="s">
        <v>218</v>
      </c>
      <c r="C98" s="609" t="s">
        <v>219</v>
      </c>
      <c r="D98" s="610"/>
      <c r="E98" s="622"/>
      <c r="F98" s="408"/>
      <c r="G98" s="408"/>
      <c r="H98" s="408"/>
      <c r="I98" s="408"/>
      <c r="J98" s="408"/>
      <c r="K98" s="408"/>
      <c r="L98" s="408"/>
      <c r="M98" s="408"/>
      <c r="N98" s="408"/>
      <c r="O98" s="408"/>
      <c r="P98" s="408"/>
      <c r="Q98" s="408"/>
      <c r="R98" s="408"/>
      <c r="S98" s="408"/>
      <c r="T98" s="408"/>
      <c r="U98" s="408"/>
      <c r="V98" s="408"/>
      <c r="W98" s="408"/>
      <c r="X98" s="408"/>
      <c r="Y98" s="408"/>
      <c r="Z98" s="408"/>
      <c r="AA98" s="408"/>
      <c r="AB98" s="408"/>
      <c r="AC98" s="408"/>
      <c r="AD98" s="408"/>
      <c r="AE98" s="408"/>
      <c r="AF98" s="408"/>
      <c r="AG98" s="408"/>
      <c r="AH98" s="408"/>
      <c r="AI98" s="408"/>
      <c r="AJ98" s="408"/>
      <c r="AK98" s="408"/>
      <c r="AL98" s="408"/>
    </row>
    <row r="99" spans="1:73">
      <c r="A99" s="406"/>
      <c r="B99" s="417" t="s">
        <v>220</v>
      </c>
      <c r="C99" s="609" t="s">
        <v>221</v>
      </c>
      <c r="D99" s="610"/>
      <c r="E99" s="622"/>
      <c r="F99" s="408"/>
      <c r="G99" s="408"/>
      <c r="H99" s="408"/>
      <c r="I99" s="408"/>
      <c r="J99" s="408"/>
      <c r="K99" s="408"/>
      <c r="L99" s="408"/>
      <c r="M99" s="408"/>
      <c r="N99" s="408"/>
      <c r="O99" s="408"/>
      <c r="P99" s="408"/>
      <c r="Q99" s="408"/>
      <c r="R99" s="408"/>
      <c r="S99" s="408"/>
      <c r="T99" s="408"/>
      <c r="U99" s="408"/>
      <c r="V99" s="408"/>
      <c r="W99" s="408"/>
      <c r="X99" s="408"/>
      <c r="Y99" s="408"/>
      <c r="Z99" s="408"/>
      <c r="AA99" s="408"/>
      <c r="AB99" s="408"/>
      <c r="AC99" s="408"/>
      <c r="AD99" s="408"/>
      <c r="AE99" s="408"/>
      <c r="AF99" s="408"/>
      <c r="AG99" s="408"/>
      <c r="AH99" s="408"/>
      <c r="AI99" s="408"/>
      <c r="AJ99" s="408"/>
      <c r="AK99" s="408"/>
      <c r="AL99" s="408"/>
    </row>
    <row r="100" spans="1:73" ht="13.5" thickBot="1">
      <c r="A100" s="406"/>
      <c r="B100" s="417" t="s">
        <v>222</v>
      </c>
      <c r="C100" s="609" t="s">
        <v>223</v>
      </c>
      <c r="D100" s="610"/>
      <c r="E100" s="622"/>
      <c r="F100" s="408"/>
      <c r="G100" s="408"/>
      <c r="H100" s="408"/>
      <c r="I100" s="408"/>
      <c r="J100" s="408"/>
      <c r="K100" s="408"/>
      <c r="L100" s="408"/>
      <c r="M100" s="408"/>
      <c r="N100" s="408"/>
      <c r="O100" s="408"/>
      <c r="P100" s="408"/>
      <c r="Q100" s="408"/>
      <c r="R100" s="408"/>
      <c r="S100" s="408"/>
      <c r="T100" s="408"/>
      <c r="U100" s="408"/>
      <c r="V100" s="408"/>
      <c r="W100" s="408"/>
      <c r="X100" s="408"/>
      <c r="Y100" s="408"/>
      <c r="Z100" s="408"/>
      <c r="AA100" s="408"/>
      <c r="AB100" s="408"/>
      <c r="AC100" s="408"/>
      <c r="AD100" s="408"/>
      <c r="AE100" s="408"/>
      <c r="AF100" s="408"/>
      <c r="AG100" s="408"/>
      <c r="AH100" s="408"/>
      <c r="AI100" s="408"/>
      <c r="AJ100" s="408"/>
      <c r="AK100" s="408"/>
      <c r="AL100" s="408"/>
    </row>
    <row r="101" spans="1:73" ht="27.75" thickTop="1">
      <c r="A101" s="406"/>
      <c r="B101" s="804">
        <v>6</v>
      </c>
      <c r="C101" s="700" t="s">
        <v>224</v>
      </c>
      <c r="D101" s="402" t="s">
        <v>103</v>
      </c>
      <c r="E101" s="403" t="s">
        <v>104</v>
      </c>
      <c r="F101" s="958"/>
      <c r="G101" s="408"/>
      <c r="H101" s="408"/>
      <c r="I101" s="408"/>
      <c r="J101" s="408"/>
      <c r="K101" s="408"/>
      <c r="L101" s="408"/>
      <c r="M101" s="408"/>
      <c r="N101" s="408"/>
      <c r="O101" s="408"/>
      <c r="P101" s="408"/>
      <c r="Q101" s="408"/>
      <c r="R101" s="408"/>
      <c r="S101" s="408"/>
      <c r="T101" s="408"/>
      <c r="U101" s="408"/>
      <c r="V101" s="408"/>
      <c r="W101" s="408"/>
      <c r="X101" s="408"/>
      <c r="Y101" s="408"/>
      <c r="Z101" s="408"/>
      <c r="AA101" s="408"/>
      <c r="AB101" s="408"/>
      <c r="AC101" s="408"/>
      <c r="AD101" s="408"/>
      <c r="AE101" s="408"/>
      <c r="AF101" s="408"/>
      <c r="AG101" s="408"/>
      <c r="AH101" s="408"/>
      <c r="AI101" s="408"/>
      <c r="AJ101" s="408"/>
      <c r="AK101" s="408"/>
      <c r="AL101" s="408"/>
    </row>
    <row r="102" spans="1:73">
      <c r="A102" s="406"/>
      <c r="B102" s="417" t="s">
        <v>117</v>
      </c>
      <c r="C102" s="609" t="s">
        <v>225</v>
      </c>
      <c r="D102" s="610"/>
      <c r="E102" s="622"/>
      <c r="F102" s="958"/>
      <c r="G102" s="408"/>
      <c r="H102" s="408"/>
      <c r="I102" s="408"/>
      <c r="J102" s="408"/>
      <c r="K102" s="408"/>
      <c r="L102" s="408"/>
      <c r="M102" s="408"/>
      <c r="N102" s="408"/>
      <c r="O102" s="408"/>
      <c r="P102" s="408"/>
      <c r="Q102" s="408"/>
      <c r="R102" s="408"/>
      <c r="S102" s="408"/>
      <c r="T102" s="408"/>
      <c r="U102" s="408"/>
      <c r="V102" s="408"/>
      <c r="W102" s="408"/>
      <c r="X102" s="408"/>
      <c r="Y102" s="408"/>
      <c r="Z102" s="408"/>
      <c r="AA102" s="408"/>
      <c r="AB102" s="408"/>
      <c r="AC102" s="408"/>
      <c r="AD102" s="408"/>
      <c r="AE102" s="408"/>
      <c r="AF102" s="408"/>
      <c r="AG102" s="408"/>
      <c r="AH102" s="408"/>
      <c r="AI102" s="408"/>
      <c r="AJ102" s="408"/>
      <c r="AK102" s="408"/>
      <c r="AL102" s="408"/>
    </row>
    <row r="103" spans="1:73">
      <c r="A103" s="406"/>
      <c r="B103" s="417" t="s">
        <v>119</v>
      </c>
      <c r="C103" s="609" t="s">
        <v>226</v>
      </c>
      <c r="D103" s="610"/>
      <c r="E103" s="622"/>
      <c r="F103" s="958"/>
      <c r="G103" s="408"/>
      <c r="H103" s="408"/>
      <c r="I103" s="408"/>
      <c r="J103" s="408"/>
      <c r="K103" s="408"/>
      <c r="L103" s="408"/>
      <c r="M103" s="408"/>
      <c r="N103" s="408"/>
      <c r="O103" s="408"/>
      <c r="P103" s="408"/>
      <c r="Q103" s="408"/>
      <c r="R103" s="408"/>
      <c r="S103" s="408"/>
      <c r="T103" s="408"/>
      <c r="U103" s="408"/>
      <c r="V103" s="408"/>
      <c r="W103" s="408"/>
      <c r="X103" s="408"/>
      <c r="Y103" s="408"/>
      <c r="Z103" s="408"/>
      <c r="AA103" s="408"/>
      <c r="AB103" s="408"/>
      <c r="AC103" s="408"/>
      <c r="AD103" s="408"/>
      <c r="AE103" s="408"/>
      <c r="AF103" s="408"/>
      <c r="AG103" s="408"/>
      <c r="AH103" s="408"/>
      <c r="AI103" s="408"/>
      <c r="AJ103" s="408"/>
      <c r="AK103" s="408"/>
      <c r="AL103" s="408"/>
    </row>
    <row r="104" spans="1:73" ht="21" thickBot="1">
      <c r="A104" s="559" t="s">
        <v>227</v>
      </c>
      <c r="B104" s="559"/>
      <c r="C104" s="559"/>
      <c r="D104" s="559"/>
      <c r="E104" s="560"/>
      <c r="F104" s="408"/>
      <c r="G104" s="408"/>
      <c r="H104" s="408"/>
      <c r="I104" s="408"/>
      <c r="J104" s="408"/>
      <c r="K104" s="408"/>
      <c r="L104" s="408"/>
      <c r="M104" s="408"/>
      <c r="N104" s="408"/>
      <c r="O104" s="408"/>
      <c r="P104" s="408"/>
      <c r="Q104" s="408"/>
      <c r="R104" s="408"/>
      <c r="S104" s="408"/>
      <c r="T104" s="408"/>
      <c r="U104" s="408"/>
      <c r="V104" s="408"/>
      <c r="W104" s="408"/>
      <c r="X104" s="408"/>
      <c r="Y104" s="408"/>
      <c r="Z104" s="408"/>
      <c r="AA104" s="408"/>
      <c r="AB104" s="408"/>
      <c r="AC104" s="408"/>
      <c r="AD104" s="408"/>
      <c r="AE104" s="408"/>
      <c r="AF104" s="408"/>
      <c r="AG104" s="408"/>
      <c r="AH104" s="408"/>
      <c r="AI104" s="408"/>
      <c r="AJ104" s="408"/>
      <c r="AK104" s="408"/>
      <c r="AL104" s="408"/>
      <c r="AM104" s="410"/>
      <c r="AN104" s="410"/>
      <c r="AO104" s="410"/>
      <c r="AP104" s="410"/>
      <c r="AQ104" s="410"/>
      <c r="AR104" s="410"/>
      <c r="AS104" s="410"/>
      <c r="AT104" s="410"/>
      <c r="AU104" s="410"/>
      <c r="AV104" s="410"/>
      <c r="AW104" s="410"/>
      <c r="AX104" s="410"/>
      <c r="AY104" s="410"/>
      <c r="AZ104" s="410"/>
      <c r="BA104" s="410"/>
      <c r="BB104" s="410"/>
      <c r="BC104" s="410"/>
      <c r="BD104" s="410"/>
      <c r="BE104" s="410"/>
      <c r="BF104" s="410"/>
      <c r="BG104" s="410"/>
      <c r="BH104" s="410"/>
      <c r="BI104" s="410"/>
      <c r="BJ104" s="410"/>
      <c r="BK104" s="410"/>
      <c r="BL104" s="410"/>
      <c r="BM104" s="410"/>
      <c r="BN104" s="410"/>
      <c r="BO104" s="410"/>
      <c r="BP104" s="410"/>
      <c r="BQ104" s="410"/>
      <c r="BR104" s="410"/>
      <c r="BS104" s="410"/>
      <c r="BT104" s="410"/>
      <c r="BU104" s="410"/>
    </row>
    <row r="105" spans="1:73" ht="40.15" customHeight="1" thickTop="1">
      <c r="A105" s="533"/>
      <c r="B105" s="701"/>
      <c r="C105" s="799" t="s">
        <v>228</v>
      </c>
      <c r="D105" s="402" t="s">
        <v>103</v>
      </c>
      <c r="E105" s="403" t="s">
        <v>104</v>
      </c>
      <c r="F105" s="608"/>
      <c r="G105" s="408"/>
      <c r="H105" s="408"/>
      <c r="I105" s="408"/>
      <c r="J105" s="408"/>
      <c r="K105" s="408"/>
      <c r="L105" s="408"/>
      <c r="M105" s="408"/>
      <c r="N105" s="408"/>
      <c r="O105" s="408"/>
      <c r="P105" s="408"/>
      <c r="Q105" s="408"/>
      <c r="R105" s="408"/>
      <c r="S105" s="408"/>
      <c r="T105" s="408"/>
      <c r="U105" s="408"/>
      <c r="V105" s="408"/>
      <c r="W105" s="408"/>
      <c r="X105" s="408"/>
      <c r="Y105" s="408"/>
      <c r="Z105" s="408"/>
      <c r="AA105" s="408"/>
      <c r="AB105" s="408"/>
      <c r="AC105" s="408"/>
      <c r="AD105" s="408"/>
      <c r="AE105" s="408"/>
      <c r="AF105" s="408"/>
      <c r="AG105" s="408"/>
      <c r="AH105" s="408"/>
      <c r="AI105" s="408"/>
      <c r="AJ105" s="408"/>
      <c r="AK105" s="408"/>
      <c r="AL105" s="408"/>
      <c r="AM105" s="410"/>
      <c r="AN105" s="410"/>
      <c r="AO105" s="410"/>
      <c r="AP105" s="410"/>
      <c r="AQ105" s="410"/>
      <c r="AR105" s="410"/>
      <c r="AS105" s="410"/>
      <c r="AT105" s="410"/>
      <c r="AU105" s="410"/>
      <c r="AV105" s="410"/>
      <c r="AW105" s="410"/>
      <c r="AX105" s="410"/>
      <c r="AY105" s="410"/>
      <c r="AZ105" s="410"/>
      <c r="BA105" s="410"/>
      <c r="BB105" s="410"/>
      <c r="BC105" s="410"/>
      <c r="BD105" s="410"/>
      <c r="BE105" s="410"/>
      <c r="BF105" s="410"/>
      <c r="BG105" s="410"/>
      <c r="BH105" s="410"/>
      <c r="BI105" s="410"/>
      <c r="BJ105" s="410"/>
      <c r="BK105" s="410"/>
      <c r="BL105" s="410"/>
      <c r="BM105" s="410"/>
      <c r="BN105" s="410"/>
      <c r="BO105" s="410"/>
      <c r="BP105" s="410"/>
      <c r="BQ105" s="410"/>
      <c r="BR105" s="410"/>
      <c r="BS105" s="410"/>
      <c r="BT105" s="410"/>
      <c r="BU105" s="410"/>
    </row>
    <row r="106" spans="1:73" ht="25.5">
      <c r="A106" s="406"/>
      <c r="B106" s="407">
        <v>1</v>
      </c>
      <c r="C106" s="609" t="s">
        <v>229</v>
      </c>
      <c r="D106" s="635"/>
      <c r="E106" s="636"/>
      <c r="F106" s="408"/>
      <c r="G106" s="408"/>
      <c r="H106" s="408"/>
      <c r="I106" s="408"/>
      <c r="J106" s="408"/>
      <c r="K106" s="408"/>
      <c r="L106" s="408"/>
      <c r="M106" s="408"/>
      <c r="N106" s="408"/>
      <c r="O106" s="408"/>
      <c r="P106" s="408"/>
      <c r="Q106" s="408"/>
      <c r="R106" s="408"/>
      <c r="S106" s="408"/>
      <c r="T106" s="408"/>
      <c r="U106" s="408"/>
      <c r="V106" s="408"/>
      <c r="W106" s="408"/>
      <c r="X106" s="408"/>
      <c r="Y106" s="408"/>
      <c r="Z106" s="408"/>
      <c r="AA106" s="408"/>
      <c r="AB106" s="408"/>
      <c r="AC106" s="408"/>
      <c r="AD106" s="408"/>
      <c r="AE106" s="408"/>
      <c r="AF106" s="408"/>
      <c r="AG106" s="408"/>
      <c r="AH106" s="408"/>
      <c r="AI106" s="408"/>
      <c r="AJ106" s="408"/>
      <c r="AK106" s="408"/>
      <c r="AL106" s="408"/>
    </row>
    <row r="107" spans="1:73" ht="25.5">
      <c r="A107" s="406"/>
      <c r="B107" s="407">
        <v>2</v>
      </c>
      <c r="C107" s="609" t="s">
        <v>230</v>
      </c>
      <c r="D107" s="635"/>
      <c r="E107" s="636"/>
      <c r="F107" s="608"/>
      <c r="G107" s="408"/>
      <c r="H107" s="408"/>
      <c r="I107" s="408"/>
      <c r="J107" s="408"/>
      <c r="K107" s="408"/>
      <c r="L107" s="408"/>
      <c r="M107" s="408"/>
      <c r="N107" s="408"/>
      <c r="O107" s="408"/>
      <c r="P107" s="408"/>
      <c r="Q107" s="408"/>
      <c r="R107" s="408"/>
      <c r="S107" s="408"/>
      <c r="T107" s="408"/>
      <c r="U107" s="408"/>
      <c r="V107" s="408"/>
      <c r="W107" s="408"/>
      <c r="X107" s="408"/>
      <c r="Y107" s="408"/>
      <c r="Z107" s="408"/>
      <c r="AA107" s="408"/>
      <c r="AB107" s="408"/>
      <c r="AC107" s="408"/>
      <c r="AD107" s="408"/>
      <c r="AE107" s="408"/>
      <c r="AF107" s="408"/>
      <c r="AG107" s="408"/>
      <c r="AH107" s="408"/>
      <c r="AI107" s="408"/>
      <c r="AJ107" s="408"/>
      <c r="AK107" s="408"/>
      <c r="AL107" s="408"/>
    </row>
    <row r="108" spans="1:73">
      <c r="A108" s="406"/>
      <c r="B108" s="407">
        <v>3</v>
      </c>
      <c r="C108" s="609" t="s">
        <v>231</v>
      </c>
      <c r="D108" s="635"/>
      <c r="E108" s="636"/>
      <c r="F108" s="608"/>
      <c r="G108" s="408"/>
      <c r="H108" s="408"/>
      <c r="I108" s="408"/>
      <c r="J108" s="408"/>
      <c r="K108" s="408"/>
      <c r="L108" s="408"/>
      <c r="M108" s="408"/>
      <c r="N108" s="408"/>
      <c r="O108" s="408"/>
      <c r="P108" s="408"/>
      <c r="Q108" s="408"/>
      <c r="R108" s="408"/>
      <c r="S108" s="408"/>
      <c r="T108" s="408"/>
      <c r="U108" s="408"/>
      <c r="V108" s="408"/>
      <c r="W108" s="408"/>
      <c r="X108" s="408"/>
      <c r="Y108" s="408"/>
      <c r="Z108" s="408"/>
      <c r="AA108" s="408"/>
      <c r="AB108" s="408"/>
      <c r="AC108" s="408"/>
      <c r="AD108" s="408"/>
      <c r="AE108" s="408"/>
      <c r="AF108" s="408"/>
      <c r="AG108" s="408"/>
      <c r="AH108" s="408"/>
      <c r="AI108" s="408"/>
      <c r="AJ108" s="408"/>
      <c r="AK108" s="408"/>
      <c r="AL108" s="408"/>
    </row>
    <row r="109" spans="1:73" ht="25.5">
      <c r="A109" s="406"/>
      <c r="B109" s="407">
        <v>4</v>
      </c>
      <c r="C109" s="609" t="s">
        <v>232</v>
      </c>
      <c r="D109" s="635"/>
      <c r="E109" s="636"/>
      <c r="F109" s="608"/>
      <c r="G109" s="408"/>
      <c r="H109" s="408"/>
      <c r="I109" s="408"/>
      <c r="J109" s="408"/>
      <c r="K109" s="408"/>
      <c r="L109" s="408"/>
      <c r="M109" s="408"/>
      <c r="N109" s="408"/>
      <c r="O109" s="408"/>
      <c r="P109" s="408"/>
      <c r="Q109" s="408"/>
      <c r="R109" s="408"/>
      <c r="S109" s="408"/>
      <c r="T109" s="408"/>
      <c r="U109" s="408"/>
      <c r="V109" s="408"/>
      <c r="W109" s="408"/>
      <c r="X109" s="408"/>
      <c r="Y109" s="408"/>
      <c r="Z109" s="408"/>
      <c r="AA109" s="408"/>
      <c r="AB109" s="408"/>
      <c r="AC109" s="408"/>
      <c r="AD109" s="408"/>
      <c r="AE109" s="408"/>
      <c r="AF109" s="408"/>
      <c r="AG109" s="408"/>
      <c r="AH109" s="408"/>
      <c r="AI109" s="408"/>
      <c r="AJ109" s="408"/>
      <c r="AK109" s="408"/>
      <c r="AL109" s="408"/>
    </row>
    <row r="110" spans="1:73" ht="25.5">
      <c r="A110" s="406"/>
      <c r="B110" s="407">
        <v>5</v>
      </c>
      <c r="C110" s="609" t="s">
        <v>233</v>
      </c>
      <c r="D110" s="635"/>
      <c r="E110" s="636"/>
      <c r="F110" s="608"/>
      <c r="G110" s="408"/>
      <c r="H110" s="408"/>
      <c r="I110" s="408"/>
      <c r="J110" s="408"/>
      <c r="K110" s="408"/>
      <c r="L110" s="408"/>
      <c r="M110" s="408"/>
      <c r="N110" s="408"/>
      <c r="O110" s="408"/>
      <c r="P110" s="408"/>
      <c r="Q110" s="408"/>
      <c r="R110" s="408"/>
      <c r="S110" s="408"/>
      <c r="T110" s="408"/>
      <c r="U110" s="408"/>
      <c r="V110" s="408"/>
      <c r="W110" s="408"/>
      <c r="X110" s="408"/>
      <c r="Y110" s="408"/>
      <c r="Z110" s="408"/>
      <c r="AA110" s="408"/>
      <c r="AB110" s="408"/>
      <c r="AC110" s="408"/>
      <c r="AD110" s="408"/>
      <c r="AE110" s="408"/>
      <c r="AF110" s="408"/>
      <c r="AG110" s="408"/>
      <c r="AH110" s="408"/>
      <c r="AI110" s="408"/>
      <c r="AJ110" s="408"/>
      <c r="AK110" s="408"/>
      <c r="AL110" s="408"/>
    </row>
    <row r="111" spans="1:73" ht="38.25">
      <c r="A111" s="406"/>
      <c r="B111" s="407">
        <v>6</v>
      </c>
      <c r="C111" s="609" t="s">
        <v>234</v>
      </c>
      <c r="D111" s="610"/>
      <c r="E111" s="637"/>
      <c r="F111" s="408"/>
      <c r="G111" s="408"/>
      <c r="H111" s="408"/>
      <c r="I111" s="408"/>
      <c r="J111" s="408"/>
      <c r="K111" s="408"/>
      <c r="L111" s="408"/>
      <c r="M111" s="408"/>
      <c r="N111" s="408"/>
      <c r="O111" s="408"/>
      <c r="P111" s="408"/>
      <c r="Q111" s="408"/>
      <c r="R111" s="408"/>
      <c r="S111" s="408"/>
      <c r="T111" s="408"/>
      <c r="U111" s="408"/>
      <c r="V111" s="408"/>
      <c r="W111" s="408"/>
      <c r="X111" s="408"/>
      <c r="Y111" s="408"/>
      <c r="Z111" s="408"/>
      <c r="AA111" s="408"/>
      <c r="AB111" s="408"/>
      <c r="AC111" s="408"/>
      <c r="AD111" s="408"/>
      <c r="AE111" s="408"/>
      <c r="AF111" s="408"/>
      <c r="AG111" s="408"/>
      <c r="AH111" s="408"/>
      <c r="AI111" s="408"/>
      <c r="AJ111" s="408"/>
      <c r="AK111" s="408"/>
      <c r="AL111" s="408"/>
    </row>
    <row r="112" spans="1:73" ht="15">
      <c r="A112" s="424"/>
      <c r="B112" s="407"/>
      <c r="C112" s="619" t="s">
        <v>235</v>
      </c>
      <c r="D112" s="717"/>
      <c r="E112" s="717"/>
      <c r="F112" s="608"/>
      <c r="G112" s="400"/>
      <c r="H112" s="400"/>
      <c r="I112" s="400"/>
      <c r="J112" s="400"/>
      <c r="K112" s="400"/>
      <c r="L112" s="400"/>
      <c r="M112" s="400"/>
      <c r="N112" s="400"/>
      <c r="O112" s="400"/>
      <c r="P112" s="400"/>
      <c r="Q112" s="400"/>
      <c r="R112" s="400"/>
      <c r="S112" s="400"/>
      <c r="T112" s="400"/>
      <c r="U112" s="400"/>
      <c r="V112" s="400"/>
      <c r="W112" s="400"/>
      <c r="X112" s="400"/>
      <c r="Y112" s="400"/>
      <c r="Z112" s="400"/>
      <c r="AA112" s="400"/>
      <c r="AB112" s="400"/>
      <c r="AC112" s="400"/>
      <c r="AD112" s="400"/>
      <c r="AE112" s="400"/>
      <c r="AF112" s="400"/>
      <c r="AG112" s="400"/>
      <c r="AH112" s="400"/>
      <c r="AI112" s="400"/>
      <c r="AJ112" s="400"/>
      <c r="AK112" s="400"/>
      <c r="AL112" s="400"/>
    </row>
    <row r="113" spans="1:38" ht="25.5">
      <c r="A113" s="424"/>
      <c r="B113" s="407">
        <v>7</v>
      </c>
      <c r="C113" s="609" t="s">
        <v>236</v>
      </c>
      <c r="D113" s="639"/>
      <c r="E113" s="639"/>
      <c r="F113" s="608"/>
      <c r="G113" s="400"/>
      <c r="H113" s="400"/>
      <c r="I113" s="400"/>
      <c r="J113" s="400"/>
      <c r="K113" s="400"/>
      <c r="L113" s="400"/>
      <c r="M113" s="400"/>
      <c r="N113" s="400"/>
      <c r="O113" s="400"/>
      <c r="P113" s="400"/>
      <c r="Q113" s="400"/>
      <c r="R113" s="400"/>
      <c r="S113" s="400"/>
      <c r="T113" s="400"/>
      <c r="U113" s="400"/>
      <c r="V113" s="400"/>
      <c r="W113" s="400"/>
      <c r="X113" s="400"/>
      <c r="Y113" s="400"/>
      <c r="Z113" s="400"/>
      <c r="AA113" s="400"/>
      <c r="AB113" s="400"/>
      <c r="AC113" s="400"/>
      <c r="AD113" s="400"/>
      <c r="AE113" s="400"/>
      <c r="AF113" s="400"/>
      <c r="AG113" s="400"/>
      <c r="AH113" s="400"/>
      <c r="AI113" s="400"/>
      <c r="AJ113" s="400"/>
      <c r="AK113" s="400"/>
      <c r="AL113" s="400"/>
    </row>
    <row r="114" spans="1:38" ht="26.25" thickBot="1">
      <c r="A114" s="424"/>
      <c r="B114" s="407">
        <v>8</v>
      </c>
      <c r="C114" s="609" t="s">
        <v>237</v>
      </c>
      <c r="D114" s="639"/>
      <c r="E114" s="639"/>
      <c r="F114" s="608"/>
      <c r="G114" s="400"/>
      <c r="H114" s="400"/>
      <c r="I114" s="400"/>
      <c r="J114" s="400"/>
      <c r="K114" s="400"/>
      <c r="L114" s="400"/>
      <c r="M114" s="400"/>
      <c r="N114" s="400"/>
      <c r="O114" s="400"/>
      <c r="P114" s="400"/>
      <c r="Q114" s="400"/>
      <c r="R114" s="400"/>
      <c r="S114" s="400"/>
      <c r="T114" s="400"/>
      <c r="U114" s="400"/>
      <c r="V114" s="400"/>
      <c r="W114" s="400"/>
      <c r="X114" s="400"/>
      <c r="Y114" s="400"/>
      <c r="Z114" s="400"/>
      <c r="AA114" s="400"/>
      <c r="AB114" s="400"/>
      <c r="AC114" s="400"/>
      <c r="AD114" s="400"/>
      <c r="AE114" s="400"/>
      <c r="AF114" s="400"/>
      <c r="AG114" s="400"/>
      <c r="AH114" s="400"/>
      <c r="AI114" s="400"/>
      <c r="AJ114" s="400"/>
      <c r="AK114" s="400"/>
      <c r="AL114" s="400"/>
    </row>
    <row r="115" spans="1:38" ht="15.75" thickTop="1">
      <c r="A115" s="406"/>
      <c r="B115" s="407"/>
      <c r="C115" s="413" t="s">
        <v>238</v>
      </c>
      <c r="D115" s="402" t="s">
        <v>103</v>
      </c>
      <c r="E115" s="403" t="s">
        <v>104</v>
      </c>
      <c r="F115" s="864"/>
      <c r="G115" s="864"/>
      <c r="H115" s="864"/>
      <c r="I115" s="864"/>
      <c r="J115" s="408"/>
      <c r="K115" s="408"/>
      <c r="L115" s="408"/>
      <c r="M115" s="408"/>
      <c r="N115" s="408"/>
      <c r="O115" s="408"/>
      <c r="P115" s="408"/>
      <c r="Q115" s="408"/>
      <c r="R115" s="408"/>
      <c r="S115" s="408"/>
      <c r="T115" s="408"/>
      <c r="U115" s="408"/>
      <c r="V115" s="408"/>
      <c r="W115" s="408"/>
      <c r="X115" s="408"/>
      <c r="Y115" s="408"/>
      <c r="Z115" s="408"/>
      <c r="AA115" s="408"/>
      <c r="AB115" s="408"/>
      <c r="AC115" s="408"/>
      <c r="AD115" s="408"/>
      <c r="AE115" s="408"/>
      <c r="AF115" s="408"/>
      <c r="AG115" s="408"/>
      <c r="AH115" s="408"/>
      <c r="AI115" s="408"/>
      <c r="AJ115" s="408"/>
      <c r="AK115" s="408"/>
      <c r="AL115" s="408"/>
    </row>
    <row r="116" spans="1:38" ht="38.25">
      <c r="A116" s="406"/>
      <c r="B116" s="407">
        <v>9</v>
      </c>
      <c r="C116" s="609" t="s">
        <v>239</v>
      </c>
      <c r="D116" s="610"/>
      <c r="E116" s="622"/>
      <c r="F116" s="865"/>
      <c r="G116" s="864"/>
      <c r="H116" s="864"/>
      <c r="I116" s="864"/>
      <c r="J116" s="408"/>
      <c r="K116" s="408"/>
      <c r="L116" s="408"/>
      <c r="M116" s="408"/>
      <c r="N116" s="408"/>
      <c r="O116" s="408"/>
      <c r="P116" s="408"/>
      <c r="Q116" s="408"/>
      <c r="R116" s="408"/>
      <c r="S116" s="408"/>
      <c r="T116" s="408"/>
      <c r="U116" s="408"/>
      <c r="V116" s="408"/>
      <c r="W116" s="408"/>
      <c r="X116" s="408"/>
      <c r="Y116" s="408"/>
      <c r="Z116" s="408"/>
      <c r="AA116" s="408"/>
      <c r="AB116" s="408"/>
      <c r="AC116" s="408"/>
      <c r="AD116" s="408"/>
      <c r="AE116" s="408"/>
      <c r="AF116" s="408"/>
      <c r="AG116" s="408"/>
      <c r="AH116" s="408"/>
      <c r="AI116" s="408"/>
      <c r="AJ116" s="408"/>
      <c r="AK116" s="408"/>
      <c r="AL116" s="408"/>
    </row>
    <row r="117" spans="1:38" ht="43.15" customHeight="1">
      <c r="A117" s="406"/>
      <c r="B117" s="407">
        <v>10</v>
      </c>
      <c r="C117" s="609" t="s">
        <v>240</v>
      </c>
      <c r="D117" s="610"/>
      <c r="E117" s="638"/>
      <c r="F117" s="866"/>
      <c r="G117" s="957"/>
      <c r="H117" s="957"/>
      <c r="I117" s="957"/>
      <c r="J117" s="957"/>
      <c r="K117" s="957"/>
      <c r="L117" s="957"/>
      <c r="M117" s="957"/>
      <c r="N117" s="408"/>
      <c r="O117" s="408"/>
      <c r="P117" s="408"/>
      <c r="Q117" s="408"/>
      <c r="R117" s="408"/>
      <c r="S117" s="408"/>
      <c r="T117" s="408"/>
      <c r="U117" s="408"/>
      <c r="V117" s="408"/>
      <c r="W117" s="408"/>
      <c r="X117" s="408"/>
      <c r="Y117" s="408"/>
      <c r="Z117" s="408"/>
      <c r="AA117" s="408"/>
      <c r="AB117" s="408"/>
      <c r="AC117" s="408"/>
      <c r="AD117" s="408"/>
      <c r="AE117" s="408"/>
      <c r="AF117" s="408"/>
      <c r="AG117" s="408"/>
      <c r="AH117" s="408"/>
      <c r="AI117" s="408"/>
      <c r="AJ117" s="408"/>
      <c r="AK117" s="408"/>
      <c r="AL117" s="408"/>
    </row>
    <row r="118" spans="1:38" ht="25.5">
      <c r="A118" s="406"/>
      <c r="B118" s="407">
        <v>11</v>
      </c>
      <c r="C118" s="609" t="s">
        <v>241</v>
      </c>
      <c r="D118" s="610"/>
      <c r="E118" s="638"/>
      <c r="F118" s="608"/>
      <c r="G118" s="408"/>
      <c r="H118" s="408"/>
      <c r="I118" s="408"/>
      <c r="J118" s="408"/>
      <c r="K118" s="408"/>
      <c r="L118" s="408"/>
      <c r="M118" s="408"/>
      <c r="N118" s="408"/>
      <c r="O118" s="408"/>
      <c r="P118" s="408"/>
      <c r="Q118" s="408"/>
      <c r="R118" s="408"/>
      <c r="S118" s="408"/>
      <c r="T118" s="408"/>
      <c r="U118" s="408"/>
      <c r="V118" s="408"/>
      <c r="W118" s="408"/>
      <c r="X118" s="408"/>
      <c r="Y118" s="408"/>
      <c r="Z118" s="408"/>
      <c r="AA118" s="408"/>
      <c r="AB118" s="408"/>
      <c r="AC118" s="408"/>
      <c r="AD118" s="408"/>
      <c r="AE118" s="408"/>
      <c r="AF118" s="408"/>
      <c r="AG118" s="408"/>
      <c r="AH118" s="408"/>
      <c r="AI118" s="408"/>
      <c r="AJ118" s="408"/>
      <c r="AK118" s="408"/>
      <c r="AL118" s="408"/>
    </row>
    <row r="119" spans="1:38">
      <c r="A119" s="406"/>
      <c r="B119" s="407">
        <v>12</v>
      </c>
      <c r="C119" s="609" t="s">
        <v>242</v>
      </c>
      <c r="D119" s="610"/>
      <c r="E119" s="638"/>
      <c r="F119" s="608"/>
      <c r="G119" s="408"/>
      <c r="H119" s="408"/>
      <c r="I119" s="408"/>
      <c r="J119" s="408"/>
      <c r="K119" s="408"/>
      <c r="L119" s="408"/>
      <c r="M119" s="408"/>
      <c r="N119" s="408"/>
      <c r="O119" s="408"/>
      <c r="P119" s="408"/>
      <c r="Q119" s="408"/>
      <c r="R119" s="408"/>
      <c r="S119" s="408"/>
      <c r="T119" s="408"/>
      <c r="U119" s="408"/>
      <c r="V119" s="408"/>
      <c r="W119" s="408"/>
      <c r="X119" s="408"/>
      <c r="Y119" s="408"/>
      <c r="Z119" s="408"/>
      <c r="AA119" s="408"/>
      <c r="AB119" s="408"/>
      <c r="AC119" s="408"/>
      <c r="AD119" s="408"/>
      <c r="AE119" s="408"/>
      <c r="AF119" s="408"/>
      <c r="AG119" s="408"/>
      <c r="AH119" s="408"/>
      <c r="AI119" s="408"/>
      <c r="AJ119" s="408"/>
      <c r="AK119" s="408"/>
      <c r="AL119" s="408"/>
    </row>
    <row r="120" spans="1:38" ht="13.5" thickBot="1">
      <c r="A120" s="406"/>
      <c r="B120" s="407">
        <v>13</v>
      </c>
      <c r="C120" s="609" t="s">
        <v>243</v>
      </c>
      <c r="D120" s="610"/>
      <c r="E120" s="638"/>
      <c r="F120" s="866"/>
      <c r="G120" s="864"/>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08"/>
      <c r="AE120" s="408"/>
      <c r="AF120" s="408"/>
      <c r="AG120" s="408"/>
      <c r="AH120" s="408"/>
      <c r="AI120" s="408"/>
      <c r="AJ120" s="408"/>
      <c r="AK120" s="408"/>
      <c r="AL120" s="408"/>
    </row>
    <row r="121" spans="1:38" ht="15.75" thickTop="1">
      <c r="A121" s="406"/>
      <c r="B121" s="407"/>
      <c r="C121" s="413" t="s">
        <v>244</v>
      </c>
      <c r="D121" s="402" t="s">
        <v>103</v>
      </c>
      <c r="E121" s="403" t="s">
        <v>104</v>
      </c>
      <c r="F121" s="866"/>
      <c r="G121" s="864"/>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08"/>
      <c r="AE121" s="408"/>
      <c r="AF121" s="408"/>
      <c r="AG121" s="408"/>
      <c r="AH121" s="408"/>
      <c r="AI121" s="408"/>
      <c r="AJ121" s="408"/>
      <c r="AK121" s="408"/>
      <c r="AL121" s="408"/>
    </row>
    <row r="122" spans="1:38">
      <c r="A122" s="406"/>
      <c r="B122" s="407">
        <v>14</v>
      </c>
      <c r="C122" s="609" t="s">
        <v>245</v>
      </c>
      <c r="D122" s="610"/>
      <c r="E122" s="638"/>
      <c r="F122" s="866"/>
      <c r="G122" s="864"/>
      <c r="H122" s="408"/>
      <c r="I122" s="408"/>
      <c r="J122" s="408"/>
      <c r="K122" s="408"/>
      <c r="L122" s="408"/>
      <c r="M122" s="408"/>
      <c r="N122" s="408"/>
      <c r="O122" s="408"/>
      <c r="P122" s="408"/>
      <c r="Q122" s="408"/>
      <c r="R122" s="408"/>
      <c r="S122" s="408"/>
      <c r="T122" s="408"/>
      <c r="U122" s="408"/>
      <c r="V122" s="408"/>
      <c r="W122" s="408"/>
      <c r="X122" s="408"/>
      <c r="Y122" s="408"/>
      <c r="Z122" s="408"/>
      <c r="AA122" s="408"/>
      <c r="AB122" s="408"/>
      <c r="AC122" s="408"/>
      <c r="AD122" s="408"/>
      <c r="AE122" s="408"/>
      <c r="AF122" s="408"/>
      <c r="AG122" s="408"/>
      <c r="AH122" s="408"/>
      <c r="AI122" s="408"/>
      <c r="AJ122" s="408"/>
      <c r="AK122" s="408"/>
      <c r="AL122" s="408"/>
    </row>
    <row r="123" spans="1:38">
      <c r="A123" s="406"/>
      <c r="B123" s="407">
        <v>15</v>
      </c>
      <c r="C123" s="609" t="s">
        <v>246</v>
      </c>
      <c r="D123" s="610"/>
      <c r="E123" s="638"/>
      <c r="F123" s="866"/>
      <c r="G123" s="864"/>
      <c r="H123" s="408"/>
      <c r="I123" s="408"/>
      <c r="J123" s="408"/>
      <c r="K123" s="408"/>
      <c r="L123" s="408"/>
      <c r="M123" s="408"/>
      <c r="N123" s="408"/>
      <c r="O123" s="408"/>
      <c r="P123" s="408"/>
      <c r="Q123" s="408"/>
      <c r="R123" s="408"/>
      <c r="S123" s="408"/>
      <c r="T123" s="408"/>
      <c r="U123" s="408"/>
      <c r="V123" s="408"/>
      <c r="W123" s="408"/>
      <c r="X123" s="408"/>
      <c r="Y123" s="408"/>
      <c r="Z123" s="408"/>
      <c r="AA123" s="408"/>
      <c r="AB123" s="408"/>
      <c r="AC123" s="408"/>
      <c r="AD123" s="408"/>
      <c r="AE123" s="408"/>
      <c r="AF123" s="408"/>
      <c r="AG123" s="408"/>
      <c r="AH123" s="408"/>
      <c r="AI123" s="408"/>
      <c r="AJ123" s="408"/>
      <c r="AK123" s="408"/>
      <c r="AL123" s="408"/>
    </row>
    <row r="124" spans="1:38">
      <c r="A124" s="406"/>
      <c r="B124" s="417" t="s">
        <v>117</v>
      </c>
      <c r="C124" s="716" t="s">
        <v>247</v>
      </c>
      <c r="D124" s="610"/>
      <c r="E124" s="638"/>
      <c r="F124" s="866"/>
      <c r="G124" s="864"/>
      <c r="H124" s="408"/>
      <c r="I124" s="408"/>
      <c r="J124" s="408"/>
      <c r="K124" s="408"/>
      <c r="L124" s="408"/>
      <c r="M124" s="408"/>
      <c r="N124" s="408"/>
      <c r="O124" s="408"/>
      <c r="P124" s="408"/>
      <c r="Q124" s="408"/>
      <c r="R124" s="408"/>
      <c r="S124" s="408"/>
      <c r="T124" s="408"/>
      <c r="U124" s="408"/>
      <c r="V124" s="408"/>
      <c r="W124" s="408"/>
      <c r="X124" s="408"/>
      <c r="Y124" s="408"/>
      <c r="Z124" s="408"/>
      <c r="AA124" s="408"/>
      <c r="AB124" s="408"/>
      <c r="AC124" s="408"/>
      <c r="AD124" s="408"/>
      <c r="AE124" s="408"/>
      <c r="AF124" s="408"/>
      <c r="AG124" s="408"/>
      <c r="AH124" s="408"/>
      <c r="AI124" s="408"/>
      <c r="AJ124" s="408"/>
      <c r="AK124" s="408"/>
      <c r="AL124" s="408"/>
    </row>
    <row r="125" spans="1:38">
      <c r="A125" s="406"/>
      <c r="B125" s="417" t="s">
        <v>119</v>
      </c>
      <c r="C125" s="716" t="s">
        <v>248</v>
      </c>
      <c r="D125" s="610"/>
      <c r="E125" s="638"/>
      <c r="F125" s="866"/>
      <c r="G125" s="864"/>
      <c r="H125" s="408"/>
      <c r="I125" s="408"/>
      <c r="J125" s="408"/>
      <c r="K125" s="408"/>
      <c r="L125" s="408"/>
      <c r="M125" s="408"/>
      <c r="N125" s="408"/>
      <c r="O125" s="408"/>
      <c r="P125" s="408"/>
      <c r="Q125" s="408"/>
      <c r="R125" s="408"/>
      <c r="S125" s="408"/>
      <c r="T125" s="408"/>
      <c r="U125" s="408"/>
      <c r="V125" s="408"/>
      <c r="W125" s="408"/>
      <c r="X125" s="408"/>
      <c r="Y125" s="408"/>
      <c r="Z125" s="408"/>
      <c r="AA125" s="408"/>
      <c r="AB125" s="408"/>
      <c r="AC125" s="408"/>
      <c r="AD125" s="408"/>
      <c r="AE125" s="408"/>
      <c r="AF125" s="408"/>
      <c r="AG125" s="408"/>
      <c r="AH125" s="408"/>
      <c r="AI125" s="408"/>
      <c r="AJ125" s="408"/>
      <c r="AK125" s="408"/>
      <c r="AL125" s="408"/>
    </row>
    <row r="126" spans="1:38">
      <c r="A126" s="406"/>
      <c r="B126" s="417" t="s">
        <v>121</v>
      </c>
      <c r="C126" s="716" t="s">
        <v>249</v>
      </c>
      <c r="D126" s="610"/>
      <c r="E126" s="638"/>
      <c r="F126" s="866"/>
      <c r="G126" s="864"/>
      <c r="H126" s="408"/>
      <c r="I126" s="408"/>
      <c r="J126" s="408"/>
      <c r="K126" s="408"/>
      <c r="L126" s="408"/>
      <c r="M126" s="408"/>
      <c r="N126" s="408"/>
      <c r="O126" s="408"/>
      <c r="P126" s="408"/>
      <c r="Q126" s="408"/>
      <c r="R126" s="408"/>
      <c r="S126" s="408"/>
      <c r="T126" s="408"/>
      <c r="U126" s="408"/>
      <c r="V126" s="408"/>
      <c r="W126" s="408"/>
      <c r="X126" s="408"/>
      <c r="Y126" s="408"/>
      <c r="Z126" s="408"/>
      <c r="AA126" s="408"/>
      <c r="AB126" s="408"/>
      <c r="AC126" s="408"/>
      <c r="AD126" s="408"/>
      <c r="AE126" s="408"/>
      <c r="AF126" s="408"/>
      <c r="AG126" s="408"/>
      <c r="AH126" s="408"/>
      <c r="AI126" s="408"/>
      <c r="AJ126" s="408"/>
      <c r="AK126" s="408"/>
      <c r="AL126" s="408"/>
    </row>
    <row r="127" spans="1:38">
      <c r="A127" s="406"/>
      <c r="B127" s="417" t="s">
        <v>134</v>
      </c>
      <c r="C127" s="716" t="s">
        <v>250</v>
      </c>
      <c r="D127" s="610"/>
      <c r="E127" s="638"/>
      <c r="F127" s="866"/>
      <c r="G127" s="864"/>
      <c r="H127" s="408"/>
      <c r="I127" s="408"/>
      <c r="J127" s="408"/>
      <c r="K127" s="408"/>
      <c r="L127" s="408"/>
      <c r="M127" s="408"/>
      <c r="N127" s="408"/>
      <c r="O127" s="408"/>
      <c r="P127" s="408"/>
      <c r="Q127" s="408"/>
      <c r="R127" s="408"/>
      <c r="S127" s="408"/>
      <c r="T127" s="408"/>
      <c r="U127" s="408"/>
      <c r="V127" s="408"/>
      <c r="W127" s="408"/>
      <c r="X127" s="408"/>
      <c r="Y127" s="408"/>
      <c r="Z127" s="408"/>
      <c r="AA127" s="408"/>
      <c r="AB127" s="408"/>
      <c r="AC127" s="408"/>
      <c r="AD127" s="408"/>
      <c r="AE127" s="408"/>
      <c r="AF127" s="408"/>
      <c r="AG127" s="408"/>
      <c r="AH127" s="408"/>
      <c r="AI127" s="408"/>
      <c r="AJ127" s="408"/>
      <c r="AK127" s="408"/>
      <c r="AL127" s="408"/>
    </row>
    <row r="128" spans="1:38" ht="13.5" thickBot="1">
      <c r="A128" s="406"/>
      <c r="B128" s="417" t="s">
        <v>138</v>
      </c>
      <c r="C128" s="716" t="s">
        <v>251</v>
      </c>
      <c r="D128" s="610"/>
      <c r="E128" s="638"/>
      <c r="F128" s="866"/>
      <c r="G128" s="864"/>
      <c r="H128" s="408"/>
      <c r="I128" s="408"/>
      <c r="J128" s="408"/>
      <c r="K128" s="408"/>
      <c r="L128" s="408"/>
      <c r="M128" s="408"/>
      <c r="N128" s="408"/>
      <c r="O128" s="408"/>
      <c r="P128" s="408"/>
      <c r="Q128" s="408"/>
      <c r="R128" s="408"/>
      <c r="S128" s="408"/>
      <c r="T128" s="408"/>
      <c r="U128" s="408"/>
      <c r="V128" s="408"/>
      <c r="W128" s="408"/>
      <c r="X128" s="408"/>
      <c r="Y128" s="408"/>
      <c r="Z128" s="408"/>
      <c r="AA128" s="408"/>
      <c r="AB128" s="408"/>
      <c r="AC128" s="408"/>
      <c r="AD128" s="408"/>
      <c r="AE128" s="408"/>
      <c r="AF128" s="408"/>
      <c r="AG128" s="408"/>
      <c r="AH128" s="408"/>
      <c r="AI128" s="408"/>
      <c r="AJ128" s="408"/>
      <c r="AK128" s="408"/>
      <c r="AL128" s="408"/>
    </row>
    <row r="129" spans="1:38" ht="16.5" thickTop="1">
      <c r="A129" s="533"/>
      <c r="B129" s="701"/>
      <c r="C129" s="413" t="s">
        <v>252</v>
      </c>
      <c r="D129" s="402" t="s">
        <v>103</v>
      </c>
      <c r="E129" s="403" t="s">
        <v>104</v>
      </c>
      <c r="F129" s="864"/>
      <c r="G129" s="864"/>
      <c r="H129" s="408"/>
      <c r="I129" s="408"/>
      <c r="J129" s="408"/>
      <c r="K129" s="408"/>
      <c r="L129" s="408"/>
      <c r="M129" s="408"/>
      <c r="N129" s="408"/>
      <c r="O129" s="408"/>
      <c r="P129" s="408"/>
      <c r="Q129" s="408"/>
      <c r="R129" s="408"/>
      <c r="S129" s="408"/>
      <c r="T129" s="408"/>
      <c r="U129" s="408"/>
      <c r="V129" s="408"/>
      <c r="W129" s="408"/>
      <c r="X129" s="408"/>
      <c r="Y129" s="408"/>
      <c r="Z129" s="408"/>
      <c r="AA129" s="408"/>
      <c r="AB129" s="408"/>
      <c r="AC129" s="408"/>
      <c r="AD129" s="408"/>
      <c r="AE129" s="408"/>
      <c r="AF129" s="408"/>
      <c r="AG129" s="408"/>
      <c r="AH129" s="408"/>
      <c r="AI129" s="408"/>
      <c r="AJ129" s="408"/>
      <c r="AK129" s="408"/>
      <c r="AL129" s="408"/>
    </row>
    <row r="130" spans="1:38" ht="38.25">
      <c r="A130" s="533"/>
      <c r="B130" s="407">
        <v>16</v>
      </c>
      <c r="C130" s="609" t="s">
        <v>253</v>
      </c>
      <c r="D130" s="702"/>
      <c r="E130" s="702"/>
      <c r="F130" s="866"/>
      <c r="G130" s="864"/>
      <c r="H130" s="408"/>
      <c r="I130" s="408"/>
      <c r="J130" s="408"/>
      <c r="K130" s="408"/>
      <c r="L130" s="408"/>
      <c r="M130" s="408"/>
      <c r="N130" s="408"/>
      <c r="O130" s="408"/>
      <c r="P130" s="408"/>
      <c r="Q130" s="408"/>
      <c r="R130" s="408"/>
      <c r="S130" s="408"/>
      <c r="T130" s="408"/>
      <c r="U130" s="408"/>
      <c r="V130" s="408"/>
      <c r="W130" s="408"/>
      <c r="X130" s="408"/>
      <c r="Y130" s="408"/>
      <c r="Z130" s="408"/>
      <c r="AA130" s="408"/>
      <c r="AB130" s="408"/>
      <c r="AC130" s="408"/>
      <c r="AD130" s="408"/>
      <c r="AE130" s="408"/>
      <c r="AF130" s="408"/>
      <c r="AG130" s="408"/>
      <c r="AH130" s="408"/>
      <c r="AI130" s="408"/>
      <c r="AJ130" s="408"/>
      <c r="AK130" s="408"/>
      <c r="AL130" s="408"/>
    </row>
    <row r="131" spans="1:38" ht="15.75">
      <c r="A131" s="533"/>
      <c r="B131" s="407">
        <v>17</v>
      </c>
      <c r="C131" s="609" t="s">
        <v>254</v>
      </c>
      <c r="D131" s="702"/>
      <c r="E131" s="702"/>
      <c r="F131" s="866"/>
      <c r="G131" s="864"/>
      <c r="H131" s="408"/>
      <c r="I131" s="408"/>
      <c r="J131" s="408"/>
      <c r="K131" s="408"/>
      <c r="L131" s="408"/>
      <c r="M131" s="408"/>
      <c r="N131" s="408"/>
      <c r="O131" s="408"/>
      <c r="P131" s="408"/>
      <c r="Q131" s="408"/>
      <c r="R131" s="408"/>
      <c r="S131" s="408"/>
      <c r="T131" s="408"/>
      <c r="U131" s="408"/>
      <c r="V131" s="408"/>
      <c r="W131" s="408"/>
      <c r="X131" s="408"/>
      <c r="Y131" s="408"/>
      <c r="Z131" s="408"/>
      <c r="AA131" s="408"/>
      <c r="AB131" s="408"/>
      <c r="AC131" s="408"/>
      <c r="AD131" s="408"/>
      <c r="AE131" s="408"/>
      <c r="AF131" s="408"/>
      <c r="AG131" s="408"/>
      <c r="AH131" s="408"/>
      <c r="AI131" s="408"/>
      <c r="AJ131" s="408"/>
      <c r="AK131" s="408"/>
      <c r="AL131" s="408"/>
    </row>
    <row r="132" spans="1:38" ht="25.5">
      <c r="A132" s="533"/>
      <c r="B132" s="417" t="s">
        <v>117</v>
      </c>
      <c r="C132" s="609" t="s">
        <v>255</v>
      </c>
      <c r="D132" s="702"/>
      <c r="E132" s="702"/>
      <c r="F132" s="866"/>
      <c r="G132" s="864"/>
      <c r="H132" s="408"/>
      <c r="I132" s="408"/>
      <c r="J132" s="408"/>
      <c r="K132" s="408"/>
      <c r="L132" s="408"/>
      <c r="M132" s="408"/>
      <c r="N132" s="408"/>
      <c r="O132" s="408"/>
      <c r="P132" s="408"/>
      <c r="Q132" s="408"/>
      <c r="R132" s="408"/>
      <c r="S132" s="408"/>
      <c r="T132" s="408"/>
      <c r="U132" s="408"/>
      <c r="V132" s="408"/>
      <c r="W132" s="408"/>
      <c r="X132" s="408"/>
      <c r="Y132" s="408"/>
      <c r="Z132" s="408"/>
      <c r="AA132" s="408"/>
      <c r="AB132" s="408"/>
      <c r="AC132" s="408"/>
      <c r="AD132" s="408"/>
      <c r="AE132" s="408"/>
      <c r="AF132" s="408"/>
      <c r="AG132" s="408"/>
      <c r="AH132" s="408"/>
      <c r="AI132" s="408"/>
      <c r="AJ132" s="408"/>
      <c r="AK132" s="408"/>
      <c r="AL132" s="408"/>
    </row>
    <row r="133" spans="1:38" ht="25.5">
      <c r="A133" s="533"/>
      <c r="B133" s="417" t="s">
        <v>119</v>
      </c>
      <c r="C133" s="609" t="s">
        <v>256</v>
      </c>
      <c r="D133" s="702"/>
      <c r="E133" s="702"/>
      <c r="F133" s="866"/>
      <c r="G133" s="864"/>
      <c r="H133" s="408"/>
      <c r="I133" s="408"/>
      <c r="J133" s="408"/>
      <c r="K133" s="408"/>
      <c r="L133" s="408"/>
      <c r="M133" s="408"/>
      <c r="N133" s="408"/>
      <c r="O133" s="408"/>
      <c r="P133" s="408"/>
      <c r="Q133" s="408"/>
      <c r="R133" s="408"/>
      <c r="S133" s="408"/>
      <c r="T133" s="408"/>
      <c r="U133" s="408"/>
      <c r="V133" s="408"/>
      <c r="W133" s="408"/>
      <c r="X133" s="408"/>
      <c r="Y133" s="408"/>
      <c r="Z133" s="408"/>
      <c r="AA133" s="408"/>
      <c r="AB133" s="408"/>
      <c r="AC133" s="408"/>
      <c r="AD133" s="408"/>
      <c r="AE133" s="408"/>
      <c r="AF133" s="408"/>
      <c r="AG133" s="408"/>
      <c r="AH133" s="408"/>
      <c r="AI133" s="408"/>
      <c r="AJ133" s="408"/>
      <c r="AK133" s="408"/>
      <c r="AL133" s="408"/>
    </row>
    <row r="134" spans="1:38" ht="15.75">
      <c r="A134" s="533"/>
      <c r="B134" s="407">
        <v>18</v>
      </c>
      <c r="C134" s="609" t="s">
        <v>257</v>
      </c>
      <c r="D134" s="702"/>
      <c r="E134" s="702"/>
      <c r="F134" s="866"/>
      <c r="G134" s="864"/>
      <c r="H134" s="408"/>
      <c r="I134" s="408"/>
      <c r="J134" s="408"/>
      <c r="K134" s="408"/>
      <c r="L134" s="408"/>
      <c r="M134" s="408"/>
      <c r="N134" s="408"/>
      <c r="O134" s="408"/>
      <c r="P134" s="408"/>
      <c r="Q134" s="408"/>
      <c r="R134" s="408"/>
      <c r="S134" s="408"/>
      <c r="T134" s="408"/>
      <c r="U134" s="408"/>
      <c r="V134" s="408"/>
      <c r="W134" s="408"/>
      <c r="X134" s="408"/>
      <c r="Y134" s="408"/>
      <c r="Z134" s="408"/>
      <c r="AA134" s="408"/>
      <c r="AB134" s="408"/>
      <c r="AC134" s="408"/>
      <c r="AD134" s="408"/>
      <c r="AE134" s="408"/>
      <c r="AF134" s="408"/>
      <c r="AG134" s="408"/>
      <c r="AH134" s="408"/>
      <c r="AI134" s="408"/>
      <c r="AJ134" s="408"/>
      <c r="AK134" s="408"/>
      <c r="AL134" s="408"/>
    </row>
    <row r="135" spans="1:38" ht="25.5">
      <c r="A135" s="533"/>
      <c r="B135" s="407">
        <v>19</v>
      </c>
      <c r="C135" s="609" t="s">
        <v>258</v>
      </c>
      <c r="D135" s="702"/>
      <c r="E135" s="702"/>
      <c r="F135" s="866"/>
      <c r="G135" s="864"/>
      <c r="H135" s="408"/>
      <c r="I135" s="408"/>
      <c r="J135" s="408"/>
      <c r="K135" s="408"/>
      <c r="L135" s="408"/>
      <c r="M135" s="408"/>
      <c r="N135" s="408"/>
      <c r="O135" s="408"/>
      <c r="P135" s="408"/>
      <c r="Q135" s="408"/>
      <c r="R135" s="408"/>
      <c r="S135" s="408"/>
      <c r="T135" s="408"/>
      <c r="U135" s="408"/>
      <c r="V135" s="408"/>
      <c r="W135" s="408"/>
      <c r="X135" s="408"/>
      <c r="Y135" s="408"/>
      <c r="Z135" s="408"/>
      <c r="AA135" s="408"/>
      <c r="AB135" s="408"/>
      <c r="AC135" s="408"/>
      <c r="AD135" s="408"/>
      <c r="AE135" s="408"/>
      <c r="AF135" s="408"/>
      <c r="AG135" s="408"/>
      <c r="AH135" s="408"/>
      <c r="AI135" s="408"/>
      <c r="AJ135" s="408"/>
      <c r="AK135" s="408"/>
      <c r="AL135" s="408"/>
    </row>
    <row r="136" spans="1:38" ht="25.5">
      <c r="A136" s="533"/>
      <c r="B136" s="407">
        <v>20</v>
      </c>
      <c r="C136" s="609" t="s">
        <v>259</v>
      </c>
      <c r="D136" s="702"/>
      <c r="E136" s="702"/>
      <c r="F136" s="866"/>
      <c r="G136" s="864"/>
      <c r="H136" s="408"/>
      <c r="I136" s="408"/>
      <c r="J136" s="408"/>
      <c r="K136" s="408"/>
      <c r="L136" s="408"/>
      <c r="M136" s="408"/>
      <c r="N136" s="408"/>
      <c r="O136" s="408"/>
      <c r="P136" s="408"/>
      <c r="Q136" s="408"/>
      <c r="R136" s="408"/>
      <c r="S136" s="408"/>
      <c r="T136" s="408"/>
      <c r="U136" s="408"/>
      <c r="V136" s="408"/>
      <c r="W136" s="408"/>
      <c r="X136" s="408"/>
      <c r="Y136" s="408"/>
      <c r="Z136" s="408"/>
      <c r="AA136" s="408"/>
      <c r="AB136" s="408"/>
      <c r="AC136" s="408"/>
      <c r="AD136" s="408"/>
      <c r="AE136" s="408"/>
      <c r="AF136" s="408"/>
      <c r="AG136" s="408"/>
      <c r="AH136" s="408"/>
      <c r="AI136" s="408"/>
      <c r="AJ136" s="408"/>
      <c r="AK136" s="408"/>
      <c r="AL136" s="408"/>
    </row>
    <row r="137" spans="1:38" ht="25.5">
      <c r="A137" s="533"/>
      <c r="B137" s="407">
        <v>21</v>
      </c>
      <c r="C137" s="609" t="s">
        <v>260</v>
      </c>
      <c r="D137" s="702"/>
      <c r="E137" s="702"/>
      <c r="F137" s="866"/>
      <c r="G137" s="864"/>
      <c r="H137" s="408"/>
      <c r="I137" s="408"/>
      <c r="J137" s="408"/>
      <c r="K137" s="408"/>
      <c r="L137" s="408"/>
      <c r="M137" s="408"/>
      <c r="N137" s="408"/>
      <c r="O137" s="408"/>
      <c r="P137" s="408"/>
      <c r="Q137" s="408"/>
      <c r="R137" s="408"/>
      <c r="S137" s="408"/>
      <c r="T137" s="408"/>
      <c r="U137" s="408"/>
      <c r="V137" s="408"/>
      <c r="W137" s="408"/>
      <c r="X137" s="408"/>
      <c r="Y137" s="408"/>
      <c r="Z137" s="408"/>
      <c r="AA137" s="408"/>
      <c r="AB137" s="408"/>
      <c r="AC137" s="408"/>
      <c r="AD137" s="408"/>
      <c r="AE137" s="408"/>
      <c r="AF137" s="408"/>
      <c r="AG137" s="408"/>
      <c r="AH137" s="408"/>
      <c r="AI137" s="408"/>
      <c r="AJ137" s="408"/>
      <c r="AK137" s="408"/>
      <c r="AL137" s="408"/>
    </row>
    <row r="138" spans="1:38" ht="21" thickBot="1">
      <c r="A138" s="559" t="s">
        <v>261</v>
      </c>
      <c r="B138" s="559"/>
      <c r="C138" s="559"/>
      <c r="D138" s="559"/>
      <c r="E138" s="560"/>
      <c r="F138" s="408"/>
      <c r="G138" s="400"/>
      <c r="H138" s="400"/>
      <c r="I138" s="400"/>
      <c r="J138" s="400"/>
      <c r="K138" s="400"/>
      <c r="L138" s="400"/>
      <c r="M138" s="400"/>
      <c r="N138" s="400"/>
      <c r="O138" s="400"/>
      <c r="P138" s="400"/>
      <c r="Q138" s="400"/>
      <c r="R138" s="400"/>
      <c r="S138" s="400"/>
      <c r="T138" s="400"/>
      <c r="U138" s="400"/>
      <c r="V138" s="400"/>
      <c r="W138" s="400"/>
      <c r="X138" s="400"/>
      <c r="Y138" s="400"/>
      <c r="Z138" s="400"/>
      <c r="AA138" s="400"/>
      <c r="AB138" s="400"/>
      <c r="AC138" s="400"/>
      <c r="AD138" s="400"/>
      <c r="AE138" s="400"/>
      <c r="AF138" s="400"/>
      <c r="AG138" s="400"/>
      <c r="AH138" s="400"/>
      <c r="AI138" s="400"/>
      <c r="AJ138" s="400"/>
      <c r="AK138" s="400"/>
      <c r="AL138" s="400"/>
    </row>
    <row r="139" spans="1:38" ht="15.75">
      <c r="A139" s="411"/>
      <c r="B139" s="412"/>
      <c r="C139" s="619" t="s">
        <v>262</v>
      </c>
      <c r="D139" s="422" t="s">
        <v>103</v>
      </c>
      <c r="E139" s="423" t="s">
        <v>104</v>
      </c>
      <c r="F139" s="866"/>
      <c r="G139" s="864"/>
      <c r="H139" s="400"/>
      <c r="I139" s="400"/>
      <c r="J139" s="400"/>
      <c r="K139" s="400"/>
      <c r="L139" s="400"/>
      <c r="M139" s="400"/>
      <c r="N139" s="400"/>
      <c r="O139" s="400"/>
      <c r="P139" s="400"/>
      <c r="Q139" s="400"/>
      <c r="R139" s="400"/>
      <c r="S139" s="400"/>
      <c r="T139" s="400"/>
      <c r="U139" s="400"/>
      <c r="V139" s="400"/>
      <c r="W139" s="400"/>
      <c r="X139" s="400"/>
      <c r="Y139" s="400"/>
      <c r="Z139" s="400"/>
      <c r="AA139" s="400"/>
      <c r="AB139" s="400"/>
      <c r="AC139" s="400"/>
      <c r="AD139" s="400"/>
      <c r="AE139" s="400"/>
      <c r="AF139" s="400"/>
      <c r="AG139" s="400"/>
      <c r="AH139" s="400"/>
      <c r="AI139" s="400"/>
      <c r="AJ139" s="400"/>
      <c r="AK139" s="400"/>
      <c r="AL139" s="400"/>
    </row>
    <row r="140" spans="1:38" ht="25.5">
      <c r="A140" s="424"/>
      <c r="B140" s="407">
        <v>1</v>
      </c>
      <c r="C140" s="609" t="s">
        <v>263</v>
      </c>
      <c r="D140" s="639"/>
      <c r="E140" s="639"/>
      <c r="F140" s="866"/>
      <c r="G140" s="864"/>
      <c r="H140" s="400"/>
      <c r="I140" s="400"/>
      <c r="J140" s="400"/>
      <c r="K140" s="400"/>
      <c r="L140" s="400"/>
      <c r="M140" s="400"/>
      <c r="N140" s="400"/>
      <c r="O140" s="400"/>
      <c r="P140" s="400"/>
      <c r="Q140" s="400"/>
      <c r="R140" s="400"/>
      <c r="S140" s="400"/>
      <c r="T140" s="400"/>
      <c r="U140" s="400"/>
      <c r="V140" s="400"/>
      <c r="W140" s="400"/>
      <c r="X140" s="400"/>
      <c r="Y140" s="400"/>
      <c r="Z140" s="400"/>
      <c r="AA140" s="400"/>
      <c r="AB140" s="400"/>
      <c r="AC140" s="400"/>
      <c r="AD140" s="400"/>
      <c r="AE140" s="400"/>
      <c r="AF140" s="400"/>
      <c r="AG140" s="400"/>
      <c r="AH140" s="400"/>
      <c r="AI140" s="400"/>
      <c r="AJ140" s="400"/>
      <c r="AK140" s="400"/>
      <c r="AL140" s="400"/>
    </row>
    <row r="141" spans="1:38" ht="25.5">
      <c r="A141" s="424"/>
      <c r="B141" s="407">
        <v>2</v>
      </c>
      <c r="C141" s="609" t="s">
        <v>264</v>
      </c>
      <c r="D141" s="639"/>
      <c r="E141" s="639"/>
      <c r="F141" s="864"/>
      <c r="G141" s="867"/>
      <c r="H141" s="400"/>
      <c r="I141" s="400"/>
      <c r="J141" s="400"/>
      <c r="K141" s="400"/>
      <c r="L141" s="400"/>
      <c r="M141" s="400"/>
      <c r="N141" s="400"/>
      <c r="O141" s="400"/>
      <c r="P141" s="400"/>
      <c r="Q141" s="400"/>
      <c r="R141" s="400"/>
      <c r="S141" s="400"/>
      <c r="T141" s="400"/>
      <c r="U141" s="400"/>
      <c r="V141" s="400"/>
      <c r="W141" s="400"/>
      <c r="X141" s="400"/>
      <c r="Y141" s="400"/>
      <c r="Z141" s="400"/>
      <c r="AA141" s="400"/>
      <c r="AB141" s="400"/>
      <c r="AC141" s="400"/>
      <c r="AD141" s="400"/>
      <c r="AE141" s="400"/>
      <c r="AF141" s="400"/>
      <c r="AG141" s="400"/>
      <c r="AH141" s="400"/>
      <c r="AI141" s="400"/>
      <c r="AJ141" s="400"/>
      <c r="AK141" s="400"/>
      <c r="AL141" s="400"/>
    </row>
    <row r="142" spans="1:38" ht="15">
      <c r="A142" s="424"/>
      <c r="B142" s="407"/>
      <c r="C142" s="619" t="s">
        <v>265</v>
      </c>
      <c r="D142" s="717"/>
      <c r="E142" s="717"/>
      <c r="F142" s="864"/>
      <c r="G142" s="867"/>
      <c r="H142" s="400"/>
      <c r="I142" s="400"/>
      <c r="J142" s="400"/>
      <c r="K142" s="400"/>
      <c r="L142" s="400"/>
      <c r="M142" s="400"/>
      <c r="N142" s="400"/>
      <c r="O142" s="400"/>
      <c r="P142" s="400"/>
      <c r="Q142" s="400"/>
      <c r="R142" s="400"/>
      <c r="S142" s="400"/>
      <c r="T142" s="400"/>
      <c r="U142" s="400"/>
      <c r="V142" s="400"/>
      <c r="W142" s="400"/>
      <c r="X142" s="400"/>
      <c r="Y142" s="400"/>
      <c r="Z142" s="400"/>
      <c r="AA142" s="400"/>
      <c r="AB142" s="400"/>
      <c r="AC142" s="400"/>
      <c r="AD142" s="400"/>
      <c r="AE142" s="400"/>
      <c r="AF142" s="400"/>
      <c r="AG142" s="400"/>
      <c r="AH142" s="400"/>
      <c r="AI142" s="400"/>
      <c r="AJ142" s="400"/>
      <c r="AK142" s="400"/>
      <c r="AL142" s="400"/>
    </row>
    <row r="143" spans="1:38" ht="25.5">
      <c r="A143" s="424"/>
      <c r="B143" s="407">
        <v>3</v>
      </c>
      <c r="C143" s="609" t="s">
        <v>266</v>
      </c>
      <c r="D143" s="639"/>
      <c r="E143" s="639"/>
      <c r="F143" s="864"/>
      <c r="G143" s="867"/>
      <c r="H143" s="400"/>
      <c r="I143" s="400"/>
      <c r="J143" s="400"/>
      <c r="K143" s="400"/>
      <c r="L143" s="400"/>
      <c r="M143" s="400"/>
      <c r="N143" s="400"/>
      <c r="O143" s="400"/>
      <c r="P143" s="400"/>
      <c r="Q143" s="400"/>
      <c r="R143" s="400"/>
      <c r="S143" s="400"/>
      <c r="T143" s="400"/>
      <c r="U143" s="400"/>
      <c r="V143" s="400"/>
      <c r="W143" s="400"/>
      <c r="X143" s="400"/>
      <c r="Y143" s="400"/>
      <c r="Z143" s="400"/>
      <c r="AA143" s="400"/>
      <c r="AB143" s="400"/>
      <c r="AC143" s="400"/>
      <c r="AD143" s="400"/>
      <c r="AE143" s="400"/>
      <c r="AF143" s="400"/>
      <c r="AG143" s="400"/>
      <c r="AH143" s="400"/>
      <c r="AI143" s="400"/>
      <c r="AJ143" s="400"/>
      <c r="AK143" s="400"/>
      <c r="AL143" s="400"/>
    </row>
    <row r="144" spans="1:38" ht="14.25">
      <c r="A144" s="424"/>
      <c r="B144" s="417" t="s">
        <v>117</v>
      </c>
      <c r="C144" s="609" t="s">
        <v>267</v>
      </c>
      <c r="D144" s="639"/>
      <c r="E144" s="638"/>
      <c r="F144" s="408"/>
      <c r="G144" s="400"/>
      <c r="H144" s="400"/>
      <c r="I144" s="400"/>
      <c r="J144" s="400"/>
      <c r="K144" s="400"/>
      <c r="L144" s="400"/>
      <c r="M144" s="400"/>
      <c r="N144" s="400"/>
      <c r="O144" s="400"/>
      <c r="P144" s="400"/>
      <c r="Q144" s="400"/>
      <c r="R144" s="400"/>
      <c r="S144" s="400"/>
      <c r="T144" s="400"/>
      <c r="U144" s="400"/>
      <c r="V144" s="400"/>
      <c r="W144" s="400"/>
      <c r="X144" s="400"/>
      <c r="Y144" s="400"/>
      <c r="Z144" s="400"/>
      <c r="AA144" s="400"/>
      <c r="AB144" s="400"/>
      <c r="AC144" s="400"/>
      <c r="AD144" s="400"/>
      <c r="AE144" s="400"/>
      <c r="AF144" s="400"/>
      <c r="AG144" s="400"/>
      <c r="AH144" s="400"/>
      <c r="AI144" s="400"/>
      <c r="AJ144" s="400"/>
      <c r="AK144" s="400"/>
      <c r="AL144" s="400"/>
    </row>
    <row r="145" spans="1:38" ht="14.25">
      <c r="A145" s="424"/>
      <c r="B145" s="417" t="s">
        <v>119</v>
      </c>
      <c r="C145" s="609" t="s">
        <v>268</v>
      </c>
      <c r="D145" s="639"/>
      <c r="E145" s="638"/>
      <c r="F145" s="408"/>
      <c r="G145" s="400"/>
      <c r="H145" s="400"/>
      <c r="I145" s="400"/>
      <c r="J145" s="400"/>
      <c r="K145" s="400"/>
      <c r="L145" s="400"/>
      <c r="M145" s="400"/>
      <c r="N145" s="400"/>
      <c r="O145" s="400"/>
      <c r="P145" s="400"/>
      <c r="Q145" s="400"/>
      <c r="R145" s="400"/>
      <c r="S145" s="400"/>
      <c r="T145" s="400"/>
      <c r="U145" s="400"/>
      <c r="V145" s="400"/>
      <c r="W145" s="400"/>
      <c r="X145" s="400"/>
      <c r="Y145" s="400"/>
      <c r="Z145" s="400"/>
      <c r="AA145" s="400"/>
      <c r="AB145" s="400"/>
      <c r="AC145" s="400"/>
      <c r="AD145" s="400"/>
      <c r="AE145" s="400"/>
      <c r="AF145" s="400"/>
      <c r="AG145" s="400"/>
      <c r="AH145" s="400"/>
      <c r="AI145" s="400"/>
      <c r="AJ145" s="400"/>
      <c r="AK145" s="400"/>
      <c r="AL145" s="400"/>
    </row>
    <row r="146" spans="1:38" ht="14.25">
      <c r="A146" s="424"/>
      <c r="B146" s="417" t="s">
        <v>121</v>
      </c>
      <c r="C146" s="609" t="s">
        <v>269</v>
      </c>
      <c r="D146" s="639"/>
      <c r="E146" s="637"/>
      <c r="F146" s="408"/>
      <c r="G146" s="408"/>
      <c r="H146" s="408"/>
      <c r="I146" s="408"/>
      <c r="J146" s="408"/>
      <c r="K146" s="408"/>
      <c r="L146" s="408"/>
      <c r="M146" s="408"/>
      <c r="N146" s="408"/>
      <c r="O146" s="408"/>
      <c r="P146" s="408"/>
      <c r="Q146" s="408"/>
      <c r="R146" s="408"/>
      <c r="S146" s="408"/>
      <c r="T146" s="408"/>
      <c r="U146" s="408"/>
      <c r="V146" s="408"/>
      <c r="W146" s="408"/>
      <c r="X146" s="408"/>
      <c r="Y146" s="408"/>
      <c r="Z146" s="408"/>
      <c r="AA146" s="408"/>
      <c r="AB146" s="408"/>
      <c r="AC146" s="408"/>
      <c r="AD146" s="408"/>
      <c r="AE146" s="408"/>
      <c r="AF146" s="408"/>
      <c r="AG146" s="408"/>
      <c r="AH146" s="408"/>
      <c r="AI146" s="408"/>
      <c r="AJ146" s="408"/>
      <c r="AK146" s="408"/>
      <c r="AL146" s="408"/>
    </row>
    <row r="147" spans="1:38" ht="14.25">
      <c r="A147" s="424"/>
      <c r="B147" s="417" t="s">
        <v>134</v>
      </c>
      <c r="C147" s="609" t="s">
        <v>270</v>
      </c>
      <c r="D147" s="639"/>
      <c r="E147" s="627"/>
      <c r="F147" s="408"/>
      <c r="G147" s="408"/>
      <c r="H147" s="408"/>
      <c r="I147" s="408"/>
      <c r="J147" s="408"/>
      <c r="K147" s="408"/>
      <c r="L147" s="408"/>
      <c r="M147" s="408"/>
      <c r="N147" s="408"/>
      <c r="O147" s="408"/>
      <c r="P147" s="408"/>
      <c r="Q147" s="408"/>
      <c r="R147" s="408"/>
      <c r="S147" s="408"/>
      <c r="T147" s="408"/>
      <c r="U147" s="408"/>
      <c r="V147" s="408"/>
      <c r="W147" s="408"/>
      <c r="X147" s="408"/>
      <c r="Y147" s="408"/>
      <c r="Z147" s="408"/>
      <c r="AA147" s="408"/>
      <c r="AB147" s="408"/>
      <c r="AC147" s="408"/>
      <c r="AD147" s="408"/>
      <c r="AE147" s="408"/>
      <c r="AF147" s="408"/>
      <c r="AG147" s="408"/>
      <c r="AH147" s="408"/>
      <c r="AI147" s="408"/>
      <c r="AJ147" s="408"/>
      <c r="AK147" s="408"/>
      <c r="AL147" s="408"/>
    </row>
    <row r="148" spans="1:38">
      <c r="B148" s="407">
        <v>4</v>
      </c>
      <c r="C148" s="609" t="s">
        <v>271</v>
      </c>
      <c r="D148" s="703"/>
      <c r="E148" s="703"/>
      <c r="F148" s="608"/>
    </row>
    <row r="149" spans="1:38">
      <c r="A149" s="407"/>
      <c r="B149" s="407">
        <v>5</v>
      </c>
      <c r="C149" s="609" t="s">
        <v>272</v>
      </c>
      <c r="D149" s="703"/>
      <c r="E149" s="703"/>
      <c r="F149" s="608"/>
    </row>
  </sheetData>
  <mergeCells count="8">
    <mergeCell ref="G117:M117"/>
    <mergeCell ref="F101:F103"/>
    <mergeCell ref="A1:Q1"/>
    <mergeCell ref="A4:E4"/>
    <mergeCell ref="A5:D5"/>
    <mergeCell ref="F34:F36"/>
    <mergeCell ref="F37:F41"/>
    <mergeCell ref="A2:E2"/>
  </mergeCells>
  <dataValidations count="1">
    <dataValidation type="textLength" allowBlank="1" showInputMessage="1" showErrorMessage="1" sqref="E8:E11 D8:D11 D14:E149" xr:uid="{A66372F3-DB5D-4692-AAEA-D67F896FBB5B}">
      <formula1>0</formula1>
      <formula2>400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1"/>
  <sheetViews>
    <sheetView showGridLines="0" workbookViewId="0">
      <selection activeCell="B16" sqref="B16"/>
    </sheetView>
  </sheetViews>
  <sheetFormatPr defaultRowHeight="12.75"/>
  <cols>
    <col min="1" max="1" width="43.5703125" customWidth="1"/>
    <col min="2" max="2" width="63.140625" customWidth="1"/>
  </cols>
  <sheetData>
    <row r="1" spans="1:12" ht="20.25">
      <c r="A1" s="926" t="s">
        <v>0</v>
      </c>
      <c r="B1" s="926"/>
      <c r="C1" s="926"/>
      <c r="D1" s="926"/>
      <c r="E1" s="926"/>
      <c r="F1" s="926"/>
      <c r="G1" s="926"/>
      <c r="H1" s="926"/>
      <c r="I1" s="926"/>
      <c r="J1" s="926"/>
      <c r="K1" s="926"/>
      <c r="L1" s="926"/>
    </row>
    <row r="2" spans="1:12" ht="20.45" customHeight="1">
      <c r="A2" s="926" t="s">
        <v>1</v>
      </c>
      <c r="B2" s="926"/>
      <c r="C2" s="926"/>
      <c r="D2" s="926"/>
      <c r="E2" s="926"/>
    </row>
    <row r="3" spans="1:12" ht="20.25">
      <c r="A3" s="425"/>
      <c r="B3" s="426"/>
    </row>
    <row r="4" spans="1:12" ht="14.45" customHeight="1">
      <c r="A4" s="961" t="s">
        <v>273</v>
      </c>
      <c r="B4" s="961"/>
      <c r="C4" s="598"/>
      <c r="D4" s="598"/>
      <c r="E4" s="598"/>
      <c r="F4" s="598"/>
      <c r="G4" s="598"/>
      <c r="H4" s="598"/>
      <c r="I4" s="598"/>
      <c r="J4" s="598"/>
      <c r="K4" s="598"/>
      <c r="L4" s="598"/>
    </row>
    <row r="5" spans="1:12" ht="14.45" customHeight="1">
      <c r="A5" s="961"/>
      <c r="B5" s="961"/>
      <c r="C5" s="598"/>
      <c r="D5" s="598"/>
      <c r="E5" s="598"/>
      <c r="F5" s="598"/>
      <c r="G5" s="598"/>
      <c r="H5" s="598"/>
      <c r="I5" s="598"/>
      <c r="J5" s="598"/>
      <c r="K5" s="598"/>
      <c r="L5" s="598"/>
    </row>
    <row r="6" spans="1:12">
      <c r="B6" s="427"/>
    </row>
    <row r="7" spans="1:12">
      <c r="A7" s="428" t="s">
        <v>274</v>
      </c>
      <c r="B7" s="427"/>
    </row>
    <row r="8" spans="1:12" ht="16.5">
      <c r="A8" s="429" t="s">
        <v>275</v>
      </c>
      <c r="B8" s="430" t="s">
        <v>104</v>
      </c>
    </row>
    <row r="9" spans="1:12">
      <c r="A9" s="902"/>
      <c r="B9" s="902"/>
    </row>
    <row r="10" spans="1:12">
      <c r="A10" s="902"/>
      <c r="B10" s="902"/>
    </row>
    <row r="11" spans="1:12">
      <c r="A11" s="902"/>
      <c r="B11" s="902"/>
    </row>
    <row r="12" spans="1:12">
      <c r="A12" s="902"/>
      <c r="B12" s="902"/>
    </row>
    <row r="13" spans="1:12">
      <c r="A13" s="902"/>
      <c r="B13" s="902"/>
    </row>
    <row r="14" spans="1:12">
      <c r="A14" s="902"/>
      <c r="B14" s="902"/>
    </row>
    <row r="15" spans="1:12">
      <c r="A15" s="902"/>
      <c r="B15" s="902"/>
    </row>
    <row r="16" spans="1:12">
      <c r="A16" s="902"/>
      <c r="B16" s="902"/>
    </row>
    <row r="17" spans="1:2">
      <c r="A17" s="902"/>
      <c r="B17" s="902"/>
    </row>
    <row r="18" spans="1:2">
      <c r="A18" s="902"/>
      <c r="B18" s="902"/>
    </row>
    <row r="19" spans="1:2">
      <c r="A19" s="902"/>
      <c r="B19" s="902"/>
    </row>
    <row r="20" spans="1:2">
      <c r="A20" s="902"/>
      <c r="B20" s="902"/>
    </row>
    <row r="21" spans="1:2">
      <c r="A21" s="902"/>
      <c r="B21" s="902"/>
    </row>
    <row r="22" spans="1:2">
      <c r="A22" s="902"/>
      <c r="B22" s="902"/>
    </row>
    <row r="23" spans="1:2">
      <c r="A23" s="902"/>
      <c r="B23" s="902"/>
    </row>
    <row r="24" spans="1:2">
      <c r="A24" s="902"/>
      <c r="B24" s="902"/>
    </row>
    <row r="25" spans="1:2">
      <c r="A25" s="902"/>
      <c r="B25" s="902"/>
    </row>
    <row r="26" spans="1:2">
      <c r="A26" s="902"/>
      <c r="B26" s="902"/>
    </row>
    <row r="27" spans="1:2">
      <c r="A27" s="902"/>
      <c r="B27" s="902"/>
    </row>
    <row r="28" spans="1:2">
      <c r="A28" s="902"/>
      <c r="B28" s="902"/>
    </row>
    <row r="29" spans="1:2">
      <c r="A29" s="902"/>
      <c r="B29" s="902"/>
    </row>
    <row r="30" spans="1:2">
      <c r="A30" s="902"/>
      <c r="B30" s="902"/>
    </row>
    <row r="31" spans="1:2">
      <c r="A31" s="902"/>
      <c r="B31" s="902"/>
    </row>
    <row r="32" spans="1:2">
      <c r="A32" s="902"/>
      <c r="B32" s="902"/>
    </row>
    <row r="33" spans="1:2">
      <c r="A33" s="902"/>
      <c r="B33" s="902"/>
    </row>
    <row r="34" spans="1:2">
      <c r="A34" s="902"/>
      <c r="B34" s="902"/>
    </row>
    <row r="35" spans="1:2">
      <c r="A35" s="902"/>
      <c r="B35" s="902"/>
    </row>
    <row r="36" spans="1:2">
      <c r="A36" s="902"/>
      <c r="B36" s="902"/>
    </row>
    <row r="37" spans="1:2">
      <c r="A37" s="902"/>
      <c r="B37" s="902"/>
    </row>
    <row r="38" spans="1:2">
      <c r="A38" s="902"/>
      <c r="B38" s="902"/>
    </row>
    <row r="39" spans="1:2">
      <c r="A39" s="902"/>
      <c r="B39" s="902"/>
    </row>
    <row r="40" spans="1:2">
      <c r="A40" s="902"/>
      <c r="B40" s="902"/>
    </row>
    <row r="41" spans="1:2">
      <c r="A41" s="902"/>
      <c r="B41" s="902"/>
    </row>
  </sheetData>
  <mergeCells count="3">
    <mergeCell ref="A1:L1"/>
    <mergeCell ref="A4:B5"/>
    <mergeCell ref="A2:E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538"/>
  <sheetViews>
    <sheetView showGridLines="0" topLeftCell="A4" workbookViewId="0">
      <selection activeCell="D18" sqref="D18"/>
    </sheetView>
  </sheetViews>
  <sheetFormatPr defaultRowHeight="12.75"/>
  <cols>
    <col min="1" max="1" width="4.42578125" customWidth="1"/>
    <col min="2" max="2" width="3.5703125" bestFit="1" customWidth="1"/>
    <col min="3" max="3" width="3.140625" bestFit="1" customWidth="1"/>
    <col min="4" max="4" width="60.85546875" customWidth="1"/>
    <col min="5" max="5" width="18.42578125" customWidth="1"/>
    <col min="6" max="6" width="20" customWidth="1"/>
    <col min="7" max="7" width="36.85546875" customWidth="1"/>
    <col min="8" max="8" width="13.42578125" customWidth="1"/>
    <col min="9" max="9" width="46.28515625" customWidth="1"/>
    <col min="10" max="10" width="22.7109375" customWidth="1"/>
  </cols>
  <sheetData>
    <row r="1" spans="1:15" ht="20.25">
      <c r="A1" s="962" t="str">
        <f>Introduction!A1</f>
        <v>Request for Medical Proposal (RFP) for Arlington County Government</v>
      </c>
      <c r="B1" s="962"/>
      <c r="C1" s="962"/>
      <c r="D1" s="962"/>
      <c r="E1" s="962"/>
      <c r="F1" s="962"/>
      <c r="G1" s="962"/>
      <c r="H1" s="962"/>
      <c r="I1" s="962"/>
      <c r="J1" s="962"/>
      <c r="K1" s="962"/>
      <c r="L1" s="962"/>
    </row>
    <row r="2" spans="1:15" ht="20.25">
      <c r="A2" s="926" t="s">
        <v>1</v>
      </c>
      <c r="B2" s="926"/>
      <c r="C2" s="926"/>
      <c r="D2" s="926"/>
      <c r="E2" s="926"/>
      <c r="F2" s="259"/>
      <c r="G2" s="259"/>
      <c r="H2" s="259"/>
      <c r="I2" s="259"/>
      <c r="J2" s="259"/>
      <c r="K2" s="259"/>
      <c r="L2" s="259"/>
    </row>
    <row r="3" spans="1:15" ht="16.5">
      <c r="A3" s="503" t="s">
        <v>276</v>
      </c>
      <c r="B3" s="504"/>
      <c r="C3" s="504"/>
      <c r="D3" s="505"/>
      <c r="E3" s="259"/>
      <c r="F3" s="259"/>
      <c r="G3" s="259"/>
      <c r="H3" s="259"/>
      <c r="I3" s="259"/>
      <c r="J3" s="259"/>
      <c r="K3" s="259"/>
      <c r="L3" s="259"/>
    </row>
    <row r="4" spans="1:15" ht="16.5">
      <c r="A4" s="387"/>
      <c r="B4" s="388" t="s">
        <v>277</v>
      </c>
      <c r="C4" s="388" t="s">
        <v>277</v>
      </c>
      <c r="D4" s="503"/>
      <c r="E4" s="504"/>
      <c r="F4" s="504"/>
      <c r="G4" s="504"/>
      <c r="H4" s="505"/>
      <c r="I4" s="259"/>
      <c r="J4" s="259"/>
      <c r="K4" s="259"/>
      <c r="L4" s="259"/>
      <c r="M4" s="259"/>
      <c r="N4" s="259"/>
      <c r="O4" s="259"/>
    </row>
    <row r="5" spans="1:15" ht="31.9" customHeight="1">
      <c r="A5" s="387"/>
      <c r="B5" s="388"/>
      <c r="C5" s="388"/>
      <c r="D5" s="963" t="s">
        <v>278</v>
      </c>
      <c r="E5" s="963"/>
      <c r="F5" s="963"/>
      <c r="G5" s="963"/>
      <c r="H5" s="963"/>
      <c r="I5" s="259"/>
      <c r="J5" s="259"/>
      <c r="K5" s="259"/>
      <c r="L5" s="259"/>
      <c r="M5" s="259"/>
      <c r="N5" s="259"/>
      <c r="O5" s="259"/>
    </row>
    <row r="6" spans="1:15">
      <c r="A6" s="387"/>
      <c r="B6" s="388"/>
      <c r="C6" s="388"/>
      <c r="D6" s="52"/>
      <c r="E6" s="506"/>
      <c r="F6" s="506"/>
      <c r="G6" s="4"/>
      <c r="H6" s="27"/>
      <c r="I6" s="259"/>
      <c r="J6" s="259"/>
      <c r="K6" s="259"/>
      <c r="L6" s="259"/>
      <c r="M6" s="259"/>
      <c r="N6" s="259"/>
      <c r="O6" s="259"/>
    </row>
    <row r="7" spans="1:15" ht="15.75">
      <c r="A7" s="387"/>
      <c r="B7" s="388"/>
      <c r="C7" s="388"/>
      <c r="D7" s="876" t="s">
        <v>279</v>
      </c>
      <c r="E7" s="507"/>
      <c r="F7" s="507"/>
      <c r="G7" s="507"/>
      <c r="H7" s="508"/>
      <c r="I7" s="259"/>
      <c r="J7" s="259"/>
      <c r="K7" s="259"/>
      <c r="L7" s="259"/>
      <c r="M7" s="259"/>
      <c r="N7" s="259"/>
      <c r="O7" s="259"/>
    </row>
    <row r="8" spans="1:15">
      <c r="A8" s="435"/>
      <c r="B8" s="449"/>
      <c r="C8" s="449"/>
      <c r="D8" s="509"/>
      <c r="E8" s="509"/>
      <c r="F8" s="509"/>
      <c r="G8" s="509"/>
      <c r="H8" s="510"/>
      <c r="I8" s="274"/>
      <c r="J8" s="274"/>
      <c r="K8" s="274"/>
      <c r="L8" s="274"/>
      <c r="M8" s="274"/>
      <c r="N8" s="274"/>
      <c r="O8" s="274"/>
    </row>
    <row r="9" spans="1:15" ht="31.5">
      <c r="A9" s="446" t="s">
        <v>280</v>
      </c>
      <c r="B9" s="469" t="s">
        <v>277</v>
      </c>
      <c r="C9" s="469" t="s">
        <v>277</v>
      </c>
      <c r="D9" s="873" t="s">
        <v>281</v>
      </c>
      <c r="E9" s="507" t="s">
        <v>282</v>
      </c>
      <c r="F9" s="507" t="s">
        <v>283</v>
      </c>
      <c r="G9" s="728" t="s">
        <v>103</v>
      </c>
      <c r="H9" s="508" t="s">
        <v>104</v>
      </c>
      <c r="I9" s="230"/>
      <c r="J9" s="230"/>
      <c r="K9" s="230"/>
      <c r="L9" s="230"/>
      <c r="M9" s="230"/>
      <c r="N9" s="230"/>
      <c r="O9" s="230"/>
    </row>
    <row r="10" spans="1:15" ht="25.5">
      <c r="A10" s="444"/>
      <c r="B10" s="469" t="s">
        <v>284</v>
      </c>
      <c r="C10" s="469" t="s">
        <v>277</v>
      </c>
      <c r="D10" s="258" t="s">
        <v>285</v>
      </c>
      <c r="E10" s="39"/>
      <c r="F10" s="39"/>
      <c r="G10" s="752"/>
      <c r="H10" s="241"/>
      <c r="I10" s="256"/>
      <c r="J10" s="256"/>
      <c r="K10" s="256"/>
      <c r="L10" s="256"/>
      <c r="M10" s="256"/>
      <c r="N10" s="256"/>
      <c r="O10" s="256"/>
    </row>
    <row r="11" spans="1:15" ht="25.5">
      <c r="A11" s="444"/>
      <c r="B11" s="469" t="s">
        <v>277</v>
      </c>
      <c r="C11" s="469" t="s">
        <v>117</v>
      </c>
      <c r="D11" s="441" t="s">
        <v>286</v>
      </c>
      <c r="E11" s="462" t="s">
        <v>287</v>
      </c>
      <c r="F11" s="460" t="s">
        <v>287</v>
      </c>
      <c r="G11" s="118"/>
      <c r="H11" s="739"/>
      <c r="I11" s="256"/>
      <c r="J11" s="256"/>
      <c r="K11" s="256"/>
      <c r="L11" s="256"/>
      <c r="M11" s="256"/>
      <c r="N11" s="256"/>
      <c r="O11" s="256"/>
    </row>
    <row r="12" spans="1:15" ht="25.5">
      <c r="A12" s="444"/>
      <c r="B12" s="469" t="s">
        <v>277</v>
      </c>
      <c r="C12" s="469" t="s">
        <v>119</v>
      </c>
      <c r="D12" s="441" t="s">
        <v>288</v>
      </c>
      <c r="E12" s="462" t="s">
        <v>287</v>
      </c>
      <c r="F12" s="460" t="s">
        <v>287</v>
      </c>
      <c r="G12" s="118"/>
      <c r="H12" s="739"/>
      <c r="I12" s="256"/>
      <c r="J12" s="256"/>
      <c r="K12" s="256"/>
      <c r="L12" s="256"/>
      <c r="M12" s="256"/>
      <c r="N12" s="256"/>
      <c r="O12" s="256"/>
    </row>
    <row r="13" spans="1:15" ht="25.5">
      <c r="A13" s="444"/>
      <c r="B13" s="469"/>
      <c r="C13" s="469" t="s">
        <v>121</v>
      </c>
      <c r="D13" s="441" t="s">
        <v>289</v>
      </c>
      <c r="E13" s="462" t="s">
        <v>287</v>
      </c>
      <c r="F13" s="460" t="s">
        <v>287</v>
      </c>
      <c r="G13" s="118"/>
      <c r="H13" s="511"/>
      <c r="I13" s="256"/>
      <c r="J13" s="256"/>
      <c r="K13" s="256"/>
      <c r="L13" s="256"/>
      <c r="M13" s="256"/>
      <c r="N13" s="256"/>
      <c r="O13" s="256"/>
    </row>
    <row r="14" spans="1:15" ht="17.25" thickTop="1" thickBot="1">
      <c r="A14" s="474"/>
      <c r="B14" s="469" t="s">
        <v>290</v>
      </c>
      <c r="C14" s="474"/>
      <c r="D14" s="473" t="s">
        <v>291</v>
      </c>
      <c r="E14" s="462" t="s">
        <v>287</v>
      </c>
      <c r="F14" s="460" t="s">
        <v>287</v>
      </c>
      <c r="G14" s="118"/>
      <c r="H14" s="511"/>
    </row>
    <row r="15" spans="1:15" ht="11.45" customHeight="1" thickTop="1">
      <c r="A15" s="446"/>
      <c r="B15" s="469"/>
      <c r="C15" s="469"/>
      <c r="D15" s="376"/>
      <c r="E15" s="377"/>
      <c r="F15" s="377"/>
      <c r="G15" s="375"/>
      <c r="H15" s="512"/>
      <c r="I15" s="256"/>
      <c r="J15" s="256"/>
      <c r="K15" s="256"/>
      <c r="L15" s="256"/>
      <c r="M15" s="256"/>
      <c r="N15" s="256"/>
      <c r="O15" s="256"/>
    </row>
    <row r="16" spans="1:15" ht="32.25" thickBot="1">
      <c r="A16" s="444" t="s">
        <v>292</v>
      </c>
      <c r="B16" s="469"/>
      <c r="C16" s="469"/>
      <c r="D16" s="873" t="s">
        <v>293</v>
      </c>
      <c r="E16" s="507" t="s">
        <v>282</v>
      </c>
      <c r="F16" s="507" t="s">
        <v>283</v>
      </c>
      <c r="G16" s="507" t="s">
        <v>103</v>
      </c>
      <c r="H16" s="790" t="s">
        <v>104</v>
      </c>
      <c r="I16" s="256"/>
      <c r="J16" s="256"/>
      <c r="K16" s="256"/>
      <c r="L16" s="256"/>
      <c r="M16" s="256"/>
      <c r="N16" s="256"/>
      <c r="O16" s="256"/>
    </row>
    <row r="17" spans="1:15" ht="51">
      <c r="A17" s="444"/>
      <c r="B17" s="469" t="s">
        <v>284</v>
      </c>
      <c r="C17" s="469"/>
      <c r="D17" s="606" t="s">
        <v>294</v>
      </c>
      <c r="E17" s="462" t="s">
        <v>295</v>
      </c>
      <c r="F17" s="460" t="s">
        <v>296</v>
      </c>
      <c r="G17" s="26"/>
      <c r="H17" s="25"/>
      <c r="I17" s="652"/>
      <c r="J17" s="256"/>
      <c r="K17" s="256"/>
      <c r="L17" s="256"/>
      <c r="M17" s="256"/>
      <c r="N17" s="256"/>
      <c r="O17" s="256"/>
    </row>
    <row r="18" spans="1:15" ht="51">
      <c r="A18" s="444"/>
      <c r="B18" s="469" t="s">
        <v>290</v>
      </c>
      <c r="C18" s="469"/>
      <c r="D18" s="606" t="s">
        <v>297</v>
      </c>
      <c r="E18" s="462" t="s">
        <v>295</v>
      </c>
      <c r="F18" s="460" t="s">
        <v>296</v>
      </c>
      <c r="G18" s="26"/>
      <c r="H18" s="25"/>
      <c r="I18" s="842"/>
      <c r="J18" s="652"/>
      <c r="K18" s="256"/>
      <c r="L18" s="256"/>
      <c r="M18" s="256"/>
      <c r="N18" s="256"/>
      <c r="O18" s="256"/>
    </row>
    <row r="19" spans="1:15" ht="39.75" thickTop="1" thickBot="1">
      <c r="A19" s="444"/>
      <c r="B19" s="469" t="s">
        <v>298</v>
      </c>
      <c r="C19" s="469"/>
      <c r="D19" s="470" t="s">
        <v>299</v>
      </c>
      <c r="E19" s="462" t="s">
        <v>295</v>
      </c>
      <c r="F19" s="460" t="s">
        <v>296</v>
      </c>
      <c r="G19" s="26"/>
      <c r="H19" s="25"/>
      <c r="I19" s="256"/>
      <c r="J19" s="256"/>
      <c r="K19" s="256"/>
      <c r="L19" s="256"/>
      <c r="M19" s="256"/>
      <c r="N19" s="256"/>
      <c r="O19" s="256"/>
    </row>
    <row r="20" spans="1:15" ht="39.75" thickTop="1" thickBot="1">
      <c r="A20" s="444"/>
      <c r="B20" s="469" t="s">
        <v>300</v>
      </c>
      <c r="C20" s="469"/>
      <c r="D20" s="470" t="s">
        <v>301</v>
      </c>
      <c r="E20" s="462" t="s">
        <v>295</v>
      </c>
      <c r="F20" s="460" t="s">
        <v>296</v>
      </c>
      <c r="G20" s="26"/>
      <c r="H20" s="25"/>
      <c r="I20" s="256"/>
      <c r="J20" s="256"/>
      <c r="K20" s="256"/>
      <c r="L20" s="256"/>
      <c r="M20" s="256"/>
      <c r="N20" s="256"/>
      <c r="O20" s="256"/>
    </row>
    <row r="21" spans="1:15" ht="27" thickTop="1" thickBot="1">
      <c r="A21" s="444"/>
      <c r="B21" s="469" t="s">
        <v>302</v>
      </c>
      <c r="C21" s="469"/>
      <c r="D21" s="467" t="s">
        <v>303</v>
      </c>
      <c r="E21" s="462" t="s">
        <v>295</v>
      </c>
      <c r="F21" s="460" t="s">
        <v>304</v>
      </c>
      <c r="G21" s="26"/>
      <c r="H21" s="25"/>
      <c r="I21" s="256"/>
      <c r="J21" s="256"/>
      <c r="K21" s="256"/>
      <c r="L21" s="256"/>
      <c r="M21" s="256"/>
      <c r="N21" s="256"/>
      <c r="O21" s="256"/>
    </row>
    <row r="22" spans="1:15" ht="17.25" thickTop="1" thickBot="1">
      <c r="A22" s="444"/>
      <c r="B22" s="469"/>
      <c r="C22" s="469" t="s">
        <v>117</v>
      </c>
      <c r="D22" s="471" t="s">
        <v>305</v>
      </c>
      <c r="E22" s="462" t="s">
        <v>287</v>
      </c>
      <c r="F22" s="460" t="s">
        <v>287</v>
      </c>
      <c r="G22" s="26"/>
      <c r="H22" s="25"/>
      <c r="I22" s="256"/>
      <c r="J22" s="256"/>
      <c r="K22" s="256"/>
      <c r="L22" s="256"/>
      <c r="M22" s="256"/>
      <c r="N22" s="256"/>
      <c r="O22" s="256"/>
    </row>
    <row r="23" spans="1:15" ht="27" thickTop="1" thickBot="1">
      <c r="A23" s="444"/>
      <c r="B23" s="469"/>
      <c r="C23" s="469" t="s">
        <v>119</v>
      </c>
      <c r="D23" s="471" t="s">
        <v>306</v>
      </c>
      <c r="E23" s="462" t="s">
        <v>287</v>
      </c>
      <c r="F23" s="460" t="s">
        <v>287</v>
      </c>
      <c r="G23" s="26"/>
      <c r="H23" s="25"/>
      <c r="I23" s="256"/>
      <c r="J23" s="256"/>
      <c r="K23" s="256"/>
      <c r="L23" s="256"/>
      <c r="M23" s="256"/>
      <c r="N23" s="256"/>
      <c r="O23" s="256"/>
    </row>
    <row r="24" spans="1:15" ht="39.75" thickTop="1" thickBot="1">
      <c r="A24" s="444"/>
      <c r="B24" s="469" t="s">
        <v>307</v>
      </c>
      <c r="C24" s="469"/>
      <c r="D24" s="470" t="s">
        <v>308</v>
      </c>
      <c r="E24" s="462" t="s">
        <v>295</v>
      </c>
      <c r="F24" s="460" t="s">
        <v>296</v>
      </c>
      <c r="G24" s="26"/>
      <c r="H24" s="25"/>
      <c r="I24" s="256"/>
      <c r="J24" s="256"/>
      <c r="K24" s="256"/>
      <c r="L24" s="256"/>
      <c r="M24" s="256"/>
      <c r="N24" s="256"/>
      <c r="O24" s="256"/>
    </row>
    <row r="25" spans="1:15" ht="27" thickTop="1" thickBot="1">
      <c r="A25" s="444"/>
      <c r="B25" s="469" t="s">
        <v>309</v>
      </c>
      <c r="C25" s="469"/>
      <c r="D25" s="470" t="s">
        <v>310</v>
      </c>
      <c r="E25" s="462" t="s">
        <v>287</v>
      </c>
      <c r="F25" s="460" t="s">
        <v>287</v>
      </c>
      <c r="G25" s="26"/>
      <c r="H25" s="25"/>
      <c r="I25" s="468"/>
      <c r="J25" s="256"/>
      <c r="K25" s="256"/>
      <c r="L25" s="256"/>
      <c r="M25" s="256"/>
      <c r="N25" s="256"/>
      <c r="O25" s="256"/>
    </row>
    <row r="26" spans="1:15" ht="39.75" thickTop="1" thickBot="1">
      <c r="A26" s="444"/>
      <c r="B26" s="469" t="s">
        <v>311</v>
      </c>
      <c r="C26" s="469"/>
      <c r="D26" s="470" t="s">
        <v>312</v>
      </c>
      <c r="E26" s="462" t="s">
        <v>295</v>
      </c>
      <c r="F26" s="460" t="s">
        <v>296</v>
      </c>
      <c r="G26" s="26"/>
      <c r="H26" s="25"/>
      <c r="I26" s="706"/>
      <c r="J26" s="256"/>
      <c r="K26" s="256"/>
      <c r="L26" s="256"/>
      <c r="M26" s="256"/>
      <c r="N26" s="256"/>
      <c r="O26" s="256"/>
    </row>
    <row r="27" spans="1:15" ht="39.75" thickTop="1" thickBot="1">
      <c r="A27" s="444"/>
      <c r="B27" s="469" t="s">
        <v>313</v>
      </c>
      <c r="C27" s="469"/>
      <c r="D27" s="456" t="s">
        <v>314</v>
      </c>
      <c r="E27" s="462" t="s">
        <v>287</v>
      </c>
      <c r="F27" s="460" t="s">
        <v>287</v>
      </c>
      <c r="G27" s="26"/>
      <c r="H27" s="25"/>
      <c r="I27" s="256"/>
      <c r="J27" s="256"/>
      <c r="K27" s="256"/>
      <c r="L27" s="256"/>
      <c r="M27" s="256"/>
      <c r="N27" s="256"/>
      <c r="O27" s="256"/>
    </row>
    <row r="28" spans="1:15" ht="27" thickTop="1" thickBot="1">
      <c r="A28" s="444"/>
      <c r="B28" s="469"/>
      <c r="C28" s="469" t="s">
        <v>117</v>
      </c>
      <c r="D28" s="456" t="s">
        <v>315</v>
      </c>
      <c r="E28" s="462" t="s">
        <v>295</v>
      </c>
      <c r="F28" s="460" t="s">
        <v>304</v>
      </c>
      <c r="G28" s="26"/>
      <c r="H28" s="25"/>
      <c r="I28" s="443"/>
      <c r="J28" s="256"/>
      <c r="K28" s="256"/>
      <c r="L28" s="256"/>
      <c r="M28" s="256"/>
      <c r="N28" s="256"/>
      <c r="O28" s="256"/>
    </row>
    <row r="29" spans="1:15" ht="17.25" thickTop="1" thickBot="1">
      <c r="A29" s="444"/>
      <c r="B29" s="469" t="s">
        <v>316</v>
      </c>
      <c r="C29" s="469"/>
      <c r="D29" s="456" t="s">
        <v>317</v>
      </c>
      <c r="E29" s="462" t="s">
        <v>287</v>
      </c>
      <c r="F29" s="460" t="s">
        <v>287</v>
      </c>
      <c r="G29" s="26"/>
      <c r="H29" s="25"/>
      <c r="I29" s="443"/>
      <c r="J29" s="256"/>
      <c r="K29" s="256"/>
      <c r="L29" s="256"/>
      <c r="M29" s="256"/>
      <c r="N29" s="256"/>
      <c r="O29" s="256"/>
    </row>
    <row r="30" spans="1:15" ht="17.25" thickTop="1" thickBot="1">
      <c r="A30" s="444"/>
      <c r="B30" s="469" t="s">
        <v>318</v>
      </c>
      <c r="C30" s="469"/>
      <c r="D30" s="456" t="s">
        <v>319</v>
      </c>
      <c r="E30" s="462" t="s">
        <v>287</v>
      </c>
      <c r="F30" s="460" t="s">
        <v>287</v>
      </c>
      <c r="G30" s="26"/>
      <c r="H30" s="25"/>
      <c r="I30" s="256"/>
      <c r="J30" s="256"/>
      <c r="K30" s="256"/>
      <c r="L30" s="256"/>
      <c r="M30" s="256"/>
      <c r="N30" s="256"/>
      <c r="O30" s="256"/>
    </row>
    <row r="31" spans="1:15" ht="27" thickTop="1" thickBot="1">
      <c r="A31" s="444"/>
      <c r="B31" s="469" t="s">
        <v>320</v>
      </c>
      <c r="C31" s="469"/>
      <c r="D31" s="456" t="s">
        <v>321</v>
      </c>
      <c r="E31" s="462" t="s">
        <v>295</v>
      </c>
      <c r="F31" s="460" t="s">
        <v>304</v>
      </c>
      <c r="G31" s="26"/>
      <c r="H31" s="26"/>
      <c r="I31" s="385"/>
    </row>
    <row r="32" spans="1:15" ht="17.25" thickTop="1" thickBot="1">
      <c r="A32" s="444"/>
      <c r="B32" s="469"/>
      <c r="C32" s="469"/>
      <c r="D32" s="821" t="s">
        <v>322</v>
      </c>
      <c r="E32" s="821" t="s">
        <v>282</v>
      </c>
      <c r="F32" s="821" t="s">
        <v>283</v>
      </c>
      <c r="G32" s="821" t="s">
        <v>103</v>
      </c>
      <c r="H32" s="821" t="s">
        <v>104</v>
      </c>
      <c r="I32" s="385"/>
    </row>
    <row r="33" spans="1:9" ht="27" thickTop="1" thickBot="1">
      <c r="A33" s="444"/>
      <c r="B33" s="469" t="s">
        <v>323</v>
      </c>
      <c r="C33" s="469"/>
      <c r="D33" s="818" t="s">
        <v>324</v>
      </c>
      <c r="E33" s="826" t="s">
        <v>325</v>
      </c>
      <c r="F33" s="460" t="s">
        <v>304</v>
      </c>
      <c r="G33" s="822"/>
      <c r="H33" s="822"/>
      <c r="I33" s="385"/>
    </row>
    <row r="34" spans="1:9" ht="27" thickTop="1" thickBot="1">
      <c r="A34" s="444"/>
      <c r="B34" s="469" t="s">
        <v>326</v>
      </c>
      <c r="C34" s="469"/>
      <c r="D34" s="818" t="s">
        <v>327</v>
      </c>
      <c r="E34" s="825"/>
      <c r="F34" s="825"/>
      <c r="G34" s="825"/>
      <c r="H34" s="813"/>
      <c r="I34" s="385"/>
    </row>
    <row r="35" spans="1:9" ht="39.75" thickTop="1" thickBot="1">
      <c r="A35" s="444"/>
      <c r="B35" s="469"/>
      <c r="C35" s="469" t="s">
        <v>117</v>
      </c>
      <c r="D35" s="819" t="s">
        <v>328</v>
      </c>
      <c r="E35" s="827" t="s">
        <v>325</v>
      </c>
      <c r="F35" s="460" t="s">
        <v>304</v>
      </c>
      <c r="G35" s="822"/>
      <c r="H35" s="822"/>
      <c r="I35" s="385"/>
    </row>
    <row r="36" spans="1:9" ht="39.75" thickTop="1" thickBot="1">
      <c r="A36" s="444"/>
      <c r="B36" s="469"/>
      <c r="C36" s="469" t="s">
        <v>119</v>
      </c>
      <c r="D36" s="819" t="s">
        <v>329</v>
      </c>
      <c r="E36" s="827" t="s">
        <v>325</v>
      </c>
      <c r="F36" s="460" t="s">
        <v>304</v>
      </c>
      <c r="G36" s="822"/>
      <c r="H36" s="822"/>
      <c r="I36" s="385"/>
    </row>
    <row r="37" spans="1:9" ht="27" thickTop="1" thickBot="1">
      <c r="A37" s="444"/>
      <c r="B37" s="469"/>
      <c r="C37" s="469" t="s">
        <v>121</v>
      </c>
      <c r="D37" s="819" t="s">
        <v>330</v>
      </c>
      <c r="E37" s="827" t="s">
        <v>325</v>
      </c>
      <c r="F37" s="460" t="s">
        <v>304</v>
      </c>
      <c r="G37" s="822"/>
      <c r="H37" s="822"/>
      <c r="I37" s="385"/>
    </row>
    <row r="38" spans="1:9" ht="39.75" thickTop="1" thickBot="1">
      <c r="A38" s="444"/>
      <c r="B38" s="469"/>
      <c r="C38" s="469" t="s">
        <v>134</v>
      </c>
      <c r="D38" s="819" t="s">
        <v>331</v>
      </c>
      <c r="E38" s="827" t="s">
        <v>325</v>
      </c>
      <c r="F38" s="460" t="s">
        <v>304</v>
      </c>
      <c r="G38" s="822"/>
      <c r="H38" s="822"/>
      <c r="I38" s="385"/>
    </row>
    <row r="39" spans="1:9" ht="27" thickTop="1" thickBot="1">
      <c r="A39" s="444"/>
      <c r="B39" s="469"/>
      <c r="C39" s="469" t="s">
        <v>138</v>
      </c>
      <c r="D39" s="819" t="s">
        <v>332</v>
      </c>
      <c r="E39" s="827" t="s">
        <v>325</v>
      </c>
      <c r="F39" s="460" t="s">
        <v>304</v>
      </c>
      <c r="G39" s="822"/>
      <c r="H39" s="822"/>
      <c r="I39" s="385"/>
    </row>
    <row r="40" spans="1:9" ht="27" thickTop="1" thickBot="1">
      <c r="A40" s="444"/>
      <c r="B40" s="469"/>
      <c r="C40" s="469" t="s">
        <v>150</v>
      </c>
      <c r="D40" s="819" t="s">
        <v>333</v>
      </c>
      <c r="E40" s="827" t="s">
        <v>325</v>
      </c>
      <c r="F40" s="460" t="s">
        <v>304</v>
      </c>
      <c r="G40" s="822"/>
      <c r="H40" s="822"/>
      <c r="I40" s="385"/>
    </row>
    <row r="41" spans="1:9" ht="27" thickTop="1" thickBot="1">
      <c r="A41" s="444"/>
      <c r="B41" s="469"/>
      <c r="C41" s="469" t="s">
        <v>152</v>
      </c>
      <c r="D41" s="819" t="s">
        <v>334</v>
      </c>
      <c r="E41" s="827" t="s">
        <v>325</v>
      </c>
      <c r="F41" s="460" t="s">
        <v>304</v>
      </c>
      <c r="G41" s="822"/>
      <c r="H41" s="822"/>
      <c r="I41" s="385"/>
    </row>
    <row r="42" spans="1:9" ht="27" thickTop="1" thickBot="1">
      <c r="A42" s="444"/>
      <c r="B42" s="469"/>
      <c r="C42" s="469" t="s">
        <v>154</v>
      </c>
      <c r="D42" s="819" t="s">
        <v>335</v>
      </c>
      <c r="E42" s="827" t="s">
        <v>325</v>
      </c>
      <c r="F42" s="460" t="s">
        <v>304</v>
      </c>
      <c r="G42" s="822"/>
      <c r="H42" s="822"/>
      <c r="I42" s="385"/>
    </row>
    <row r="43" spans="1:9" ht="27" thickTop="1" thickBot="1">
      <c r="A43" s="444"/>
      <c r="B43" s="469"/>
      <c r="C43" s="469" t="s">
        <v>156</v>
      </c>
      <c r="D43" s="819" t="s">
        <v>336</v>
      </c>
      <c r="E43" s="827" t="s">
        <v>325</v>
      </c>
      <c r="F43" s="460" t="s">
        <v>304</v>
      </c>
      <c r="G43" s="822"/>
      <c r="H43" s="822"/>
      <c r="I43" s="385"/>
    </row>
    <row r="44" spans="1:9" ht="27" thickTop="1" thickBot="1">
      <c r="A44" s="444"/>
      <c r="B44" s="469"/>
      <c r="C44" s="469" t="s">
        <v>158</v>
      </c>
      <c r="D44" s="819" t="s">
        <v>337</v>
      </c>
      <c r="E44" s="827" t="s">
        <v>325</v>
      </c>
      <c r="F44" s="460" t="s">
        <v>304</v>
      </c>
      <c r="G44" s="822"/>
      <c r="H44" s="822"/>
      <c r="I44" s="385"/>
    </row>
    <row r="45" spans="1:9" ht="27" thickTop="1" thickBot="1">
      <c r="A45" s="444"/>
      <c r="B45" s="469"/>
      <c r="C45" s="469" t="s">
        <v>160</v>
      </c>
      <c r="D45" s="819" t="s">
        <v>338</v>
      </c>
      <c r="E45" s="827" t="s">
        <v>325</v>
      </c>
      <c r="F45" s="460" t="s">
        <v>304</v>
      </c>
      <c r="G45" s="822"/>
      <c r="H45" s="822"/>
      <c r="I45" s="385"/>
    </row>
    <row r="46" spans="1:9" ht="39.75" thickTop="1" thickBot="1">
      <c r="A46" s="444"/>
      <c r="B46" s="469" t="s">
        <v>339</v>
      </c>
      <c r="C46" s="469"/>
      <c r="D46" s="818" t="s">
        <v>340</v>
      </c>
      <c r="E46" s="827" t="s">
        <v>325</v>
      </c>
      <c r="F46" s="460" t="s">
        <v>304</v>
      </c>
      <c r="G46" s="822"/>
      <c r="H46" s="822"/>
      <c r="I46" s="385"/>
    </row>
    <row r="47" spans="1:9" ht="27" thickTop="1" thickBot="1">
      <c r="A47" s="444"/>
      <c r="B47" s="469"/>
      <c r="C47" s="469" t="s">
        <v>117</v>
      </c>
      <c r="D47" s="819" t="s">
        <v>341</v>
      </c>
      <c r="E47" s="827" t="s">
        <v>325</v>
      </c>
      <c r="F47" s="460" t="s">
        <v>304</v>
      </c>
      <c r="G47" s="823"/>
      <c r="H47" s="823"/>
      <c r="I47" s="385"/>
    </row>
    <row r="48" spans="1:9" ht="27" thickTop="1" thickBot="1">
      <c r="A48" s="444"/>
      <c r="B48" s="469"/>
      <c r="C48" s="469" t="s">
        <v>119</v>
      </c>
      <c r="D48" s="819" t="s">
        <v>342</v>
      </c>
      <c r="E48" s="827" t="s">
        <v>325</v>
      </c>
      <c r="F48" s="460" t="s">
        <v>304</v>
      </c>
      <c r="G48" s="823"/>
      <c r="H48" s="823"/>
      <c r="I48" s="385"/>
    </row>
    <row r="49" spans="1:15" ht="27" thickTop="1" thickBot="1">
      <c r="A49" s="444"/>
      <c r="B49" s="469"/>
      <c r="C49" s="469" t="s">
        <v>121</v>
      </c>
      <c r="D49" s="819" t="s">
        <v>343</v>
      </c>
      <c r="E49" s="827" t="s">
        <v>325</v>
      </c>
      <c r="F49" s="460" t="s">
        <v>304</v>
      </c>
      <c r="G49" s="823"/>
      <c r="H49" s="823"/>
      <c r="I49" s="385"/>
    </row>
    <row r="50" spans="1:15" ht="27" thickTop="1" thickBot="1">
      <c r="A50" s="444"/>
      <c r="B50" s="469"/>
      <c r="C50" s="469" t="s">
        <v>134</v>
      </c>
      <c r="D50" s="819" t="s">
        <v>344</v>
      </c>
      <c r="E50" s="827" t="s">
        <v>325</v>
      </c>
      <c r="F50" s="460" t="s">
        <v>304</v>
      </c>
      <c r="G50" s="823"/>
      <c r="H50" s="823"/>
      <c r="I50" s="385"/>
    </row>
    <row r="51" spans="1:15" ht="27" thickTop="1" thickBot="1">
      <c r="A51" s="444"/>
      <c r="B51" s="469"/>
      <c r="C51" s="469" t="s">
        <v>138</v>
      </c>
      <c r="D51" s="819" t="s">
        <v>345</v>
      </c>
      <c r="E51" s="827" t="s">
        <v>325</v>
      </c>
      <c r="F51" s="460" t="s">
        <v>304</v>
      </c>
      <c r="G51" s="823"/>
      <c r="H51" s="823"/>
      <c r="I51" s="385"/>
    </row>
    <row r="52" spans="1:15" ht="90.75" thickTop="1" thickBot="1">
      <c r="A52" s="444"/>
      <c r="B52" s="469" t="s">
        <v>346</v>
      </c>
      <c r="C52" s="469"/>
      <c r="D52" s="820" t="s">
        <v>347</v>
      </c>
      <c r="E52" s="826" t="s">
        <v>348</v>
      </c>
      <c r="F52" s="460" t="s">
        <v>287</v>
      </c>
      <c r="G52" s="824"/>
      <c r="H52" s="707"/>
      <c r="I52" s="385"/>
    </row>
    <row r="53" spans="1:15" ht="9.6" customHeight="1" thickTop="1">
      <c r="A53" s="444"/>
      <c r="B53" s="469"/>
      <c r="C53" s="469"/>
      <c r="D53" s="806"/>
      <c r="E53" s="807"/>
      <c r="F53" s="377"/>
      <c r="G53" s="80"/>
      <c r="H53" s="735"/>
      <c r="I53" s="385"/>
    </row>
    <row r="54" spans="1:15" ht="32.25" thickBot="1">
      <c r="A54" s="444"/>
      <c r="B54" s="469"/>
      <c r="C54" s="469"/>
      <c r="D54" s="873" t="s">
        <v>349</v>
      </c>
      <c r="E54" s="507" t="s">
        <v>282</v>
      </c>
      <c r="F54" s="507" t="s">
        <v>283</v>
      </c>
      <c r="G54" s="507" t="s">
        <v>103</v>
      </c>
      <c r="H54" s="790" t="s">
        <v>104</v>
      </c>
      <c r="I54" s="853"/>
      <c r="J54" s="256"/>
      <c r="K54" s="256"/>
      <c r="L54" s="256"/>
      <c r="M54" s="256"/>
      <c r="N54" s="256"/>
      <c r="O54" s="256"/>
    </row>
    <row r="55" spans="1:15" ht="27" thickTop="1" thickBot="1">
      <c r="A55" s="444"/>
      <c r="B55" s="469" t="s">
        <v>350</v>
      </c>
      <c r="C55" s="469"/>
      <c r="D55" s="456" t="s">
        <v>351</v>
      </c>
      <c r="E55" s="462" t="s">
        <v>295</v>
      </c>
      <c r="F55" s="460" t="s">
        <v>304</v>
      </c>
      <c r="G55" s="26"/>
      <c r="H55" s="25"/>
      <c r="I55" s="854"/>
      <c r="J55" s="840"/>
      <c r="K55" s="256"/>
      <c r="L55" s="256"/>
      <c r="M55" s="256"/>
      <c r="N55" s="256"/>
      <c r="O55" s="256"/>
    </row>
    <row r="56" spans="1:15" ht="17.25" thickTop="1" thickBot="1">
      <c r="A56" s="444"/>
      <c r="B56" s="469" t="s">
        <v>352</v>
      </c>
      <c r="C56" s="469"/>
      <c r="D56" s="456" t="s">
        <v>353</v>
      </c>
      <c r="E56" s="462" t="s">
        <v>287</v>
      </c>
      <c r="F56" s="460" t="s">
        <v>287</v>
      </c>
      <c r="G56" s="26"/>
      <c r="H56" s="25"/>
      <c r="I56" s="256"/>
      <c r="J56" s="256"/>
      <c r="K56" s="256"/>
      <c r="L56" s="256"/>
      <c r="M56" s="256"/>
      <c r="N56" s="256"/>
      <c r="O56" s="256"/>
    </row>
    <row r="57" spans="1:15" ht="27" thickTop="1" thickBot="1">
      <c r="A57" s="444"/>
      <c r="B57" s="469" t="s">
        <v>354</v>
      </c>
      <c r="C57" s="469"/>
      <c r="D57" s="456" t="s">
        <v>355</v>
      </c>
      <c r="E57" s="462" t="s">
        <v>287</v>
      </c>
      <c r="F57" s="460" t="s">
        <v>287</v>
      </c>
      <c r="G57" s="26"/>
      <c r="H57" s="25"/>
      <c r="I57" s="256"/>
      <c r="J57" s="256"/>
      <c r="K57" s="256"/>
      <c r="L57" s="256"/>
      <c r="M57" s="256"/>
      <c r="N57" s="256"/>
      <c r="O57" s="256"/>
    </row>
    <row r="58" spans="1:15" ht="16.5" thickTop="1">
      <c r="A58" s="444"/>
      <c r="B58" s="469"/>
      <c r="C58" s="469"/>
      <c r="D58" s="260"/>
      <c r="E58" s="78"/>
      <c r="F58" s="78"/>
      <c r="G58" s="80"/>
      <c r="H58" s="141"/>
      <c r="I58" s="256"/>
      <c r="J58" s="256"/>
      <c r="K58" s="256"/>
      <c r="L58" s="256"/>
      <c r="M58" s="256"/>
      <c r="N58" s="256"/>
      <c r="O58" s="256"/>
    </row>
    <row r="59" spans="1:15" ht="15.75">
      <c r="A59" s="561" t="s">
        <v>356</v>
      </c>
      <c r="B59" s="469"/>
      <c r="C59" s="469"/>
      <c r="D59" s="964" t="s">
        <v>357</v>
      </c>
      <c r="E59" s="964"/>
      <c r="F59" s="964"/>
      <c r="G59" s="964"/>
      <c r="H59" s="964"/>
      <c r="I59" s="256"/>
      <c r="J59" s="256"/>
      <c r="K59" s="256"/>
      <c r="L59" s="256"/>
      <c r="M59" s="256"/>
      <c r="N59" s="256"/>
      <c r="O59" s="256"/>
    </row>
    <row r="60" spans="1:15" ht="8.4499999999999993" customHeight="1">
      <c r="A60" s="444"/>
      <c r="B60" s="469"/>
      <c r="C60" s="469"/>
      <c r="D60" s="260"/>
      <c r="E60" s="78"/>
      <c r="F60" s="78"/>
      <c r="G60" s="80"/>
      <c r="H60" s="80"/>
      <c r="I60" s="256"/>
      <c r="J60" s="256"/>
      <c r="K60" s="256"/>
      <c r="L60" s="256"/>
      <c r="M60" s="256"/>
      <c r="N60" s="256"/>
      <c r="O60" s="256"/>
    </row>
    <row r="61" spans="1:15" ht="31.5">
      <c r="A61" s="444"/>
      <c r="B61" s="469"/>
      <c r="C61" s="469"/>
      <c r="D61" s="873" t="s">
        <v>358</v>
      </c>
      <c r="E61" s="507" t="s">
        <v>282</v>
      </c>
      <c r="F61" s="507" t="s">
        <v>283</v>
      </c>
      <c r="G61" s="728" t="s">
        <v>103</v>
      </c>
      <c r="H61" s="508" t="s">
        <v>104</v>
      </c>
      <c r="I61" s="256"/>
      <c r="J61" s="256"/>
      <c r="K61" s="256"/>
      <c r="L61" s="256"/>
      <c r="M61" s="256"/>
      <c r="N61" s="256"/>
      <c r="O61" s="256"/>
    </row>
    <row r="62" spans="1:15" ht="15.75">
      <c r="A62" s="444"/>
      <c r="B62" s="469" t="s">
        <v>277</v>
      </c>
      <c r="C62" s="469"/>
      <c r="D62" s="448" t="s">
        <v>359</v>
      </c>
      <c r="E62" s="34"/>
      <c r="F62" s="34"/>
      <c r="G62" s="743"/>
      <c r="H62" s="47"/>
      <c r="I62" s="256"/>
      <c r="J62" s="256"/>
      <c r="K62" s="256"/>
      <c r="L62" s="256"/>
      <c r="M62" s="256"/>
      <c r="N62" s="256"/>
      <c r="O62" s="256"/>
    </row>
    <row r="63" spans="1:15" ht="76.5">
      <c r="A63" s="444"/>
      <c r="B63" s="469" t="s">
        <v>284</v>
      </c>
      <c r="C63" s="469"/>
      <c r="D63" s="258" t="s">
        <v>360</v>
      </c>
      <c r="E63" s="34"/>
      <c r="F63" s="34"/>
      <c r="G63" s="743"/>
      <c r="H63" s="47"/>
      <c r="I63" s="837"/>
      <c r="J63" s="256"/>
      <c r="K63" s="256"/>
      <c r="L63" s="256"/>
      <c r="M63" s="256"/>
      <c r="N63" s="256"/>
      <c r="O63" s="256"/>
    </row>
    <row r="64" spans="1:15" ht="15.75">
      <c r="A64" s="444"/>
      <c r="B64" s="469"/>
      <c r="C64" s="469"/>
      <c r="D64" s="448" t="s">
        <v>361</v>
      </c>
      <c r="E64" s="34"/>
      <c r="F64" s="34"/>
      <c r="G64" s="743"/>
      <c r="H64" s="47"/>
      <c r="I64" s="256"/>
      <c r="J64" s="256"/>
      <c r="K64" s="256"/>
      <c r="L64" s="256"/>
      <c r="M64" s="256"/>
      <c r="N64" s="256"/>
      <c r="O64" s="256"/>
    </row>
    <row r="65" spans="1:15" ht="25.5">
      <c r="A65" s="444"/>
      <c r="B65" s="469"/>
      <c r="C65" s="469" t="s">
        <v>117</v>
      </c>
      <c r="D65" s="441" t="s">
        <v>286</v>
      </c>
      <c r="E65" s="462" t="s">
        <v>295</v>
      </c>
      <c r="F65" s="460" t="s">
        <v>304</v>
      </c>
      <c r="G65" s="26"/>
      <c r="H65" s="734"/>
      <c r="I65" s="256"/>
      <c r="J65" s="256"/>
      <c r="K65" s="256"/>
      <c r="L65" s="256"/>
      <c r="M65" s="256"/>
      <c r="N65" s="256"/>
      <c r="O65" s="256"/>
    </row>
    <row r="66" spans="1:15" ht="25.5">
      <c r="A66" s="561"/>
      <c r="B66" s="469"/>
      <c r="C66" s="469" t="s">
        <v>119</v>
      </c>
      <c r="D66" s="441" t="s">
        <v>288</v>
      </c>
      <c r="E66" s="462" t="s">
        <v>295</v>
      </c>
      <c r="F66" s="460" t="s">
        <v>304</v>
      </c>
      <c r="G66" s="26"/>
      <c r="H66" s="734"/>
      <c r="I66" s="256"/>
      <c r="J66" s="256"/>
      <c r="K66" s="256"/>
      <c r="L66" s="256"/>
      <c r="M66" s="256"/>
      <c r="N66" s="256"/>
      <c r="O66" s="256"/>
    </row>
    <row r="67" spans="1:15" ht="27" thickTop="1" thickBot="1">
      <c r="A67" s="444"/>
      <c r="B67" s="469"/>
      <c r="C67" s="469" t="s">
        <v>121</v>
      </c>
      <c r="D67" s="441" t="s">
        <v>289</v>
      </c>
      <c r="E67" s="462" t="s">
        <v>295</v>
      </c>
      <c r="F67" s="460" t="s">
        <v>304</v>
      </c>
      <c r="G67" s="26"/>
      <c r="H67" s="734"/>
      <c r="I67" s="256"/>
      <c r="J67" s="256"/>
      <c r="K67" s="256"/>
      <c r="L67" s="256"/>
      <c r="M67" s="256"/>
      <c r="N67" s="256"/>
      <c r="O67" s="256"/>
    </row>
    <row r="68" spans="1:15" ht="39.75" thickTop="1" thickBot="1">
      <c r="A68" s="444"/>
      <c r="B68" s="469" t="s">
        <v>290</v>
      </c>
      <c r="C68" s="469"/>
      <c r="D68" s="851" t="s">
        <v>362</v>
      </c>
      <c r="E68" s="462" t="s">
        <v>295</v>
      </c>
      <c r="F68" s="460" t="s">
        <v>304</v>
      </c>
      <c r="G68" s="26"/>
      <c r="H68" s="734"/>
      <c r="I68" s="852"/>
      <c r="J68" s="256"/>
      <c r="K68" s="256"/>
      <c r="L68" s="256"/>
      <c r="M68" s="256"/>
      <c r="N68" s="256"/>
      <c r="O68" s="256"/>
    </row>
    <row r="69" spans="1:15" ht="103.5" thickTop="1" thickBot="1">
      <c r="A69" s="444"/>
      <c r="B69" s="469" t="s">
        <v>298</v>
      </c>
      <c r="C69" s="469"/>
      <c r="D69" s="456" t="s">
        <v>363</v>
      </c>
      <c r="E69" s="462" t="s">
        <v>295</v>
      </c>
      <c r="F69" s="460" t="s">
        <v>364</v>
      </c>
      <c r="G69" s="25"/>
      <c r="H69" s="734"/>
      <c r="I69" s="256"/>
      <c r="J69" s="875"/>
      <c r="K69" s="875"/>
      <c r="L69" s="256"/>
      <c r="M69" s="256"/>
      <c r="N69" s="256"/>
      <c r="O69" s="256"/>
    </row>
    <row r="70" spans="1:15" ht="25.5">
      <c r="A70" s="444"/>
      <c r="B70" s="469" t="s">
        <v>300</v>
      </c>
      <c r="C70" s="469"/>
      <c r="D70" s="258" t="s">
        <v>365</v>
      </c>
      <c r="E70" s="462" t="s">
        <v>287</v>
      </c>
      <c r="F70" s="460" t="s">
        <v>287</v>
      </c>
      <c r="G70" s="25"/>
      <c r="H70" s="734"/>
      <c r="I70" s="256"/>
      <c r="J70" s="256"/>
      <c r="K70" s="256"/>
      <c r="L70" s="256"/>
      <c r="M70" s="256"/>
      <c r="N70" s="256"/>
      <c r="O70" s="256"/>
    </row>
    <row r="71" spans="1:15" ht="38.25">
      <c r="A71" s="444"/>
      <c r="B71" s="469" t="s">
        <v>302</v>
      </c>
      <c r="C71" s="469"/>
      <c r="D71" s="258" t="s">
        <v>366</v>
      </c>
      <c r="E71" s="462" t="s">
        <v>295</v>
      </c>
      <c r="F71" s="460" t="s">
        <v>296</v>
      </c>
      <c r="G71" s="26"/>
      <c r="H71" s="734"/>
      <c r="I71" s="256"/>
      <c r="J71" s="256"/>
      <c r="K71" s="256"/>
      <c r="L71" s="256"/>
      <c r="M71" s="256"/>
      <c r="N71" s="256"/>
      <c r="O71" s="256"/>
    </row>
    <row r="72" spans="1:15" ht="39.75" thickTop="1" thickBot="1">
      <c r="A72" s="444"/>
      <c r="B72" s="469" t="s">
        <v>307</v>
      </c>
      <c r="C72" s="469"/>
      <c r="D72" s="456" t="s">
        <v>367</v>
      </c>
      <c r="E72" s="462" t="s">
        <v>295</v>
      </c>
      <c r="F72" s="460" t="s">
        <v>296</v>
      </c>
      <c r="G72" s="26"/>
      <c r="H72" s="734"/>
      <c r="J72" s="256"/>
      <c r="K72" s="256"/>
      <c r="L72" s="256"/>
      <c r="M72" s="256"/>
      <c r="N72" s="256"/>
      <c r="O72" s="256"/>
    </row>
    <row r="73" spans="1:15" ht="33" thickTop="1" thickBot="1">
      <c r="A73" s="444"/>
      <c r="B73" s="469"/>
      <c r="C73" s="469"/>
      <c r="D73" s="873" t="s">
        <v>368</v>
      </c>
      <c r="E73" s="507" t="s">
        <v>282</v>
      </c>
      <c r="F73" s="507" t="s">
        <v>283</v>
      </c>
      <c r="G73" s="728" t="s">
        <v>103</v>
      </c>
      <c r="H73" s="508" t="s">
        <v>104</v>
      </c>
      <c r="I73" s="259"/>
      <c r="J73" s="259"/>
      <c r="K73" s="259"/>
      <c r="L73" s="259"/>
      <c r="M73" s="259"/>
      <c r="N73" s="259"/>
      <c r="O73" s="259"/>
    </row>
    <row r="74" spans="1:15" ht="27" thickTop="1" thickBot="1">
      <c r="A74" s="444"/>
      <c r="B74" s="469" t="s">
        <v>309</v>
      </c>
      <c r="C74" s="469"/>
      <c r="D74" s="440" t="s">
        <v>369</v>
      </c>
      <c r="E74" s="462" t="s">
        <v>287</v>
      </c>
      <c r="F74" s="460" t="s">
        <v>287</v>
      </c>
      <c r="G74" s="26"/>
      <c r="H74" s="707"/>
      <c r="I74" s="259"/>
      <c r="J74" s="259"/>
      <c r="K74" s="259"/>
      <c r="L74" s="259"/>
      <c r="M74" s="259"/>
      <c r="N74" s="259"/>
      <c r="O74" s="259"/>
    </row>
    <row r="75" spans="1:15" ht="39.75" thickTop="1" thickBot="1">
      <c r="A75" s="444"/>
      <c r="B75" s="469" t="s">
        <v>311</v>
      </c>
      <c r="C75" s="469"/>
      <c r="D75" s="456" t="s">
        <v>370</v>
      </c>
      <c r="E75" s="462" t="s">
        <v>295</v>
      </c>
      <c r="F75" s="460" t="s">
        <v>371</v>
      </c>
      <c r="G75" s="26"/>
      <c r="H75" s="707"/>
      <c r="I75" s="259"/>
      <c r="J75" s="259"/>
      <c r="K75" s="259"/>
      <c r="L75" s="259"/>
      <c r="M75" s="259"/>
      <c r="N75" s="259"/>
      <c r="O75" s="259"/>
    </row>
    <row r="76" spans="1:15" ht="39.75" thickTop="1" thickBot="1">
      <c r="A76" s="444"/>
      <c r="B76" s="469" t="s">
        <v>313</v>
      </c>
      <c r="C76" s="469"/>
      <c r="D76" s="456" t="s">
        <v>372</v>
      </c>
      <c r="E76" s="462" t="s">
        <v>295</v>
      </c>
      <c r="F76" s="460" t="s">
        <v>371</v>
      </c>
      <c r="G76" s="26"/>
      <c r="H76" s="707"/>
      <c r="I76" s="259"/>
      <c r="J76" s="259"/>
      <c r="K76" s="259"/>
      <c r="L76" s="259"/>
      <c r="M76" s="259"/>
      <c r="N76" s="259"/>
      <c r="O76" s="259"/>
    </row>
    <row r="77" spans="1:15" ht="27" thickTop="1" thickBot="1">
      <c r="A77" s="444"/>
      <c r="B77" s="469" t="s">
        <v>316</v>
      </c>
      <c r="C77" s="469"/>
      <c r="D77" s="456" t="s">
        <v>373</v>
      </c>
      <c r="E77" s="462" t="s">
        <v>295</v>
      </c>
      <c r="F77" s="460" t="s">
        <v>371</v>
      </c>
      <c r="G77" s="26"/>
      <c r="H77" s="707"/>
      <c r="I77" s="259"/>
      <c r="J77" s="259"/>
      <c r="K77" s="259"/>
      <c r="L77" s="259"/>
      <c r="M77" s="259"/>
      <c r="N77" s="259"/>
      <c r="O77" s="259"/>
    </row>
    <row r="78" spans="1:15" ht="38.25">
      <c r="A78" s="444"/>
      <c r="B78" s="469" t="s">
        <v>318</v>
      </c>
      <c r="C78" s="469"/>
      <c r="D78" s="456" t="s">
        <v>374</v>
      </c>
      <c r="E78" s="462" t="s">
        <v>295</v>
      </c>
      <c r="F78" s="460" t="s">
        <v>296</v>
      </c>
      <c r="G78" s="26"/>
      <c r="H78" s="707"/>
      <c r="I78" s="259"/>
      <c r="J78" s="259"/>
      <c r="K78" s="259"/>
      <c r="L78" s="259"/>
      <c r="M78" s="259"/>
      <c r="N78" s="259"/>
      <c r="O78" s="259"/>
    </row>
    <row r="79" spans="1:15" ht="38.25">
      <c r="A79" s="444"/>
      <c r="B79" s="469" t="s">
        <v>320</v>
      </c>
      <c r="C79" s="469"/>
      <c r="D79" s="452" t="s">
        <v>375</v>
      </c>
      <c r="E79" s="261"/>
      <c r="F79" s="261"/>
      <c r="G79" s="798"/>
      <c r="H79" s="808"/>
      <c r="I79" s="259"/>
      <c r="J79" s="259"/>
      <c r="K79" s="259"/>
      <c r="L79" s="259"/>
      <c r="M79" s="259"/>
      <c r="N79" s="259"/>
      <c r="O79" s="259"/>
    </row>
    <row r="80" spans="1:15" ht="25.5">
      <c r="A80" s="444"/>
      <c r="B80" s="469"/>
      <c r="C80" s="469" t="s">
        <v>117</v>
      </c>
      <c r="D80" s="456" t="s">
        <v>376</v>
      </c>
      <c r="E80" s="462" t="s">
        <v>295</v>
      </c>
      <c r="F80" s="460" t="s">
        <v>377</v>
      </c>
      <c r="G80" s="26"/>
      <c r="H80" s="707"/>
      <c r="I80" s="259"/>
      <c r="J80" s="259"/>
      <c r="K80" s="259"/>
      <c r="L80" s="259"/>
      <c r="M80" s="259"/>
      <c r="N80" s="259"/>
      <c r="O80" s="259"/>
    </row>
    <row r="81" spans="1:15" ht="25.5">
      <c r="A81" s="444"/>
      <c r="B81" s="469"/>
      <c r="C81" s="469" t="s">
        <v>119</v>
      </c>
      <c r="D81" s="456" t="s">
        <v>378</v>
      </c>
      <c r="E81" s="462" t="s">
        <v>295</v>
      </c>
      <c r="F81" s="460" t="s">
        <v>377</v>
      </c>
      <c r="G81" s="26"/>
      <c r="H81" s="707"/>
      <c r="I81" s="259"/>
      <c r="J81" s="259"/>
      <c r="K81" s="259"/>
      <c r="L81" s="259"/>
      <c r="M81" s="259"/>
      <c r="N81" s="259"/>
      <c r="O81" s="259"/>
    </row>
    <row r="82" spans="1:15" ht="25.5">
      <c r="A82" s="444"/>
      <c r="B82" s="469"/>
      <c r="C82" s="469" t="s">
        <v>121</v>
      </c>
      <c r="D82" s="456" t="s">
        <v>379</v>
      </c>
      <c r="E82" s="462" t="s">
        <v>295</v>
      </c>
      <c r="F82" s="460" t="s">
        <v>377</v>
      </c>
      <c r="G82" s="26"/>
      <c r="H82" s="707"/>
      <c r="I82" s="259"/>
      <c r="J82" s="259"/>
      <c r="K82" s="259"/>
      <c r="L82" s="259"/>
      <c r="M82" s="259"/>
      <c r="N82" s="259"/>
      <c r="O82" s="259"/>
    </row>
    <row r="83" spans="1:15" ht="25.5">
      <c r="A83" s="444"/>
      <c r="B83" s="469"/>
      <c r="C83" s="469" t="s">
        <v>134</v>
      </c>
      <c r="D83" s="456" t="s">
        <v>380</v>
      </c>
      <c r="E83" s="462" t="s">
        <v>295</v>
      </c>
      <c r="F83" s="460" t="s">
        <v>377</v>
      </c>
      <c r="G83" s="26"/>
      <c r="H83" s="707"/>
      <c r="I83" s="259"/>
      <c r="J83" s="259"/>
      <c r="K83" s="259"/>
      <c r="L83" s="259"/>
      <c r="M83" s="259"/>
      <c r="N83" s="259"/>
      <c r="O83" s="259"/>
    </row>
    <row r="84" spans="1:15" ht="25.5">
      <c r="A84" s="444"/>
      <c r="B84" s="469"/>
      <c r="C84" s="469" t="s">
        <v>138</v>
      </c>
      <c r="D84" s="456" t="s">
        <v>381</v>
      </c>
      <c r="E84" s="462" t="s">
        <v>295</v>
      </c>
      <c r="F84" s="460" t="s">
        <v>377</v>
      </c>
      <c r="G84" s="26"/>
      <c r="H84" s="707"/>
      <c r="I84" s="259"/>
      <c r="J84" s="259"/>
      <c r="K84" s="259"/>
      <c r="L84" s="259"/>
      <c r="M84" s="259"/>
      <c r="N84" s="259"/>
      <c r="O84" s="259"/>
    </row>
    <row r="85" spans="1:15" ht="27" thickTop="1" thickBot="1">
      <c r="A85" s="444"/>
      <c r="B85" s="469"/>
      <c r="C85" s="469" t="s">
        <v>150</v>
      </c>
      <c r="D85" s="456" t="s">
        <v>382</v>
      </c>
      <c r="E85" s="462" t="s">
        <v>295</v>
      </c>
      <c r="F85" s="460" t="s">
        <v>377</v>
      </c>
      <c r="G85" s="26"/>
      <c r="H85" s="707"/>
      <c r="I85" s="562"/>
      <c r="J85" s="259"/>
      <c r="K85" s="259"/>
      <c r="L85" s="259"/>
      <c r="M85" s="259"/>
      <c r="N85" s="259"/>
      <c r="O85" s="259"/>
    </row>
    <row r="86" spans="1:15" ht="27" thickTop="1" thickBot="1">
      <c r="A86" s="444"/>
      <c r="B86" s="469"/>
      <c r="C86" s="469" t="s">
        <v>152</v>
      </c>
      <c r="D86" s="456" t="s">
        <v>383</v>
      </c>
      <c r="E86" s="462" t="s">
        <v>295</v>
      </c>
      <c r="F86" s="460" t="s">
        <v>377</v>
      </c>
      <c r="G86" s="26"/>
      <c r="H86" s="707"/>
      <c r="I86" s="704"/>
      <c r="J86" s="259"/>
      <c r="K86" s="259"/>
      <c r="L86" s="259"/>
      <c r="M86" s="259"/>
      <c r="N86" s="259"/>
      <c r="O86" s="259"/>
    </row>
    <row r="87" spans="1:15" ht="33" thickTop="1" thickBot="1">
      <c r="A87" s="444"/>
      <c r="B87" s="469"/>
      <c r="C87" s="469"/>
      <c r="D87" s="873" t="s">
        <v>384</v>
      </c>
      <c r="E87" s="507" t="s">
        <v>282</v>
      </c>
      <c r="F87" s="507" t="s">
        <v>283</v>
      </c>
      <c r="G87" s="728" t="s">
        <v>103</v>
      </c>
      <c r="H87" s="508" t="s">
        <v>104</v>
      </c>
      <c r="I87" s="233"/>
      <c r="J87" s="256"/>
      <c r="K87" s="256"/>
      <c r="L87" s="256"/>
      <c r="M87" s="256"/>
      <c r="N87" s="256"/>
      <c r="O87" s="256"/>
    </row>
    <row r="88" spans="1:15" ht="90.75" thickTop="1" thickBot="1">
      <c r="A88" s="444"/>
      <c r="B88" s="469" t="s">
        <v>323</v>
      </c>
      <c r="C88" s="469"/>
      <c r="D88" s="451" t="s">
        <v>385</v>
      </c>
      <c r="E88" s="262"/>
      <c r="F88" s="262"/>
      <c r="G88" s="744"/>
      <c r="H88" s="810"/>
      <c r="I88" s="233"/>
      <c r="J88" s="256"/>
      <c r="K88" s="256"/>
      <c r="L88" s="256"/>
      <c r="M88" s="256"/>
      <c r="N88" s="256"/>
      <c r="O88" s="256"/>
    </row>
    <row r="89" spans="1:15" ht="154.5" thickTop="1" thickBot="1">
      <c r="A89" s="444"/>
      <c r="B89" s="469"/>
      <c r="C89" s="469" t="s">
        <v>117</v>
      </c>
      <c r="D89" s="467" t="s">
        <v>386</v>
      </c>
      <c r="E89" s="462" t="s">
        <v>295</v>
      </c>
      <c r="F89" s="460" t="s">
        <v>371</v>
      </c>
      <c r="G89" s="26"/>
      <c r="H89" s="707"/>
      <c r="I89" s="855"/>
      <c r="J89" s="520"/>
      <c r="K89" s="256"/>
      <c r="L89" s="256"/>
      <c r="M89" s="256"/>
      <c r="N89" s="256"/>
      <c r="O89" s="256"/>
    </row>
    <row r="90" spans="1:15" ht="129" thickTop="1" thickBot="1">
      <c r="A90" s="444"/>
      <c r="B90" s="469"/>
      <c r="C90" s="469" t="s">
        <v>119</v>
      </c>
      <c r="D90" s="467" t="s">
        <v>387</v>
      </c>
      <c r="E90" s="462" t="s">
        <v>295</v>
      </c>
      <c r="F90" s="460" t="s">
        <v>371</v>
      </c>
      <c r="G90" s="26"/>
      <c r="H90" s="707"/>
      <c r="I90" s="856"/>
      <c r="J90" s="520"/>
      <c r="K90" s="256"/>
      <c r="L90" s="256"/>
      <c r="M90" s="256"/>
      <c r="N90" s="256"/>
      <c r="O90" s="256"/>
    </row>
    <row r="91" spans="1:15" ht="75" customHeight="1" thickTop="1" thickBot="1">
      <c r="A91" s="444"/>
      <c r="B91" s="469"/>
      <c r="C91" s="469" t="s">
        <v>121</v>
      </c>
      <c r="D91" s="471" t="s">
        <v>388</v>
      </c>
      <c r="E91" s="462" t="s">
        <v>295</v>
      </c>
      <c r="F91" s="460" t="s">
        <v>371</v>
      </c>
      <c r="G91" s="26"/>
      <c r="H91" s="707"/>
      <c r="I91" s="857"/>
      <c r="J91" s="858"/>
      <c r="K91" s="256"/>
      <c r="L91" s="256"/>
      <c r="M91" s="256"/>
      <c r="N91" s="256"/>
      <c r="O91" s="256"/>
    </row>
    <row r="92" spans="1:15" ht="78" thickTop="1" thickBot="1">
      <c r="A92" s="444"/>
      <c r="B92" s="469"/>
      <c r="C92" s="469" t="s">
        <v>134</v>
      </c>
      <c r="D92" s="471" t="s">
        <v>389</v>
      </c>
      <c r="E92" s="462" t="s">
        <v>295</v>
      </c>
      <c r="F92" s="460" t="s">
        <v>371</v>
      </c>
      <c r="G92" s="26"/>
      <c r="H92" s="707"/>
      <c r="I92" s="385"/>
      <c r="J92" s="652"/>
      <c r="K92" s="256"/>
      <c r="L92" s="256"/>
      <c r="M92" s="256"/>
      <c r="N92" s="256"/>
      <c r="O92" s="256"/>
    </row>
    <row r="93" spans="1:15" ht="25.5">
      <c r="A93" s="444"/>
      <c r="B93" s="469"/>
      <c r="C93" s="469" t="s">
        <v>138</v>
      </c>
      <c r="D93" s="471" t="s">
        <v>390</v>
      </c>
      <c r="E93" s="462" t="s">
        <v>295</v>
      </c>
      <c r="F93" s="460" t="s">
        <v>371</v>
      </c>
      <c r="G93" s="26"/>
      <c r="H93" s="707"/>
      <c r="I93" s="233"/>
      <c r="J93" s="256"/>
      <c r="K93" s="256"/>
      <c r="L93" s="256"/>
      <c r="M93" s="256"/>
      <c r="N93" s="256"/>
      <c r="O93" s="256"/>
    </row>
    <row r="94" spans="1:15" ht="38.25">
      <c r="A94" s="444"/>
      <c r="B94" s="469"/>
      <c r="C94" s="469" t="s">
        <v>150</v>
      </c>
      <c r="D94" s="471" t="s">
        <v>391</v>
      </c>
      <c r="E94" s="462" t="s">
        <v>295</v>
      </c>
      <c r="F94" s="460" t="s">
        <v>371</v>
      </c>
      <c r="G94" s="26"/>
      <c r="H94" s="707"/>
      <c r="I94" s="233"/>
      <c r="J94" s="256"/>
      <c r="K94" s="256"/>
      <c r="L94" s="256"/>
      <c r="M94" s="256"/>
      <c r="N94" s="256"/>
      <c r="O94" s="256"/>
    </row>
    <row r="95" spans="1:15" ht="51">
      <c r="A95" s="444"/>
      <c r="B95" s="469"/>
      <c r="C95" s="469" t="s">
        <v>152</v>
      </c>
      <c r="D95" s="471" t="s">
        <v>392</v>
      </c>
      <c r="E95" s="462" t="s">
        <v>295</v>
      </c>
      <c r="F95" s="460" t="s">
        <v>371</v>
      </c>
      <c r="G95" s="26"/>
      <c r="H95" s="707"/>
      <c r="I95" s="233"/>
      <c r="J95" s="256"/>
      <c r="K95" s="256"/>
      <c r="L95" s="256"/>
      <c r="M95" s="256"/>
      <c r="N95" s="256"/>
      <c r="O95" s="256"/>
    </row>
    <row r="96" spans="1:15" ht="25.5">
      <c r="A96" s="444"/>
      <c r="B96" s="469"/>
      <c r="C96" s="469" t="s">
        <v>154</v>
      </c>
      <c r="D96" s="471" t="s">
        <v>393</v>
      </c>
      <c r="E96" s="462" t="s">
        <v>295</v>
      </c>
      <c r="F96" s="460" t="s">
        <v>371</v>
      </c>
      <c r="G96" s="26"/>
      <c r="H96" s="707"/>
      <c r="I96" s="233"/>
      <c r="J96" s="256"/>
      <c r="K96" s="256"/>
      <c r="L96" s="256"/>
      <c r="M96" s="256"/>
      <c r="N96" s="256"/>
      <c r="O96" s="256"/>
    </row>
    <row r="97" spans="1:15" ht="89.25">
      <c r="A97" s="444"/>
      <c r="B97" s="469"/>
      <c r="C97" s="469" t="s">
        <v>156</v>
      </c>
      <c r="D97" s="471" t="s">
        <v>394</v>
      </c>
      <c r="E97" s="462" t="s">
        <v>295</v>
      </c>
      <c r="F97" s="460" t="s">
        <v>371</v>
      </c>
      <c r="G97" s="26"/>
      <c r="H97" s="707"/>
      <c r="I97" s="233"/>
      <c r="J97" s="256"/>
      <c r="K97" s="256"/>
      <c r="L97" s="256"/>
      <c r="M97" s="256"/>
      <c r="N97" s="256"/>
      <c r="O97" s="256"/>
    </row>
    <row r="98" spans="1:15" ht="63.75">
      <c r="A98" s="444"/>
      <c r="B98" s="469"/>
      <c r="C98" s="469" t="s">
        <v>158</v>
      </c>
      <c r="D98" s="471" t="s">
        <v>395</v>
      </c>
      <c r="E98" s="462" t="s">
        <v>295</v>
      </c>
      <c r="F98" s="460" t="s">
        <v>371</v>
      </c>
      <c r="G98" s="26"/>
      <c r="H98" s="707"/>
      <c r="I98" s="233"/>
      <c r="J98" s="256"/>
      <c r="K98" s="256"/>
      <c r="L98" s="256"/>
      <c r="M98" s="256"/>
      <c r="N98" s="256"/>
      <c r="O98" s="256"/>
    </row>
    <row r="99" spans="1:15" ht="25.5">
      <c r="A99" s="444"/>
      <c r="B99" s="469"/>
      <c r="C99" s="469" t="s">
        <v>160</v>
      </c>
      <c r="D99" s="471" t="s">
        <v>396</v>
      </c>
      <c r="E99" s="462" t="s">
        <v>295</v>
      </c>
      <c r="F99" s="460" t="s">
        <v>371</v>
      </c>
      <c r="G99" s="26"/>
      <c r="H99" s="707"/>
      <c r="I99" s="233"/>
      <c r="J99" s="256"/>
      <c r="K99" s="256"/>
      <c r="L99" s="256"/>
      <c r="M99" s="256"/>
      <c r="N99" s="256"/>
      <c r="O99" s="256"/>
    </row>
    <row r="100" spans="1:15" ht="89.25">
      <c r="A100" s="444"/>
      <c r="B100" s="469"/>
      <c r="C100" s="469" t="s">
        <v>162</v>
      </c>
      <c r="D100" s="471" t="s">
        <v>397</v>
      </c>
      <c r="E100" s="462" t="s">
        <v>295</v>
      </c>
      <c r="F100" s="460" t="s">
        <v>371</v>
      </c>
      <c r="G100" s="26"/>
      <c r="H100" s="707"/>
      <c r="I100" s="233"/>
      <c r="J100" s="256"/>
      <c r="K100" s="256"/>
      <c r="L100" s="256"/>
      <c r="M100" s="256"/>
      <c r="N100" s="256"/>
      <c r="O100" s="256"/>
    </row>
    <row r="101" spans="1:15" ht="39.75" thickTop="1" thickBot="1">
      <c r="A101" s="444"/>
      <c r="B101" s="469"/>
      <c r="C101" s="469" t="s">
        <v>194</v>
      </c>
      <c r="D101" s="471" t="s">
        <v>398</v>
      </c>
      <c r="E101" s="462" t="s">
        <v>295</v>
      </c>
      <c r="F101" s="460" t="s">
        <v>371</v>
      </c>
      <c r="G101" s="26"/>
      <c r="H101" s="707"/>
      <c r="I101" s="233"/>
      <c r="J101" s="256"/>
      <c r="K101" s="256"/>
      <c r="L101" s="256"/>
      <c r="M101" s="256"/>
      <c r="N101" s="256"/>
      <c r="O101" s="256"/>
    </row>
    <row r="102" spans="1:15" ht="27" thickTop="1" thickBot="1">
      <c r="A102" s="444"/>
      <c r="B102" s="469"/>
      <c r="C102" s="469" t="s">
        <v>196</v>
      </c>
      <c r="D102" s="471" t="s">
        <v>399</v>
      </c>
      <c r="E102" s="462" t="s">
        <v>295</v>
      </c>
      <c r="F102" s="460" t="s">
        <v>371</v>
      </c>
      <c r="G102" s="26"/>
      <c r="H102" s="707"/>
      <c r="I102" s="233"/>
      <c r="J102" s="837"/>
      <c r="K102" s="256"/>
      <c r="L102" s="256"/>
      <c r="M102" s="256"/>
      <c r="N102" s="256"/>
      <c r="O102" s="256"/>
    </row>
    <row r="103" spans="1:15" ht="39.75" thickTop="1" thickBot="1">
      <c r="A103" s="444"/>
      <c r="B103" s="469" t="s">
        <v>326</v>
      </c>
      <c r="C103" s="469"/>
      <c r="D103" s="534" t="s">
        <v>400</v>
      </c>
      <c r="E103" s="462" t="s">
        <v>295</v>
      </c>
      <c r="F103" s="460" t="s">
        <v>296</v>
      </c>
      <c r="G103" s="26"/>
      <c r="H103" s="707"/>
      <c r="I103" s="233"/>
      <c r="J103" s="837"/>
      <c r="K103" s="256"/>
      <c r="L103" s="256"/>
      <c r="M103" s="256"/>
      <c r="N103" s="256"/>
      <c r="O103" s="256"/>
    </row>
    <row r="104" spans="1:15" ht="52.5" thickTop="1" thickBot="1">
      <c r="A104" s="444"/>
      <c r="B104" s="469" t="s">
        <v>339</v>
      </c>
      <c r="C104" s="469"/>
      <c r="D104" s="534" t="s">
        <v>401</v>
      </c>
      <c r="E104" s="462" t="s">
        <v>295</v>
      </c>
      <c r="F104" s="460" t="s">
        <v>371</v>
      </c>
      <c r="G104" s="26"/>
      <c r="H104" s="707"/>
      <c r="I104" s="233"/>
      <c r="J104" s="837"/>
      <c r="K104" s="256"/>
      <c r="L104" s="256"/>
      <c r="M104" s="256"/>
      <c r="N104" s="256"/>
      <c r="O104" s="256"/>
    </row>
    <row r="105" spans="1:15" ht="27" thickTop="1" thickBot="1">
      <c r="A105" s="444"/>
      <c r="B105" s="469" t="s">
        <v>346</v>
      </c>
      <c r="C105" s="469"/>
      <c r="D105" s="534" t="s">
        <v>402</v>
      </c>
      <c r="E105" s="462" t="s">
        <v>295</v>
      </c>
      <c r="F105" s="460" t="s">
        <v>371</v>
      </c>
      <c r="G105" s="26"/>
      <c r="H105" s="707"/>
      <c r="I105" s="233"/>
      <c r="J105" s="838"/>
      <c r="K105" s="256"/>
      <c r="L105" s="256"/>
      <c r="M105" s="256"/>
      <c r="N105" s="256"/>
      <c r="O105" s="256"/>
    </row>
    <row r="106" spans="1:15" ht="52.5" thickTop="1" thickBot="1">
      <c r="A106" s="444"/>
      <c r="B106" s="469" t="s">
        <v>350</v>
      </c>
      <c r="C106" s="469"/>
      <c r="D106" s="534" t="s">
        <v>403</v>
      </c>
      <c r="E106" s="462" t="s">
        <v>295</v>
      </c>
      <c r="F106" s="460" t="s">
        <v>371</v>
      </c>
      <c r="G106" s="26"/>
      <c r="H106" s="707"/>
      <c r="I106" s="385"/>
      <c r="J106" s="256"/>
      <c r="K106" s="256"/>
      <c r="L106" s="256"/>
      <c r="M106" s="256"/>
      <c r="N106" s="256"/>
      <c r="O106" s="256"/>
    </row>
    <row r="107" spans="1:15" ht="27" thickTop="1" thickBot="1">
      <c r="A107" s="444"/>
      <c r="B107" s="469" t="s">
        <v>352</v>
      </c>
      <c r="C107" s="469"/>
      <c r="D107" s="534" t="s">
        <v>404</v>
      </c>
      <c r="E107" s="462" t="s">
        <v>295</v>
      </c>
      <c r="F107" s="460" t="s">
        <v>371</v>
      </c>
      <c r="G107" s="26"/>
      <c r="H107" s="707"/>
      <c r="I107" s="859"/>
      <c r="J107" s="256"/>
      <c r="K107" s="256"/>
      <c r="L107" s="256"/>
      <c r="M107" s="256"/>
      <c r="N107" s="256"/>
      <c r="O107" s="256"/>
    </row>
    <row r="108" spans="1:15" ht="65.25" thickTop="1" thickBot="1">
      <c r="A108" s="444"/>
      <c r="B108" s="469" t="s">
        <v>354</v>
      </c>
      <c r="C108" s="469"/>
      <c r="D108" s="540" t="s">
        <v>405</v>
      </c>
      <c r="E108" s="462" t="s">
        <v>295</v>
      </c>
      <c r="F108" s="460" t="s">
        <v>371</v>
      </c>
      <c r="G108" s="26"/>
      <c r="H108" s="707"/>
      <c r="I108" s="233"/>
      <c r="J108" s="256"/>
      <c r="K108" s="256"/>
      <c r="L108" s="256"/>
      <c r="M108" s="256"/>
      <c r="N108" s="256"/>
      <c r="O108" s="256"/>
    </row>
    <row r="109" spans="1:15" ht="33" thickTop="1" thickBot="1">
      <c r="A109" s="444"/>
      <c r="B109" s="469"/>
      <c r="C109" s="469"/>
      <c r="D109" s="873" t="s">
        <v>406</v>
      </c>
      <c r="E109" s="507" t="s">
        <v>282</v>
      </c>
      <c r="F109" s="507" t="s">
        <v>283</v>
      </c>
      <c r="G109" s="728" t="s">
        <v>103</v>
      </c>
      <c r="H109" s="508" t="s">
        <v>104</v>
      </c>
      <c r="I109" s="385"/>
      <c r="J109" s="256"/>
      <c r="K109" s="256"/>
      <c r="L109" s="256"/>
      <c r="M109" s="256"/>
      <c r="N109" s="256"/>
      <c r="O109" s="256"/>
    </row>
    <row r="110" spans="1:15" ht="129" thickTop="1" thickBot="1">
      <c r="A110" s="444"/>
      <c r="B110" s="469" t="s">
        <v>407</v>
      </c>
      <c r="C110" s="469"/>
      <c r="D110" s="534" t="s">
        <v>408</v>
      </c>
      <c r="E110" s="462" t="s">
        <v>295</v>
      </c>
      <c r="F110" s="460" t="s">
        <v>371</v>
      </c>
      <c r="G110" s="26"/>
      <c r="H110" s="707"/>
      <c r="I110" s="385"/>
      <c r="J110" s="860"/>
      <c r="K110" s="256"/>
      <c r="L110" s="256"/>
      <c r="M110" s="256"/>
      <c r="N110" s="256"/>
      <c r="O110" s="256"/>
    </row>
    <row r="111" spans="1:15" ht="27" thickTop="1" thickBot="1">
      <c r="A111" s="444"/>
      <c r="B111" s="469" t="s">
        <v>409</v>
      </c>
      <c r="C111" s="469"/>
      <c r="D111" s="534" t="s">
        <v>410</v>
      </c>
      <c r="E111" s="462" t="s">
        <v>295</v>
      </c>
      <c r="F111" s="460" t="s">
        <v>371</v>
      </c>
      <c r="G111" s="26"/>
      <c r="H111" s="707"/>
      <c r="I111" s="385"/>
      <c r="J111" s="256"/>
      <c r="K111" s="256"/>
      <c r="L111" s="256"/>
      <c r="M111" s="256"/>
      <c r="N111" s="256"/>
      <c r="O111" s="256"/>
    </row>
    <row r="112" spans="1:15" ht="76.5">
      <c r="A112" s="444"/>
      <c r="B112" s="469" t="s">
        <v>411</v>
      </c>
      <c r="C112" s="469"/>
      <c r="D112" s="534" t="s">
        <v>412</v>
      </c>
      <c r="E112" s="462" t="s">
        <v>295</v>
      </c>
      <c r="F112" s="460" t="s">
        <v>371</v>
      </c>
      <c r="G112" s="26"/>
      <c r="H112" s="707"/>
      <c r="I112" s="385"/>
      <c r="J112" s="256"/>
      <c r="K112" s="256"/>
      <c r="L112" s="256"/>
      <c r="M112" s="256"/>
      <c r="N112" s="256"/>
      <c r="O112" s="256"/>
    </row>
    <row r="113" spans="1:15" ht="127.5">
      <c r="A113" s="444"/>
      <c r="B113" s="469" t="s">
        <v>413</v>
      </c>
      <c r="C113" s="469"/>
      <c r="D113" s="534" t="s">
        <v>414</v>
      </c>
      <c r="E113" s="462" t="s">
        <v>295</v>
      </c>
      <c r="F113" s="460" t="s">
        <v>371</v>
      </c>
      <c r="G113" s="26"/>
      <c r="H113" s="707"/>
      <c r="I113" s="385"/>
      <c r="J113" s="256"/>
      <c r="K113" s="256"/>
      <c r="L113" s="256"/>
      <c r="M113" s="256"/>
      <c r="N113" s="256"/>
      <c r="O113" s="256"/>
    </row>
    <row r="114" spans="1:15" ht="76.5">
      <c r="A114" s="444"/>
      <c r="B114" s="469" t="s">
        <v>415</v>
      </c>
      <c r="C114" s="469"/>
      <c r="D114" s="534" t="s">
        <v>416</v>
      </c>
      <c r="E114" s="462" t="s">
        <v>295</v>
      </c>
      <c r="F114" s="460" t="s">
        <v>371</v>
      </c>
      <c r="G114" s="26"/>
      <c r="H114" s="707"/>
      <c r="I114" s="385"/>
      <c r="J114" s="256"/>
      <c r="K114" s="256"/>
      <c r="L114" s="256"/>
      <c r="M114" s="256"/>
      <c r="N114" s="256"/>
      <c r="O114" s="256"/>
    </row>
    <row r="115" spans="1:15" ht="38.25">
      <c r="A115" s="444"/>
      <c r="B115" s="469" t="s">
        <v>417</v>
      </c>
      <c r="C115" s="469"/>
      <c r="D115" s="538" t="s">
        <v>418</v>
      </c>
      <c r="E115" s="462" t="s">
        <v>295</v>
      </c>
      <c r="F115" s="460" t="s">
        <v>371</v>
      </c>
      <c r="G115" s="26"/>
      <c r="H115" s="707"/>
      <c r="I115" s="385"/>
      <c r="J115" s="256"/>
      <c r="K115" s="256"/>
      <c r="L115" s="256"/>
      <c r="M115" s="256"/>
      <c r="N115" s="256"/>
      <c r="O115" s="256"/>
    </row>
    <row r="116" spans="1:15" ht="31.5">
      <c r="A116" s="444"/>
      <c r="B116" s="469"/>
      <c r="C116" s="469"/>
      <c r="D116" s="873" t="s">
        <v>419</v>
      </c>
      <c r="E116" s="507" t="s">
        <v>282</v>
      </c>
      <c r="F116" s="507" t="s">
        <v>283</v>
      </c>
      <c r="G116" s="728" t="s">
        <v>103</v>
      </c>
      <c r="H116" s="508" t="s">
        <v>104</v>
      </c>
      <c r="I116" s="233"/>
      <c r="J116" s="256"/>
      <c r="K116" s="256"/>
      <c r="L116" s="256"/>
      <c r="M116" s="256"/>
      <c r="N116" s="256"/>
      <c r="O116" s="256"/>
    </row>
    <row r="117" spans="1:15" ht="127.5">
      <c r="A117" s="444"/>
      <c r="B117" s="469"/>
      <c r="C117" s="469"/>
      <c r="D117" s="451" t="s">
        <v>420</v>
      </c>
      <c r="E117" s="39"/>
      <c r="F117" s="39"/>
      <c r="G117" s="745"/>
      <c r="H117" s="812"/>
      <c r="I117" s="357"/>
      <c r="J117" s="256"/>
      <c r="K117" s="256"/>
      <c r="L117" s="256"/>
      <c r="M117" s="256"/>
      <c r="N117" s="256"/>
      <c r="O117" s="256"/>
    </row>
    <row r="118" spans="1:15" ht="51">
      <c r="A118" s="444"/>
      <c r="B118" s="469" t="s">
        <v>421</v>
      </c>
      <c r="C118" s="469"/>
      <c r="D118" s="456" t="s">
        <v>422</v>
      </c>
      <c r="E118" s="462" t="s">
        <v>295</v>
      </c>
      <c r="F118" s="460" t="s">
        <v>371</v>
      </c>
      <c r="G118" s="26"/>
      <c r="H118" s="707"/>
      <c r="I118" s="233"/>
      <c r="J118" s="256"/>
      <c r="K118" s="256"/>
      <c r="L118" s="256"/>
      <c r="M118" s="256"/>
      <c r="N118" s="256"/>
      <c r="O118" s="256"/>
    </row>
    <row r="119" spans="1:15" ht="63.75">
      <c r="A119" s="444"/>
      <c r="B119" s="469" t="s">
        <v>423</v>
      </c>
      <c r="C119" s="469"/>
      <c r="D119" s="456" t="s">
        <v>424</v>
      </c>
      <c r="E119" s="462" t="s">
        <v>295</v>
      </c>
      <c r="F119" s="460" t="s">
        <v>371</v>
      </c>
      <c r="G119" s="26"/>
      <c r="H119" s="707"/>
      <c r="I119" s="233"/>
      <c r="J119" s="256"/>
      <c r="K119" s="256"/>
      <c r="L119" s="256"/>
      <c r="M119" s="256"/>
      <c r="N119" s="256"/>
      <c r="O119" s="256"/>
    </row>
    <row r="120" spans="1:15" ht="27" thickTop="1" thickBot="1">
      <c r="A120" s="444"/>
      <c r="B120" s="469" t="s">
        <v>425</v>
      </c>
      <c r="C120" s="469"/>
      <c r="D120" s="456" t="s">
        <v>426</v>
      </c>
      <c r="E120" s="462" t="s">
        <v>295</v>
      </c>
      <c r="F120" s="460" t="s">
        <v>304</v>
      </c>
      <c r="G120" s="26"/>
      <c r="H120" s="707"/>
      <c r="I120" s="233"/>
      <c r="J120" s="256"/>
      <c r="K120" s="256"/>
      <c r="L120" s="256"/>
      <c r="M120" s="256"/>
      <c r="N120" s="256"/>
      <c r="O120" s="256"/>
    </row>
    <row r="121" spans="1:15" ht="52.5" thickTop="1" thickBot="1">
      <c r="A121" s="444"/>
      <c r="B121" s="469" t="s">
        <v>427</v>
      </c>
      <c r="C121" s="469"/>
      <c r="D121" s="456" t="s">
        <v>428</v>
      </c>
      <c r="E121" s="462" t="s">
        <v>295</v>
      </c>
      <c r="F121" s="460" t="s">
        <v>304</v>
      </c>
      <c r="G121" s="26"/>
      <c r="H121" s="707"/>
      <c r="I121" s="468"/>
      <c r="J121" s="256"/>
      <c r="K121" s="256"/>
      <c r="L121" s="256"/>
      <c r="M121" s="256"/>
      <c r="N121" s="256"/>
      <c r="O121" s="256"/>
    </row>
    <row r="122" spans="1:15" ht="25.5">
      <c r="A122" s="444"/>
      <c r="B122" s="469" t="s">
        <v>429</v>
      </c>
      <c r="C122" s="469"/>
      <c r="D122" s="456" t="s">
        <v>430</v>
      </c>
      <c r="E122" s="462" t="s">
        <v>287</v>
      </c>
      <c r="F122" s="460" t="s">
        <v>287</v>
      </c>
      <c r="G122" s="26"/>
      <c r="H122" s="707"/>
      <c r="I122" s="233"/>
      <c r="J122" s="256"/>
      <c r="K122" s="256"/>
      <c r="L122" s="256"/>
      <c r="M122" s="256"/>
      <c r="N122" s="256"/>
      <c r="O122" s="256"/>
    </row>
    <row r="123" spans="1:15" ht="27" thickTop="1" thickBot="1">
      <c r="A123" s="444"/>
      <c r="B123" s="469" t="s">
        <v>431</v>
      </c>
      <c r="C123" s="469"/>
      <c r="D123" s="456" t="s">
        <v>432</v>
      </c>
      <c r="E123" s="462" t="s">
        <v>295</v>
      </c>
      <c r="F123" s="460" t="s">
        <v>304</v>
      </c>
      <c r="G123" s="26"/>
      <c r="H123" s="707"/>
      <c r="I123" s="233"/>
      <c r="J123" s="256"/>
      <c r="K123" s="256"/>
      <c r="L123" s="256"/>
      <c r="M123" s="256"/>
      <c r="N123" s="256"/>
      <c r="O123" s="256"/>
    </row>
    <row r="124" spans="1:15" ht="27" thickTop="1" thickBot="1">
      <c r="A124" s="444"/>
      <c r="B124" s="469" t="s">
        <v>433</v>
      </c>
      <c r="C124" s="469"/>
      <c r="D124" s="456" t="s">
        <v>434</v>
      </c>
      <c r="E124" s="462" t="s">
        <v>295</v>
      </c>
      <c r="F124" s="460" t="s">
        <v>304</v>
      </c>
      <c r="G124" s="26"/>
      <c r="H124" s="707"/>
      <c r="J124" s="256"/>
      <c r="K124" s="256"/>
      <c r="L124" s="256"/>
      <c r="M124" s="256"/>
      <c r="N124" s="256"/>
      <c r="O124" s="256"/>
    </row>
    <row r="125" spans="1:15" ht="39.75" thickTop="1" thickBot="1">
      <c r="A125" s="444"/>
      <c r="B125" s="469" t="s">
        <v>435</v>
      </c>
      <c r="C125" s="469"/>
      <c r="D125" s="456" t="s">
        <v>436</v>
      </c>
      <c r="E125" s="462" t="s">
        <v>295</v>
      </c>
      <c r="F125" s="460" t="s">
        <v>437</v>
      </c>
      <c r="G125" s="26"/>
      <c r="H125" s="707"/>
      <c r="J125" s="256"/>
      <c r="K125" s="256"/>
      <c r="L125" s="256"/>
      <c r="M125" s="256"/>
      <c r="N125" s="256"/>
      <c r="O125" s="256"/>
    </row>
    <row r="126" spans="1:15" ht="33" thickTop="1" thickBot="1">
      <c r="A126" s="444"/>
      <c r="B126" s="469"/>
      <c r="C126" s="469"/>
      <c r="D126" s="873" t="s">
        <v>438</v>
      </c>
      <c r="E126" s="507" t="s">
        <v>282</v>
      </c>
      <c r="F126" s="507" t="s">
        <v>283</v>
      </c>
      <c r="G126" s="728" t="s">
        <v>103</v>
      </c>
      <c r="H126" s="508" t="s">
        <v>104</v>
      </c>
      <c r="I126" s="718"/>
      <c r="J126" s="652"/>
      <c r="K126" s="652"/>
      <c r="L126" s="652"/>
      <c r="M126" s="652"/>
      <c r="N126" s="652"/>
      <c r="O126" s="256"/>
    </row>
    <row r="127" spans="1:15" ht="17.25" thickTop="1" thickBot="1">
      <c r="A127" s="444"/>
      <c r="B127" s="469" t="s">
        <v>439</v>
      </c>
      <c r="C127" s="469"/>
      <c r="D127" s="456" t="s">
        <v>440</v>
      </c>
      <c r="E127" s="262"/>
      <c r="F127" s="262"/>
      <c r="G127" s="744"/>
      <c r="H127" s="810"/>
      <c r="I127" s="385"/>
      <c r="J127" s="652"/>
      <c r="K127" s="652"/>
      <c r="L127" s="652"/>
      <c r="M127" s="652"/>
      <c r="N127" s="652"/>
      <c r="O127" s="256"/>
    </row>
    <row r="128" spans="1:15" ht="25.5">
      <c r="A128" s="444"/>
      <c r="B128" s="469"/>
      <c r="C128" s="469" t="s">
        <v>117</v>
      </c>
      <c r="D128" s="456" t="s">
        <v>441</v>
      </c>
      <c r="E128" s="462" t="s">
        <v>295</v>
      </c>
      <c r="F128" s="460" t="s">
        <v>304</v>
      </c>
      <c r="G128" s="26"/>
      <c r="H128" s="707"/>
      <c r="I128" s="385"/>
      <c r="J128" s="652"/>
      <c r="K128" s="652"/>
      <c r="L128" s="652"/>
      <c r="M128" s="652"/>
      <c r="N128" s="652"/>
      <c r="O128" s="256"/>
    </row>
    <row r="129" spans="1:16" ht="25.5">
      <c r="A129" s="444"/>
      <c r="B129" s="469"/>
      <c r="C129" s="469" t="s">
        <v>119</v>
      </c>
      <c r="D129" s="456" t="s">
        <v>442</v>
      </c>
      <c r="E129" s="462" t="s">
        <v>295</v>
      </c>
      <c r="F129" s="460" t="s">
        <v>304</v>
      </c>
      <c r="G129" s="26"/>
      <c r="H129" s="707"/>
      <c r="I129" s="385"/>
      <c r="J129" s="652"/>
      <c r="K129" s="652"/>
      <c r="L129" s="652"/>
      <c r="M129" s="652"/>
      <c r="N129" s="652"/>
      <c r="O129" s="652"/>
      <c r="P129" s="839"/>
    </row>
    <row r="130" spans="1:16" ht="25.5">
      <c r="A130" s="444"/>
      <c r="B130" s="469"/>
      <c r="C130" s="469" t="s">
        <v>121</v>
      </c>
      <c r="D130" s="456" t="s">
        <v>443</v>
      </c>
      <c r="E130" s="462" t="s">
        <v>295</v>
      </c>
      <c r="F130" s="460" t="s">
        <v>304</v>
      </c>
      <c r="G130" s="26"/>
      <c r="H130" s="707"/>
      <c r="I130" s="233"/>
      <c r="J130" s="256"/>
      <c r="K130" s="256"/>
      <c r="L130" s="256"/>
      <c r="M130" s="256"/>
      <c r="N130" s="256"/>
      <c r="O130" s="256"/>
    </row>
    <row r="131" spans="1:16" ht="25.5">
      <c r="A131" s="444"/>
      <c r="B131" s="469"/>
      <c r="C131" s="469" t="s">
        <v>134</v>
      </c>
      <c r="D131" s="456" t="s">
        <v>444</v>
      </c>
      <c r="E131" s="462" t="s">
        <v>295</v>
      </c>
      <c r="F131" s="460" t="s">
        <v>304</v>
      </c>
      <c r="G131" s="26"/>
      <c r="H131" s="707"/>
      <c r="I131" s="233"/>
      <c r="J131" s="256"/>
      <c r="K131" s="256"/>
      <c r="L131" s="256"/>
      <c r="M131" s="256"/>
      <c r="N131" s="256"/>
      <c r="O131" s="256"/>
    </row>
    <row r="132" spans="1:16" ht="25.5">
      <c r="A132" s="444"/>
      <c r="B132" s="469"/>
      <c r="C132" s="469" t="s">
        <v>138</v>
      </c>
      <c r="D132" s="456" t="s">
        <v>445</v>
      </c>
      <c r="E132" s="462" t="s">
        <v>295</v>
      </c>
      <c r="F132" s="460" t="s">
        <v>304</v>
      </c>
      <c r="G132" s="26"/>
      <c r="H132" s="707"/>
      <c r="I132" s="233"/>
      <c r="J132" s="256"/>
      <c r="K132" s="256"/>
      <c r="L132" s="256"/>
      <c r="M132" s="256"/>
      <c r="N132" s="256"/>
      <c r="O132" s="256"/>
    </row>
    <row r="133" spans="1:16" ht="25.5">
      <c r="A133" s="444"/>
      <c r="B133" s="469"/>
      <c r="C133" s="469" t="s">
        <v>150</v>
      </c>
      <c r="D133" s="456" t="s">
        <v>446</v>
      </c>
      <c r="E133" s="462" t="s">
        <v>295</v>
      </c>
      <c r="F133" s="460" t="s">
        <v>304</v>
      </c>
      <c r="G133" s="26"/>
      <c r="H133" s="707"/>
      <c r="I133" s="233"/>
      <c r="J133" s="256"/>
      <c r="K133" s="256"/>
      <c r="L133" s="256"/>
      <c r="M133" s="256"/>
      <c r="N133" s="256"/>
      <c r="O133" s="256"/>
    </row>
    <row r="134" spans="1:16" ht="27" thickTop="1" thickBot="1">
      <c r="A134" s="444"/>
      <c r="B134" s="469"/>
      <c r="C134" s="469" t="s">
        <v>152</v>
      </c>
      <c r="D134" s="456" t="s">
        <v>447</v>
      </c>
      <c r="E134" s="462" t="s">
        <v>295</v>
      </c>
      <c r="F134" s="460" t="s">
        <v>304</v>
      </c>
      <c r="G134" s="26"/>
      <c r="H134" s="707"/>
      <c r="I134" s="233"/>
      <c r="J134" s="256"/>
      <c r="K134" s="256"/>
      <c r="L134" s="256"/>
      <c r="M134" s="256"/>
      <c r="N134" s="256"/>
      <c r="O134" s="256"/>
    </row>
    <row r="135" spans="1:16" ht="27" thickTop="1" thickBot="1">
      <c r="A135" s="444"/>
      <c r="B135" s="469"/>
      <c r="C135" s="469" t="s">
        <v>154</v>
      </c>
      <c r="D135" s="456" t="s">
        <v>448</v>
      </c>
      <c r="E135" s="462" t="s">
        <v>295</v>
      </c>
      <c r="F135" s="460" t="s">
        <v>304</v>
      </c>
      <c r="G135" s="26"/>
      <c r="H135" s="707"/>
      <c r="I135" s="233"/>
      <c r="J135" s="256"/>
      <c r="K135" s="256"/>
      <c r="L135" s="256"/>
      <c r="M135" s="256"/>
      <c r="N135" s="256"/>
      <c r="O135" s="256"/>
    </row>
    <row r="136" spans="1:16" ht="25.5">
      <c r="A136" s="444"/>
      <c r="B136" s="469"/>
      <c r="C136" s="469" t="s">
        <v>156</v>
      </c>
      <c r="D136" s="456" t="s">
        <v>449</v>
      </c>
      <c r="E136" s="462" t="s">
        <v>295</v>
      </c>
      <c r="F136" s="460" t="s">
        <v>304</v>
      </c>
      <c r="G136" s="26"/>
      <c r="H136" s="707"/>
      <c r="I136" s="233"/>
      <c r="J136" s="256"/>
      <c r="K136" s="256"/>
      <c r="L136" s="256"/>
      <c r="M136" s="256"/>
      <c r="N136" s="256"/>
      <c r="O136" s="256"/>
    </row>
    <row r="137" spans="1:16" ht="25.5">
      <c r="A137" s="444"/>
      <c r="B137" s="469" t="s">
        <v>450</v>
      </c>
      <c r="C137" s="469"/>
      <c r="D137" s="452" t="s">
        <v>451</v>
      </c>
      <c r="E137" s="261"/>
      <c r="F137" s="261"/>
      <c r="G137" s="798"/>
      <c r="H137" s="808"/>
      <c r="I137" s="233"/>
      <c r="J137" s="256"/>
      <c r="K137" s="256"/>
      <c r="L137" s="256"/>
      <c r="M137" s="256"/>
      <c r="N137" s="256"/>
      <c r="O137" s="256"/>
    </row>
    <row r="138" spans="1:16" ht="25.5">
      <c r="A138" s="444"/>
      <c r="B138" s="469"/>
      <c r="C138" s="469" t="s">
        <v>117</v>
      </c>
      <c r="D138" s="456" t="s">
        <v>452</v>
      </c>
      <c r="E138" s="462" t="s">
        <v>295</v>
      </c>
      <c r="F138" s="460" t="s">
        <v>304</v>
      </c>
      <c r="G138" s="26"/>
      <c r="H138" s="707"/>
      <c r="I138" s="233"/>
      <c r="J138" s="256"/>
      <c r="K138" s="256"/>
      <c r="L138" s="256"/>
      <c r="M138" s="256"/>
      <c r="N138" s="256"/>
      <c r="O138" s="256"/>
    </row>
    <row r="139" spans="1:16" ht="25.5">
      <c r="A139" s="444"/>
      <c r="B139" s="469"/>
      <c r="C139" s="469" t="s">
        <v>119</v>
      </c>
      <c r="D139" s="456" t="s">
        <v>453</v>
      </c>
      <c r="E139" s="462" t="s">
        <v>295</v>
      </c>
      <c r="F139" s="460" t="s">
        <v>304</v>
      </c>
      <c r="G139" s="26"/>
      <c r="H139" s="707"/>
      <c r="I139" s="233"/>
      <c r="J139" s="256"/>
      <c r="K139" s="256"/>
      <c r="L139" s="256"/>
      <c r="M139" s="256"/>
      <c r="N139" s="256"/>
      <c r="O139" s="256"/>
    </row>
    <row r="140" spans="1:16" ht="25.5">
      <c r="A140" s="444"/>
      <c r="B140" s="469"/>
      <c r="C140" s="469" t="s">
        <v>121</v>
      </c>
      <c r="D140" s="456" t="s">
        <v>454</v>
      </c>
      <c r="E140" s="462" t="s">
        <v>295</v>
      </c>
      <c r="F140" s="460" t="s">
        <v>304</v>
      </c>
      <c r="G140" s="26"/>
      <c r="H140" s="707"/>
      <c r="I140" s="233"/>
      <c r="J140" s="256"/>
      <c r="K140" s="256"/>
      <c r="L140" s="256"/>
      <c r="M140" s="256"/>
      <c r="N140" s="256"/>
      <c r="O140" s="256"/>
    </row>
    <row r="141" spans="1:16" ht="25.5">
      <c r="A141" s="444"/>
      <c r="B141" s="469"/>
      <c r="C141" s="469" t="s">
        <v>134</v>
      </c>
      <c r="D141" s="456" t="s">
        <v>455</v>
      </c>
      <c r="E141" s="462" t="s">
        <v>295</v>
      </c>
      <c r="F141" s="460" t="s">
        <v>304</v>
      </c>
      <c r="G141" s="26"/>
      <c r="H141" s="707"/>
      <c r="I141" s="233"/>
      <c r="J141" s="256"/>
      <c r="K141" s="256"/>
      <c r="L141" s="256"/>
      <c r="M141" s="256"/>
      <c r="N141" s="256"/>
      <c r="O141" s="256"/>
    </row>
    <row r="142" spans="1:16" ht="25.5">
      <c r="A142" s="444"/>
      <c r="B142" s="469"/>
      <c r="C142" s="469" t="s">
        <v>138</v>
      </c>
      <c r="D142" s="456" t="s">
        <v>456</v>
      </c>
      <c r="E142" s="462" t="s">
        <v>295</v>
      </c>
      <c r="F142" s="460" t="s">
        <v>304</v>
      </c>
      <c r="G142" s="26"/>
      <c r="H142" s="707"/>
      <c r="I142" s="233"/>
      <c r="J142" s="256"/>
      <c r="K142" s="256"/>
      <c r="L142" s="256"/>
      <c r="M142" s="256"/>
      <c r="N142" s="256"/>
      <c r="O142" s="256"/>
    </row>
    <row r="143" spans="1:16" ht="25.5">
      <c r="A143" s="444"/>
      <c r="B143" s="469"/>
      <c r="C143" s="469" t="s">
        <v>150</v>
      </c>
      <c r="D143" s="456" t="s">
        <v>457</v>
      </c>
      <c r="E143" s="462" t="s">
        <v>295</v>
      </c>
      <c r="F143" s="460" t="s">
        <v>304</v>
      </c>
      <c r="G143" s="26"/>
      <c r="H143" s="707"/>
      <c r="I143" s="385"/>
      <c r="J143" s="256"/>
      <c r="K143" s="256"/>
      <c r="L143" s="256"/>
      <c r="M143" s="256"/>
      <c r="N143" s="256"/>
      <c r="O143" s="256"/>
    </row>
    <row r="144" spans="1:16" ht="25.5">
      <c r="A144" s="444"/>
      <c r="B144" s="469"/>
      <c r="C144" s="469" t="s">
        <v>152</v>
      </c>
      <c r="D144" s="456" t="s">
        <v>458</v>
      </c>
      <c r="E144" s="462" t="s">
        <v>295</v>
      </c>
      <c r="F144" s="460" t="s">
        <v>304</v>
      </c>
      <c r="G144" s="26"/>
      <c r="H144" s="707"/>
      <c r="I144" s="233"/>
      <c r="J144" s="256"/>
      <c r="K144" s="256"/>
      <c r="L144" s="256"/>
      <c r="M144" s="256"/>
      <c r="N144" s="256"/>
      <c r="O144" s="256"/>
    </row>
    <row r="145" spans="1:15" ht="25.5">
      <c r="A145" s="444"/>
      <c r="B145" s="469"/>
      <c r="C145" s="469" t="s">
        <v>154</v>
      </c>
      <c r="D145" s="456" t="s">
        <v>459</v>
      </c>
      <c r="E145" s="462" t="s">
        <v>295</v>
      </c>
      <c r="F145" s="460" t="s">
        <v>304</v>
      </c>
      <c r="G145" s="26"/>
      <c r="H145" s="707"/>
      <c r="I145" s="233"/>
      <c r="J145" s="256"/>
      <c r="K145" s="256"/>
      <c r="L145" s="256"/>
      <c r="M145" s="256"/>
      <c r="N145" s="256"/>
      <c r="O145" s="256"/>
    </row>
    <row r="146" spans="1:15" ht="25.5">
      <c r="A146" s="444"/>
      <c r="B146" s="469"/>
      <c r="C146" s="469" t="s">
        <v>156</v>
      </c>
      <c r="D146" s="456" t="s">
        <v>460</v>
      </c>
      <c r="E146" s="462" t="s">
        <v>295</v>
      </c>
      <c r="F146" s="460" t="s">
        <v>304</v>
      </c>
      <c r="G146" s="26"/>
      <c r="H146" s="707"/>
      <c r="I146" s="233"/>
      <c r="J146" s="256"/>
      <c r="K146" s="256"/>
      <c r="L146" s="256"/>
      <c r="M146" s="256"/>
      <c r="N146" s="256"/>
      <c r="O146" s="256"/>
    </row>
    <row r="147" spans="1:15" ht="25.5">
      <c r="A147" s="444"/>
      <c r="B147" s="469"/>
      <c r="C147" s="469" t="s">
        <v>158</v>
      </c>
      <c r="D147" s="456" t="s">
        <v>461</v>
      </c>
      <c r="E147" s="462" t="s">
        <v>295</v>
      </c>
      <c r="F147" s="460" t="s">
        <v>304</v>
      </c>
      <c r="G147" s="26"/>
      <c r="H147" s="707"/>
      <c r="I147" s="233"/>
      <c r="J147" s="256"/>
      <c r="K147" s="256"/>
      <c r="L147" s="256"/>
      <c r="M147" s="256"/>
      <c r="N147" s="256"/>
      <c r="O147" s="256"/>
    </row>
    <row r="148" spans="1:15" ht="15.75">
      <c r="A148" s="444"/>
      <c r="B148" s="469" t="s">
        <v>462</v>
      </c>
      <c r="C148" s="469"/>
      <c r="D148" s="452" t="s">
        <v>463</v>
      </c>
      <c r="E148" s="261"/>
      <c r="F148" s="261"/>
      <c r="G148" s="798"/>
      <c r="H148" s="798"/>
      <c r="I148" s="233"/>
      <c r="J148" s="256"/>
      <c r="K148" s="256"/>
      <c r="L148" s="256"/>
      <c r="M148" s="256"/>
      <c r="N148" s="256"/>
      <c r="O148" s="256"/>
    </row>
    <row r="149" spans="1:15" ht="25.5">
      <c r="A149" s="444"/>
      <c r="B149" s="469"/>
      <c r="C149" s="469" t="s">
        <v>117</v>
      </c>
      <c r="D149" s="456" t="s">
        <v>464</v>
      </c>
      <c r="E149" s="462" t="s">
        <v>295</v>
      </c>
      <c r="F149" s="460" t="s">
        <v>304</v>
      </c>
      <c r="G149" s="26"/>
      <c r="H149" s="707"/>
      <c r="I149" s="233"/>
      <c r="J149" s="256"/>
      <c r="K149" s="256"/>
      <c r="L149" s="256"/>
      <c r="M149" s="256"/>
      <c r="N149" s="256"/>
      <c r="O149" s="256"/>
    </row>
    <row r="150" spans="1:15" ht="25.5">
      <c r="A150" s="444"/>
      <c r="B150" s="469"/>
      <c r="C150" s="469" t="s">
        <v>119</v>
      </c>
      <c r="D150" s="456" t="s">
        <v>465</v>
      </c>
      <c r="E150" s="462" t="s">
        <v>295</v>
      </c>
      <c r="F150" s="460" t="s">
        <v>304</v>
      </c>
      <c r="G150" s="26"/>
      <c r="H150" s="707"/>
      <c r="I150" s="233"/>
      <c r="J150" s="256"/>
      <c r="K150" s="256"/>
      <c r="L150" s="256"/>
      <c r="M150" s="256"/>
      <c r="N150" s="256"/>
      <c r="O150" s="256"/>
    </row>
    <row r="151" spans="1:15" ht="25.5">
      <c r="A151" s="444"/>
      <c r="B151" s="469"/>
      <c r="C151" s="469" t="s">
        <v>121</v>
      </c>
      <c r="D151" s="456" t="s">
        <v>466</v>
      </c>
      <c r="E151" s="462" t="s">
        <v>295</v>
      </c>
      <c r="F151" s="460" t="s">
        <v>304</v>
      </c>
      <c r="G151" s="26"/>
      <c r="H151" s="707"/>
      <c r="I151" s="233"/>
      <c r="J151" s="256"/>
      <c r="K151" s="256"/>
      <c r="L151" s="256"/>
      <c r="M151" s="256"/>
      <c r="N151" s="256"/>
      <c r="O151" s="256"/>
    </row>
    <row r="152" spans="1:15" ht="25.5">
      <c r="A152" s="444"/>
      <c r="B152" s="469"/>
      <c r="C152" s="469" t="s">
        <v>134</v>
      </c>
      <c r="D152" s="456" t="s">
        <v>467</v>
      </c>
      <c r="E152" s="462" t="s">
        <v>295</v>
      </c>
      <c r="F152" s="460" t="s">
        <v>304</v>
      </c>
      <c r="G152" s="26"/>
      <c r="H152" s="707"/>
      <c r="I152" s="233"/>
      <c r="J152" s="256"/>
      <c r="K152" s="256"/>
      <c r="L152" s="256"/>
      <c r="M152" s="256"/>
      <c r="N152" s="256"/>
      <c r="O152" s="256"/>
    </row>
    <row r="153" spans="1:15" ht="25.5">
      <c r="A153" s="444"/>
      <c r="B153" s="469"/>
      <c r="C153" s="469" t="s">
        <v>138</v>
      </c>
      <c r="D153" s="456" t="s">
        <v>468</v>
      </c>
      <c r="E153" s="462" t="s">
        <v>295</v>
      </c>
      <c r="F153" s="460" t="s">
        <v>304</v>
      </c>
      <c r="G153" s="26"/>
      <c r="H153" s="707"/>
      <c r="J153" s="256"/>
      <c r="K153" s="256"/>
      <c r="L153" s="256"/>
      <c r="M153" s="256"/>
      <c r="N153" s="256"/>
      <c r="O153" s="256"/>
    </row>
    <row r="154" spans="1:15" ht="25.5">
      <c r="A154" s="444"/>
      <c r="B154" s="469"/>
      <c r="C154" s="469" t="s">
        <v>150</v>
      </c>
      <c r="D154" s="456" t="s">
        <v>469</v>
      </c>
      <c r="E154" s="462" t="s">
        <v>295</v>
      </c>
      <c r="F154" s="460" t="s">
        <v>304</v>
      </c>
      <c r="G154" s="26"/>
      <c r="H154" s="707"/>
      <c r="I154" s="233"/>
      <c r="J154" s="256"/>
      <c r="K154" s="256"/>
      <c r="L154" s="256"/>
      <c r="M154" s="256"/>
      <c r="N154" s="256"/>
      <c r="O154" s="256"/>
    </row>
    <row r="155" spans="1:15" ht="25.5">
      <c r="A155" s="444"/>
      <c r="B155" s="469"/>
      <c r="C155" s="469" t="s">
        <v>152</v>
      </c>
      <c r="D155" s="456" t="s">
        <v>470</v>
      </c>
      <c r="E155" s="462" t="s">
        <v>295</v>
      </c>
      <c r="F155" s="460" t="s">
        <v>304</v>
      </c>
      <c r="G155" s="26"/>
      <c r="H155" s="707"/>
      <c r="I155" s="233"/>
      <c r="J155" s="256"/>
      <c r="L155" s="256"/>
      <c r="M155" s="256"/>
      <c r="N155" s="256"/>
      <c r="O155" s="256"/>
    </row>
    <row r="156" spans="1:15" ht="25.5">
      <c r="A156" s="444"/>
      <c r="B156" s="469"/>
      <c r="C156" s="469" t="s">
        <v>154</v>
      </c>
      <c r="D156" s="456" t="s">
        <v>471</v>
      </c>
      <c r="E156" s="462" t="s">
        <v>295</v>
      </c>
      <c r="F156" s="460" t="s">
        <v>304</v>
      </c>
      <c r="G156" s="26"/>
      <c r="H156" s="707"/>
      <c r="I156" s="233"/>
      <c r="J156" s="256"/>
      <c r="K156" s="256"/>
      <c r="L156" s="256"/>
      <c r="M156" s="256"/>
      <c r="N156" s="256"/>
      <c r="O156" s="256"/>
    </row>
    <row r="157" spans="1:15" ht="25.5">
      <c r="A157" s="444"/>
      <c r="B157" s="469"/>
      <c r="C157" s="469" t="s">
        <v>156</v>
      </c>
      <c r="D157" s="456" t="s">
        <v>472</v>
      </c>
      <c r="E157" s="462" t="s">
        <v>295</v>
      </c>
      <c r="F157" s="460" t="s">
        <v>304</v>
      </c>
      <c r="G157" s="26"/>
      <c r="H157" s="707"/>
      <c r="I157" s="443"/>
      <c r="J157" s="256"/>
      <c r="K157" s="256"/>
      <c r="L157" s="256"/>
      <c r="M157" s="256"/>
      <c r="N157" s="256"/>
      <c r="O157" s="256"/>
    </row>
    <row r="158" spans="1:15" ht="25.5">
      <c r="A158" s="444"/>
      <c r="B158" s="469"/>
      <c r="C158" s="469" t="s">
        <v>158</v>
      </c>
      <c r="D158" s="456" t="s">
        <v>473</v>
      </c>
      <c r="E158" s="462" t="s">
        <v>295</v>
      </c>
      <c r="F158" s="460" t="s">
        <v>304</v>
      </c>
      <c r="G158" s="26"/>
      <c r="H158" s="707"/>
      <c r="I158" s="233"/>
      <c r="J158" s="256"/>
      <c r="K158" s="256"/>
      <c r="L158" s="256"/>
      <c r="M158" s="256"/>
      <c r="N158" s="256"/>
      <c r="O158" s="256"/>
    </row>
    <row r="159" spans="1:15" ht="25.5">
      <c r="A159" s="444"/>
      <c r="B159" s="469"/>
      <c r="C159" s="469" t="s">
        <v>160</v>
      </c>
      <c r="D159" s="456" t="s">
        <v>474</v>
      </c>
      <c r="E159" s="462" t="s">
        <v>295</v>
      </c>
      <c r="F159" s="460" t="s">
        <v>304</v>
      </c>
      <c r="G159" s="26"/>
      <c r="H159" s="707"/>
      <c r="I159" s="233"/>
      <c r="J159" s="256"/>
      <c r="K159" s="256"/>
      <c r="L159" s="256"/>
      <c r="M159" s="256"/>
      <c r="N159" s="256"/>
      <c r="O159" s="256"/>
    </row>
    <row r="160" spans="1:15" ht="25.5">
      <c r="A160" s="444"/>
      <c r="B160" s="469"/>
      <c r="C160" s="469" t="s">
        <v>162</v>
      </c>
      <c r="D160" s="456" t="s">
        <v>475</v>
      </c>
      <c r="E160" s="462" t="s">
        <v>295</v>
      </c>
      <c r="F160" s="460" t="s">
        <v>304</v>
      </c>
      <c r="G160" s="26"/>
      <c r="H160" s="707"/>
      <c r="I160" s="233"/>
      <c r="J160" s="256"/>
      <c r="K160" s="256"/>
      <c r="L160" s="256"/>
      <c r="M160" s="256"/>
      <c r="N160" s="256"/>
      <c r="O160" s="256"/>
    </row>
    <row r="161" spans="1:15" ht="25.5">
      <c r="A161" s="444"/>
      <c r="B161" s="469"/>
      <c r="C161" s="469" t="s">
        <v>194</v>
      </c>
      <c r="D161" s="456" t="s">
        <v>476</v>
      </c>
      <c r="E161" s="462" t="s">
        <v>295</v>
      </c>
      <c r="F161" s="460" t="s">
        <v>304</v>
      </c>
      <c r="G161" s="26"/>
      <c r="H161" s="707"/>
      <c r="I161" s="233"/>
      <c r="J161" s="256"/>
      <c r="K161" s="256"/>
      <c r="L161" s="256"/>
      <c r="M161" s="256"/>
      <c r="N161" s="256"/>
      <c r="O161" s="256"/>
    </row>
    <row r="162" spans="1:15" ht="25.5">
      <c r="A162" s="444"/>
      <c r="B162" s="469"/>
      <c r="C162" s="469" t="s">
        <v>196</v>
      </c>
      <c r="D162" s="456" t="s">
        <v>477</v>
      </c>
      <c r="E162" s="462" t="s">
        <v>295</v>
      </c>
      <c r="F162" s="460" t="s">
        <v>304</v>
      </c>
      <c r="G162" s="26"/>
      <c r="H162" s="707"/>
      <c r="I162" s="233"/>
      <c r="J162" s="256"/>
      <c r="K162" s="256"/>
      <c r="L162" s="256"/>
      <c r="M162" s="256"/>
      <c r="N162" s="256"/>
      <c r="O162" s="256"/>
    </row>
    <row r="163" spans="1:15" ht="27" thickTop="1" thickBot="1">
      <c r="A163" s="444"/>
      <c r="B163" s="469"/>
      <c r="C163" s="469" t="s">
        <v>198</v>
      </c>
      <c r="D163" s="456" t="s">
        <v>478</v>
      </c>
      <c r="E163" s="462" t="s">
        <v>295</v>
      </c>
      <c r="F163" s="460" t="s">
        <v>304</v>
      </c>
      <c r="G163" s="26"/>
      <c r="H163" s="707"/>
      <c r="I163" s="233"/>
      <c r="J163" s="256"/>
      <c r="K163" s="256"/>
      <c r="L163" s="256"/>
      <c r="M163" s="256"/>
      <c r="N163" s="256"/>
      <c r="O163" s="256"/>
    </row>
    <row r="164" spans="1:15" ht="27" thickTop="1" thickBot="1">
      <c r="A164" s="444"/>
      <c r="B164" s="469" t="s">
        <v>479</v>
      </c>
      <c r="C164" s="469"/>
      <c r="D164" s="456" t="s">
        <v>480</v>
      </c>
      <c r="E164" s="462" t="s">
        <v>295</v>
      </c>
      <c r="F164" s="460" t="s">
        <v>304</v>
      </c>
      <c r="G164" s="26"/>
      <c r="H164" s="707"/>
      <c r="I164" s="233"/>
      <c r="J164" s="256"/>
      <c r="K164" s="256"/>
      <c r="L164" s="256"/>
      <c r="M164" s="256"/>
      <c r="N164" s="256"/>
      <c r="O164" s="256"/>
    </row>
    <row r="165" spans="1:15" ht="27" thickTop="1" thickBot="1">
      <c r="A165" s="444"/>
      <c r="B165" s="469" t="s">
        <v>481</v>
      </c>
      <c r="C165" s="469"/>
      <c r="D165" s="456" t="s">
        <v>482</v>
      </c>
      <c r="E165" s="462" t="s">
        <v>295</v>
      </c>
      <c r="F165" s="460" t="s">
        <v>304</v>
      </c>
      <c r="G165" s="26"/>
      <c r="H165" s="707"/>
      <c r="I165" s="233"/>
      <c r="J165" s="256"/>
      <c r="K165" s="256"/>
      <c r="L165" s="256"/>
      <c r="M165" s="256"/>
      <c r="N165" s="256"/>
      <c r="O165" s="256"/>
    </row>
    <row r="166" spans="1:15" ht="16.5" thickTop="1">
      <c r="A166" s="444"/>
      <c r="B166" s="469"/>
      <c r="C166" s="469"/>
      <c r="D166" s="271"/>
      <c r="E166" s="384"/>
      <c r="F166" s="384"/>
      <c r="G166" s="382"/>
      <c r="H166" s="383"/>
      <c r="I166" s="233"/>
      <c r="J166" s="256"/>
      <c r="K166" s="256"/>
      <c r="L166" s="256"/>
      <c r="M166" s="256"/>
      <c r="N166" s="256"/>
      <c r="O166" s="256"/>
    </row>
    <row r="167" spans="1:15" ht="30" customHeight="1">
      <c r="A167" s="444"/>
      <c r="B167" s="469" t="s">
        <v>277</v>
      </c>
      <c r="C167" s="469"/>
      <c r="D167" s="964" t="s">
        <v>483</v>
      </c>
      <c r="E167" s="964"/>
      <c r="F167" s="964"/>
      <c r="G167" s="964"/>
      <c r="H167" s="873"/>
      <c r="I167" s="256"/>
      <c r="J167" s="256"/>
      <c r="K167" s="256"/>
      <c r="L167" s="256"/>
      <c r="M167" s="256"/>
      <c r="N167" s="256"/>
      <c r="O167" s="256"/>
    </row>
    <row r="168" spans="1:15" ht="32.25" thickBot="1">
      <c r="A168" s="444" t="s">
        <v>484</v>
      </c>
      <c r="B168" s="469"/>
      <c r="C168" s="469"/>
      <c r="D168" s="873" t="s">
        <v>485</v>
      </c>
      <c r="E168" s="507" t="s">
        <v>282</v>
      </c>
      <c r="F168" s="507" t="s">
        <v>283</v>
      </c>
      <c r="G168" s="728" t="s">
        <v>103</v>
      </c>
      <c r="H168" s="508" t="s">
        <v>104</v>
      </c>
      <c r="I168" s="233"/>
      <c r="J168" s="256"/>
      <c r="K168" s="256"/>
      <c r="L168" s="256"/>
      <c r="M168" s="256"/>
      <c r="N168" s="256"/>
      <c r="O168" s="256"/>
    </row>
    <row r="169" spans="1:15" ht="25.5">
      <c r="A169" s="444"/>
      <c r="B169" s="469" t="s">
        <v>284</v>
      </c>
      <c r="C169" s="469"/>
      <c r="D169" s="452" t="s">
        <v>486</v>
      </c>
      <c r="E169" s="263"/>
      <c r="F169" s="263"/>
      <c r="G169" s="723"/>
      <c r="H169" s="836"/>
      <c r="I169" s="233"/>
      <c r="J169" s="256"/>
      <c r="K169" s="256"/>
      <c r="L169" s="256"/>
      <c r="M169" s="256"/>
      <c r="N169" s="256"/>
      <c r="O169" s="256"/>
    </row>
    <row r="170" spans="1:15" ht="15.75">
      <c r="A170" s="444"/>
      <c r="B170" s="469"/>
      <c r="C170" s="469" t="s">
        <v>117</v>
      </c>
      <c r="D170" s="456" t="s">
        <v>485</v>
      </c>
      <c r="E170" s="462" t="s">
        <v>287</v>
      </c>
      <c r="F170" s="460" t="s">
        <v>287</v>
      </c>
      <c r="G170" s="26"/>
      <c r="H170" s="26"/>
      <c r="I170" s="233"/>
      <c r="J170" s="256"/>
      <c r="K170" s="256"/>
      <c r="L170" s="256"/>
      <c r="M170" s="256"/>
      <c r="N170" s="256"/>
      <c r="O170" s="256"/>
    </row>
    <row r="171" spans="1:15" ht="15.75">
      <c r="A171" s="444"/>
      <c r="B171" s="469"/>
      <c r="C171" s="469" t="s">
        <v>119</v>
      </c>
      <c r="D171" s="456" t="s">
        <v>487</v>
      </c>
      <c r="E171" s="462" t="s">
        <v>287</v>
      </c>
      <c r="F171" s="460" t="s">
        <v>287</v>
      </c>
      <c r="G171" s="26"/>
      <c r="H171" s="26"/>
      <c r="I171" s="233"/>
      <c r="J171" s="256"/>
      <c r="K171" s="256"/>
      <c r="L171" s="256"/>
      <c r="M171" s="256"/>
      <c r="N171" s="256"/>
      <c r="O171" s="256"/>
    </row>
    <row r="172" spans="1:15" ht="15.75">
      <c r="A172" s="444"/>
      <c r="B172" s="469" t="s">
        <v>290</v>
      </c>
      <c r="C172" s="469"/>
      <c r="D172" s="456" t="s">
        <v>488</v>
      </c>
      <c r="E172" s="261"/>
      <c r="F172" s="261"/>
      <c r="G172" s="798"/>
      <c r="H172" s="808"/>
      <c r="I172" s="233"/>
      <c r="J172" s="256"/>
      <c r="K172" s="256"/>
      <c r="L172" s="256"/>
      <c r="M172" s="256"/>
      <c r="N172" s="256"/>
      <c r="O172" s="256"/>
    </row>
    <row r="173" spans="1:15" ht="15.75">
      <c r="A173" s="444"/>
      <c r="B173" s="469"/>
      <c r="C173" s="469" t="s">
        <v>117</v>
      </c>
      <c r="D173" s="456" t="s">
        <v>485</v>
      </c>
      <c r="E173" s="462" t="s">
        <v>287</v>
      </c>
      <c r="F173" s="460" t="s">
        <v>287</v>
      </c>
      <c r="G173" s="26"/>
      <c r="H173" s="707"/>
      <c r="I173" s="233"/>
      <c r="J173" s="256"/>
      <c r="K173" s="256"/>
      <c r="L173" s="256"/>
      <c r="M173" s="256"/>
      <c r="N173" s="256"/>
      <c r="O173" s="256"/>
    </row>
    <row r="174" spans="1:15" ht="15.75">
      <c r="A174" s="444"/>
      <c r="B174" s="469"/>
      <c r="C174" s="469" t="s">
        <v>119</v>
      </c>
      <c r="D174" s="456" t="s">
        <v>487</v>
      </c>
      <c r="E174" s="462" t="s">
        <v>287</v>
      </c>
      <c r="F174" s="460" t="s">
        <v>287</v>
      </c>
      <c r="G174" s="26"/>
      <c r="H174" s="707"/>
      <c r="I174" s="233"/>
      <c r="J174" s="256"/>
      <c r="K174" s="256"/>
      <c r="L174" s="256"/>
      <c r="M174" s="256"/>
      <c r="N174" s="256"/>
      <c r="O174" s="256"/>
    </row>
    <row r="175" spans="1:15" ht="15.75">
      <c r="A175" s="444"/>
      <c r="B175" s="469" t="s">
        <v>298</v>
      </c>
      <c r="C175" s="469"/>
      <c r="D175" s="456" t="s">
        <v>489</v>
      </c>
      <c r="E175" s="462" t="s">
        <v>287</v>
      </c>
      <c r="F175" s="460" t="s">
        <v>287</v>
      </c>
      <c r="G175" s="26"/>
      <c r="H175" s="707"/>
      <c r="I175" s="233"/>
      <c r="J175" s="256"/>
      <c r="K175" s="256"/>
      <c r="L175" s="256"/>
      <c r="M175" s="256"/>
      <c r="N175" s="256"/>
      <c r="O175" s="256"/>
    </row>
    <row r="176" spans="1:15" ht="25.5">
      <c r="A176" s="444"/>
      <c r="B176" s="469" t="s">
        <v>300</v>
      </c>
      <c r="C176" s="469"/>
      <c r="D176" s="456" t="s">
        <v>490</v>
      </c>
      <c r="E176" s="462" t="s">
        <v>295</v>
      </c>
      <c r="F176" s="460" t="s">
        <v>304</v>
      </c>
      <c r="G176" s="26"/>
      <c r="H176" s="707"/>
      <c r="I176" s="233"/>
      <c r="J176" s="256"/>
      <c r="K176" s="256"/>
      <c r="L176" s="256"/>
      <c r="M176" s="256"/>
      <c r="N176" s="256"/>
      <c r="O176" s="256"/>
    </row>
    <row r="177" spans="1:15" ht="52.5" thickTop="1" thickBot="1">
      <c r="A177" s="444"/>
      <c r="B177" s="469" t="s">
        <v>302</v>
      </c>
      <c r="C177" s="469"/>
      <c r="D177" s="456" t="s">
        <v>491</v>
      </c>
      <c r="E177" s="462" t="s">
        <v>287</v>
      </c>
      <c r="F177" s="460" t="s">
        <v>287</v>
      </c>
      <c r="G177" s="26"/>
      <c r="H177" s="707"/>
      <c r="I177" s="233"/>
      <c r="J177" s="256"/>
      <c r="K177" s="256"/>
      <c r="L177" s="256"/>
      <c r="M177" s="256"/>
      <c r="N177" s="256"/>
      <c r="O177" s="256"/>
    </row>
    <row r="178" spans="1:15" ht="27" thickTop="1" thickBot="1">
      <c r="A178" s="444"/>
      <c r="B178" s="469"/>
      <c r="C178" s="469" t="s">
        <v>117</v>
      </c>
      <c r="D178" s="456" t="s">
        <v>492</v>
      </c>
      <c r="E178" s="462" t="s">
        <v>287</v>
      </c>
      <c r="F178" s="460" t="s">
        <v>287</v>
      </c>
      <c r="G178" s="26"/>
      <c r="H178" s="707"/>
      <c r="I178" s="233"/>
      <c r="J178" s="256"/>
      <c r="K178" s="256"/>
      <c r="L178" s="256"/>
      <c r="M178" s="256"/>
      <c r="N178" s="256"/>
      <c r="O178" s="256"/>
    </row>
    <row r="179" spans="1:15" ht="27" thickTop="1" thickBot="1">
      <c r="A179" s="444"/>
      <c r="B179" s="469" t="s">
        <v>307</v>
      </c>
      <c r="C179" s="469"/>
      <c r="D179" s="452" t="s">
        <v>493</v>
      </c>
      <c r="E179" s="261"/>
      <c r="F179" s="261"/>
      <c r="G179" s="798"/>
      <c r="H179" s="808"/>
      <c r="I179" s="233"/>
      <c r="J179" s="256"/>
      <c r="K179" s="256"/>
      <c r="L179" s="256"/>
      <c r="M179" s="256"/>
      <c r="N179" s="256"/>
      <c r="O179" s="256"/>
    </row>
    <row r="180" spans="1:15" ht="25.5">
      <c r="A180" s="444"/>
      <c r="B180" s="469"/>
      <c r="C180" s="469" t="s">
        <v>117</v>
      </c>
      <c r="D180" s="456" t="s">
        <v>494</v>
      </c>
      <c r="E180" s="462" t="s">
        <v>295</v>
      </c>
      <c r="F180" s="460" t="s">
        <v>304</v>
      </c>
      <c r="G180" s="26"/>
      <c r="H180" s="707"/>
      <c r="I180" s="458"/>
      <c r="J180" s="256"/>
      <c r="K180" s="256"/>
      <c r="L180" s="256"/>
      <c r="M180" s="256"/>
      <c r="N180" s="256"/>
      <c r="O180" s="256"/>
    </row>
    <row r="181" spans="1:15" ht="25.5">
      <c r="A181" s="444"/>
      <c r="B181" s="469"/>
      <c r="C181" s="469" t="s">
        <v>119</v>
      </c>
      <c r="D181" s="456" t="s">
        <v>495</v>
      </c>
      <c r="E181" s="462" t="s">
        <v>295</v>
      </c>
      <c r="F181" s="460" t="s">
        <v>304</v>
      </c>
      <c r="G181" s="26"/>
      <c r="H181" s="707"/>
      <c r="I181" s="233"/>
      <c r="J181" s="256"/>
      <c r="K181" s="256"/>
      <c r="L181" s="256"/>
      <c r="M181" s="256"/>
      <c r="N181" s="256"/>
      <c r="O181" s="256"/>
    </row>
    <row r="182" spans="1:15" ht="25.5">
      <c r="A182" s="444"/>
      <c r="B182" s="469"/>
      <c r="C182" s="469" t="s">
        <v>121</v>
      </c>
      <c r="D182" s="456" t="s">
        <v>496</v>
      </c>
      <c r="E182" s="462" t="s">
        <v>295</v>
      </c>
      <c r="F182" s="460" t="s">
        <v>304</v>
      </c>
      <c r="G182" s="26"/>
      <c r="H182" s="707"/>
      <c r="I182" s="233"/>
      <c r="J182" s="256"/>
      <c r="K182" s="256"/>
      <c r="L182" s="256"/>
      <c r="M182" s="256"/>
      <c r="N182" s="256"/>
      <c r="O182" s="256"/>
    </row>
    <row r="183" spans="1:15" ht="63.75">
      <c r="A183" s="444"/>
      <c r="B183" s="469" t="s">
        <v>309</v>
      </c>
      <c r="C183" s="469"/>
      <c r="D183" s="452" t="s">
        <v>497</v>
      </c>
      <c r="E183" s="261"/>
      <c r="F183" s="261"/>
      <c r="G183" s="798"/>
      <c r="H183" s="808"/>
      <c r="I183" s="233"/>
      <c r="J183" s="256"/>
      <c r="K183" s="256"/>
      <c r="L183" s="256"/>
      <c r="M183" s="256"/>
      <c r="N183" s="256"/>
      <c r="O183" s="256"/>
    </row>
    <row r="184" spans="1:15" ht="15.75">
      <c r="A184" s="444"/>
      <c r="B184" s="469"/>
      <c r="C184" s="469" t="s">
        <v>117</v>
      </c>
      <c r="D184" s="456" t="s">
        <v>498</v>
      </c>
      <c r="E184" s="462" t="s">
        <v>287</v>
      </c>
      <c r="F184" s="460" t="s">
        <v>287</v>
      </c>
      <c r="G184" s="26"/>
      <c r="H184" s="707"/>
      <c r="I184" s="233"/>
      <c r="J184" s="256"/>
      <c r="K184" s="256"/>
      <c r="L184" s="256"/>
      <c r="M184" s="256"/>
      <c r="N184" s="256"/>
      <c r="O184" s="256"/>
    </row>
    <row r="185" spans="1:15" ht="15.75">
      <c r="A185" s="444"/>
      <c r="B185" s="469"/>
      <c r="C185" s="469" t="s">
        <v>119</v>
      </c>
      <c r="D185" s="456" t="s">
        <v>499</v>
      </c>
      <c r="E185" s="462" t="s">
        <v>500</v>
      </c>
      <c r="F185" s="460" t="s">
        <v>500</v>
      </c>
      <c r="G185" s="26"/>
      <c r="H185" s="707"/>
      <c r="I185" s="233"/>
      <c r="J185" s="256"/>
      <c r="K185" s="256"/>
      <c r="L185" s="256"/>
      <c r="M185" s="256"/>
      <c r="N185" s="256"/>
      <c r="O185" s="256"/>
    </row>
    <row r="186" spans="1:15" ht="15.75">
      <c r="A186" s="444"/>
      <c r="B186" s="469"/>
      <c r="C186" s="469" t="s">
        <v>121</v>
      </c>
      <c r="D186" s="456" t="s">
        <v>501</v>
      </c>
      <c r="E186" s="462" t="s">
        <v>502</v>
      </c>
      <c r="F186" s="460" t="s">
        <v>502</v>
      </c>
      <c r="G186" s="26"/>
      <c r="H186" s="707"/>
      <c r="I186" s="233"/>
      <c r="J186" s="256"/>
      <c r="K186" s="256"/>
      <c r="L186" s="256"/>
      <c r="M186" s="256"/>
      <c r="N186" s="256"/>
      <c r="O186" s="256"/>
    </row>
    <row r="187" spans="1:15" ht="15.75">
      <c r="A187" s="444"/>
      <c r="B187" s="469"/>
      <c r="C187" s="469" t="s">
        <v>134</v>
      </c>
      <c r="D187" s="456" t="s">
        <v>503</v>
      </c>
      <c r="E187" s="462" t="s">
        <v>502</v>
      </c>
      <c r="F187" s="460" t="s">
        <v>502</v>
      </c>
      <c r="G187" s="26"/>
      <c r="H187" s="707"/>
      <c r="I187" s="233"/>
      <c r="J187" s="256"/>
      <c r="K187" s="256"/>
      <c r="L187" s="256"/>
      <c r="M187" s="256"/>
      <c r="N187" s="256"/>
      <c r="O187" s="256"/>
    </row>
    <row r="188" spans="1:15" ht="15.75">
      <c r="A188" s="444"/>
      <c r="B188" s="469"/>
      <c r="C188" s="469" t="s">
        <v>138</v>
      </c>
      <c r="D188" s="456" t="s">
        <v>504</v>
      </c>
      <c r="E188" s="462" t="s">
        <v>500</v>
      </c>
      <c r="F188" s="460" t="s">
        <v>500</v>
      </c>
      <c r="G188" s="26"/>
      <c r="H188" s="707"/>
      <c r="I188" s="233"/>
      <c r="J188" s="256"/>
      <c r="K188" s="256"/>
      <c r="L188" s="256"/>
      <c r="M188" s="256"/>
      <c r="N188" s="256"/>
      <c r="O188" s="256"/>
    </row>
    <row r="189" spans="1:15" ht="15.75">
      <c r="A189" s="444"/>
      <c r="B189" s="469"/>
      <c r="C189" s="469" t="s">
        <v>150</v>
      </c>
      <c r="D189" s="456" t="s">
        <v>505</v>
      </c>
      <c r="E189" s="462" t="s">
        <v>502</v>
      </c>
      <c r="F189" s="460" t="s">
        <v>502</v>
      </c>
      <c r="G189" s="26"/>
      <c r="H189" s="707"/>
      <c r="I189" s="233"/>
      <c r="J189" s="256"/>
      <c r="K189" s="256"/>
      <c r="L189" s="256"/>
      <c r="M189" s="256"/>
      <c r="N189" s="256"/>
      <c r="O189" s="256"/>
    </row>
    <row r="190" spans="1:15" ht="25.5">
      <c r="A190" s="444"/>
      <c r="B190" s="469" t="s">
        <v>311</v>
      </c>
      <c r="C190" s="469"/>
      <c r="D190" s="456" t="s">
        <v>506</v>
      </c>
      <c r="E190" s="462" t="s">
        <v>502</v>
      </c>
      <c r="F190" s="460" t="s">
        <v>502</v>
      </c>
      <c r="G190" s="26"/>
      <c r="H190" s="26"/>
      <c r="I190" s="233"/>
      <c r="J190" s="256"/>
      <c r="K190" s="256"/>
      <c r="L190" s="256"/>
      <c r="M190" s="256"/>
      <c r="N190" s="256"/>
      <c r="O190" s="256"/>
    </row>
    <row r="191" spans="1:15" ht="15.75">
      <c r="A191" s="444"/>
      <c r="B191" s="469" t="s">
        <v>313</v>
      </c>
      <c r="C191" s="469"/>
      <c r="D191" s="452" t="s">
        <v>507</v>
      </c>
      <c r="E191" s="261"/>
      <c r="F191" s="261"/>
      <c r="G191" s="798"/>
      <c r="H191" s="808"/>
      <c r="I191" s="233"/>
      <c r="J191" s="256"/>
      <c r="K191" s="256"/>
      <c r="L191" s="256"/>
      <c r="M191" s="256"/>
      <c r="N191" s="256"/>
      <c r="O191" s="256"/>
    </row>
    <row r="192" spans="1:15" ht="25.5">
      <c r="A192" s="444"/>
      <c r="B192" s="469"/>
      <c r="C192" s="469" t="s">
        <v>117</v>
      </c>
      <c r="D192" s="456" t="s">
        <v>508</v>
      </c>
      <c r="E192" s="462" t="s">
        <v>295</v>
      </c>
      <c r="F192" s="460" t="s">
        <v>371</v>
      </c>
      <c r="G192" s="26"/>
      <c r="H192" s="26"/>
      <c r="I192" s="233"/>
      <c r="J192" s="256"/>
      <c r="K192" s="256"/>
      <c r="L192" s="256"/>
      <c r="M192" s="256"/>
      <c r="N192" s="256"/>
      <c r="O192" s="256"/>
    </row>
    <row r="193" spans="1:15" ht="25.5">
      <c r="A193" s="444"/>
      <c r="B193" s="469"/>
      <c r="C193" s="469" t="s">
        <v>119</v>
      </c>
      <c r="D193" s="456" t="s">
        <v>509</v>
      </c>
      <c r="E193" s="462" t="s">
        <v>295</v>
      </c>
      <c r="F193" s="460" t="s">
        <v>371</v>
      </c>
      <c r="G193" s="26"/>
      <c r="H193" s="26"/>
      <c r="I193" s="233"/>
      <c r="J193" s="256"/>
      <c r="K193" s="256"/>
      <c r="L193" s="256"/>
      <c r="M193" s="256"/>
      <c r="N193" s="256"/>
      <c r="O193" s="256"/>
    </row>
    <row r="194" spans="1:15" ht="38.25">
      <c r="A194" s="444"/>
      <c r="B194" s="469" t="s">
        <v>316</v>
      </c>
      <c r="C194" s="469"/>
      <c r="D194" s="452" t="s">
        <v>510</v>
      </c>
      <c r="E194" s="261"/>
      <c r="F194" s="261"/>
      <c r="G194" s="798"/>
      <c r="H194" s="808"/>
      <c r="I194" s="233"/>
      <c r="J194" s="256"/>
      <c r="K194" s="256"/>
      <c r="L194" s="256"/>
      <c r="M194" s="256"/>
      <c r="N194" s="256"/>
      <c r="O194" s="256"/>
    </row>
    <row r="195" spans="1:15" ht="15.75">
      <c r="A195" s="444"/>
      <c r="B195" s="469"/>
      <c r="C195" s="469" t="s">
        <v>117</v>
      </c>
      <c r="D195" s="456" t="s">
        <v>498</v>
      </c>
      <c r="E195" s="462" t="s">
        <v>287</v>
      </c>
      <c r="F195" s="460" t="s">
        <v>287</v>
      </c>
      <c r="G195" s="26"/>
      <c r="H195" s="707"/>
      <c r="I195" s="233"/>
      <c r="J195" s="256"/>
      <c r="K195" s="256"/>
      <c r="L195" s="256"/>
      <c r="M195" s="256"/>
      <c r="N195" s="256"/>
      <c r="O195" s="256"/>
    </row>
    <row r="196" spans="1:15" ht="27" thickTop="1" thickBot="1">
      <c r="A196" s="444"/>
      <c r="B196" s="469"/>
      <c r="C196" s="469" t="s">
        <v>119</v>
      </c>
      <c r="D196" s="456" t="s">
        <v>511</v>
      </c>
      <c r="E196" s="462" t="s">
        <v>502</v>
      </c>
      <c r="F196" s="460" t="s">
        <v>502</v>
      </c>
      <c r="G196" s="26"/>
      <c r="H196" s="707"/>
      <c r="I196" s="233"/>
      <c r="J196" s="256"/>
      <c r="K196" s="256"/>
      <c r="L196" s="256"/>
      <c r="M196" s="256"/>
      <c r="N196" s="256"/>
      <c r="O196" s="256"/>
    </row>
    <row r="197" spans="1:15" ht="17.25" thickTop="1" thickBot="1">
      <c r="A197" s="444"/>
      <c r="B197" s="469"/>
      <c r="C197" s="469" t="s">
        <v>121</v>
      </c>
      <c r="D197" s="456" t="s">
        <v>512</v>
      </c>
      <c r="E197" s="462"/>
      <c r="F197" s="460"/>
      <c r="G197" s="26"/>
      <c r="H197" s="707"/>
      <c r="I197" s="233"/>
      <c r="J197" s="256"/>
      <c r="K197" s="256"/>
      <c r="L197" s="256"/>
      <c r="M197" s="256"/>
      <c r="N197" s="256"/>
      <c r="O197" s="256"/>
    </row>
    <row r="198" spans="1:15" ht="27" thickTop="1" thickBot="1">
      <c r="A198" s="444"/>
      <c r="B198" s="469"/>
      <c r="C198" s="469" t="s">
        <v>134</v>
      </c>
      <c r="D198" s="456" t="s">
        <v>513</v>
      </c>
      <c r="E198" s="462" t="s">
        <v>502</v>
      </c>
      <c r="F198" s="460" t="s">
        <v>502</v>
      </c>
      <c r="G198" s="26"/>
      <c r="H198" s="707"/>
      <c r="I198" s="233"/>
      <c r="J198" s="256"/>
      <c r="K198" s="256"/>
      <c r="L198" s="256"/>
      <c r="M198" s="256"/>
      <c r="N198" s="256"/>
      <c r="O198" s="256"/>
    </row>
    <row r="199" spans="1:15" ht="15.75">
      <c r="A199" s="444"/>
      <c r="B199" s="469"/>
      <c r="C199" s="469" t="s">
        <v>138</v>
      </c>
      <c r="D199" s="456" t="s">
        <v>514</v>
      </c>
      <c r="E199" s="462" t="s">
        <v>502</v>
      </c>
      <c r="F199" s="460" t="s">
        <v>502</v>
      </c>
      <c r="G199" s="26"/>
      <c r="H199" s="707"/>
      <c r="I199" s="233"/>
      <c r="J199" s="256"/>
      <c r="K199" s="256"/>
      <c r="L199" s="256"/>
      <c r="M199" s="256"/>
      <c r="N199" s="256"/>
      <c r="O199" s="256"/>
    </row>
    <row r="200" spans="1:15" ht="38.25">
      <c r="A200" s="444"/>
      <c r="B200" s="469"/>
      <c r="C200" s="469" t="s">
        <v>150</v>
      </c>
      <c r="D200" s="453" t="s">
        <v>515</v>
      </c>
      <c r="E200" s="462" t="s">
        <v>502</v>
      </c>
      <c r="F200" s="460" t="s">
        <v>502</v>
      </c>
      <c r="G200" s="26"/>
      <c r="H200" s="707"/>
      <c r="I200" s="233"/>
      <c r="J200" s="256"/>
      <c r="K200" s="256"/>
      <c r="L200" s="256"/>
      <c r="M200" s="256"/>
      <c r="N200" s="256"/>
      <c r="O200" s="256"/>
    </row>
    <row r="201" spans="1:15" ht="15.75">
      <c r="A201" s="444"/>
      <c r="B201" s="469"/>
      <c r="C201" s="469" t="s">
        <v>152</v>
      </c>
      <c r="D201" s="456" t="s">
        <v>516</v>
      </c>
      <c r="E201" s="462" t="s">
        <v>502</v>
      </c>
      <c r="F201" s="460" t="s">
        <v>502</v>
      </c>
      <c r="G201" s="26"/>
      <c r="H201" s="707"/>
      <c r="I201" s="233"/>
      <c r="J201" s="256"/>
      <c r="K201" s="256"/>
      <c r="L201" s="256"/>
      <c r="M201" s="256"/>
      <c r="N201" s="256"/>
      <c r="O201" s="256"/>
    </row>
    <row r="202" spans="1:15" ht="15.75">
      <c r="A202" s="444"/>
      <c r="B202" s="469"/>
      <c r="C202" s="469" t="s">
        <v>154</v>
      </c>
      <c r="D202" s="456" t="s">
        <v>517</v>
      </c>
      <c r="E202" s="462" t="s">
        <v>518</v>
      </c>
      <c r="F202" s="460" t="s">
        <v>518</v>
      </c>
      <c r="G202" s="26"/>
      <c r="H202" s="707"/>
      <c r="I202" s="233"/>
      <c r="J202" s="256"/>
      <c r="K202" s="256"/>
      <c r="L202" s="256"/>
      <c r="M202" s="256"/>
      <c r="N202" s="256"/>
      <c r="O202" s="256"/>
    </row>
    <row r="203" spans="1:15" ht="25.5">
      <c r="A203" s="444"/>
      <c r="B203" s="469" t="s">
        <v>318</v>
      </c>
      <c r="C203" s="469"/>
      <c r="D203" s="456" t="s">
        <v>519</v>
      </c>
      <c r="E203" s="462" t="s">
        <v>520</v>
      </c>
      <c r="F203" s="460" t="s">
        <v>287</v>
      </c>
      <c r="G203" s="26"/>
      <c r="H203" s="707"/>
      <c r="I203" s="233"/>
      <c r="J203" s="256"/>
      <c r="K203" s="256"/>
      <c r="L203" s="256"/>
      <c r="M203" s="256"/>
      <c r="N203" s="256"/>
      <c r="O203" s="256"/>
    </row>
    <row r="204" spans="1:15" ht="15.75">
      <c r="A204" s="444"/>
      <c r="B204" s="469" t="s">
        <v>320</v>
      </c>
      <c r="C204" s="469"/>
      <c r="D204" s="456" t="s">
        <v>521</v>
      </c>
      <c r="E204" s="462" t="s">
        <v>520</v>
      </c>
      <c r="F204" s="460" t="s">
        <v>287</v>
      </c>
      <c r="G204" s="26"/>
      <c r="H204" s="707"/>
      <c r="I204" s="233"/>
      <c r="J204" s="256"/>
      <c r="K204" s="256"/>
      <c r="L204" s="256"/>
      <c r="M204" s="256"/>
      <c r="N204" s="256"/>
      <c r="O204" s="256"/>
    </row>
    <row r="205" spans="1:15" ht="15.75">
      <c r="A205" s="444"/>
      <c r="B205" s="469" t="s">
        <v>323</v>
      </c>
      <c r="C205" s="469"/>
      <c r="D205" s="456" t="s">
        <v>522</v>
      </c>
      <c r="E205" s="462" t="s">
        <v>287</v>
      </c>
      <c r="F205" s="460" t="s">
        <v>287</v>
      </c>
      <c r="G205" s="26"/>
      <c r="H205" s="707"/>
      <c r="I205" s="233"/>
      <c r="J205" s="256"/>
      <c r="K205" s="256"/>
      <c r="L205" s="256"/>
      <c r="M205" s="256"/>
      <c r="N205" s="256"/>
      <c r="O205" s="256"/>
    </row>
    <row r="206" spans="1:15" ht="25.5">
      <c r="A206" s="444"/>
      <c r="B206" s="469" t="s">
        <v>326</v>
      </c>
      <c r="C206" s="469"/>
      <c r="D206" s="456" t="s">
        <v>523</v>
      </c>
      <c r="E206" s="462" t="s">
        <v>295</v>
      </c>
      <c r="F206" s="460" t="s">
        <v>304</v>
      </c>
      <c r="G206" s="26"/>
      <c r="H206" s="707"/>
      <c r="I206" s="433"/>
      <c r="J206" s="256"/>
      <c r="K206" s="256"/>
      <c r="L206" s="256"/>
      <c r="M206" s="256"/>
      <c r="N206" s="256"/>
      <c r="O206" s="256"/>
    </row>
    <row r="207" spans="1:15" ht="17.25" thickTop="1" thickBot="1">
      <c r="A207" s="444"/>
      <c r="B207" s="469" t="s">
        <v>339</v>
      </c>
      <c r="C207" s="469"/>
      <c r="D207" s="456" t="s">
        <v>524</v>
      </c>
      <c r="E207" s="462" t="s">
        <v>287</v>
      </c>
      <c r="F207" s="460" t="s">
        <v>287</v>
      </c>
      <c r="G207" s="26"/>
      <c r="H207" s="707"/>
      <c r="I207" s="233"/>
      <c r="J207" s="256"/>
      <c r="K207" s="256"/>
      <c r="L207" s="256"/>
      <c r="M207" s="256"/>
      <c r="N207" s="256"/>
      <c r="O207" s="256"/>
    </row>
    <row r="208" spans="1:15" ht="33" thickTop="1" thickBot="1">
      <c r="A208" s="444"/>
      <c r="B208" s="469"/>
      <c r="C208" s="469"/>
      <c r="D208" s="873" t="s">
        <v>525</v>
      </c>
      <c r="E208" s="507" t="s">
        <v>282</v>
      </c>
      <c r="F208" s="507" t="s">
        <v>283</v>
      </c>
      <c r="G208" s="728" t="s">
        <v>103</v>
      </c>
      <c r="H208" s="814" t="s">
        <v>104</v>
      </c>
      <c r="I208" s="233"/>
      <c r="J208" s="256"/>
      <c r="K208" s="256"/>
      <c r="L208" s="256"/>
      <c r="M208" s="256"/>
      <c r="N208" s="256"/>
      <c r="O208" s="256"/>
    </row>
    <row r="209" spans="1:15" ht="27" thickTop="1" thickBot="1">
      <c r="A209" s="444"/>
      <c r="B209" s="469" t="s">
        <v>346</v>
      </c>
      <c r="C209" s="469"/>
      <c r="D209" s="452" t="s">
        <v>526</v>
      </c>
      <c r="E209" s="261"/>
      <c r="F209" s="261"/>
      <c r="G209" s="798"/>
      <c r="H209" s="808"/>
      <c r="I209" s="385"/>
      <c r="N209" s="256"/>
      <c r="O209" s="256"/>
    </row>
    <row r="210" spans="1:15" ht="38.25">
      <c r="A210" s="444"/>
      <c r="B210" s="469"/>
      <c r="C210" s="469" t="s">
        <v>117</v>
      </c>
      <c r="D210" s="456" t="s">
        <v>527</v>
      </c>
      <c r="E210" s="462" t="s">
        <v>295</v>
      </c>
      <c r="F210" s="460" t="s">
        <v>528</v>
      </c>
      <c r="G210" s="26"/>
      <c r="H210" s="707"/>
      <c r="I210" s="385"/>
      <c r="N210" s="256"/>
      <c r="O210" s="256"/>
    </row>
    <row r="211" spans="1:15" ht="38.25">
      <c r="A211" s="444"/>
      <c r="B211" s="469"/>
      <c r="C211" s="469" t="s">
        <v>119</v>
      </c>
      <c r="D211" s="541" t="s">
        <v>529</v>
      </c>
      <c r="E211" s="462" t="s">
        <v>295</v>
      </c>
      <c r="F211" s="460" t="s">
        <v>528</v>
      </c>
      <c r="G211" s="26"/>
      <c r="H211" s="707"/>
      <c r="I211" s="385"/>
      <c r="N211" s="256"/>
      <c r="O211" s="256"/>
    </row>
    <row r="212" spans="1:15" ht="38.25">
      <c r="A212" s="444"/>
      <c r="B212" s="469"/>
      <c r="C212" s="469" t="s">
        <v>121</v>
      </c>
      <c r="D212" s="456" t="s">
        <v>530</v>
      </c>
      <c r="E212" s="462" t="s">
        <v>295</v>
      </c>
      <c r="F212" s="460" t="s">
        <v>528</v>
      </c>
      <c r="G212" s="26"/>
      <c r="H212" s="707"/>
      <c r="I212" s="233"/>
      <c r="J212" s="256"/>
      <c r="K212" s="256"/>
      <c r="L212" s="256"/>
      <c r="M212" s="256"/>
      <c r="N212" s="256"/>
      <c r="O212" s="256"/>
    </row>
    <row r="213" spans="1:15" ht="38.25">
      <c r="A213" s="444"/>
      <c r="B213" s="469"/>
      <c r="C213" s="469" t="s">
        <v>134</v>
      </c>
      <c r="D213" s="456" t="s">
        <v>531</v>
      </c>
      <c r="E213" s="462" t="s">
        <v>295</v>
      </c>
      <c r="F213" s="460" t="s">
        <v>528</v>
      </c>
      <c r="G213" s="26"/>
      <c r="H213" s="707"/>
      <c r="I213" s="233"/>
      <c r="J213" s="256"/>
      <c r="K213" s="256"/>
      <c r="L213" s="256"/>
      <c r="M213" s="256"/>
      <c r="N213" s="256"/>
      <c r="O213" s="256"/>
    </row>
    <row r="214" spans="1:15" ht="38.25">
      <c r="A214" s="444"/>
      <c r="B214" s="469"/>
      <c r="C214" s="469" t="s">
        <v>138</v>
      </c>
      <c r="D214" s="456" t="s">
        <v>532</v>
      </c>
      <c r="E214" s="462" t="s">
        <v>295</v>
      </c>
      <c r="F214" s="460" t="s">
        <v>528</v>
      </c>
      <c r="G214" s="26"/>
      <c r="H214" s="707"/>
      <c r="I214" s="233"/>
      <c r="J214" s="256"/>
      <c r="K214" s="256"/>
      <c r="L214" s="256"/>
      <c r="M214" s="256"/>
      <c r="N214" s="256"/>
      <c r="O214" s="256"/>
    </row>
    <row r="215" spans="1:15" ht="38.25">
      <c r="A215" s="444"/>
      <c r="B215" s="469"/>
      <c r="C215" s="469" t="s">
        <v>150</v>
      </c>
      <c r="D215" s="456" t="s">
        <v>533</v>
      </c>
      <c r="E215" s="462" t="s">
        <v>295</v>
      </c>
      <c r="F215" s="460" t="s">
        <v>528</v>
      </c>
      <c r="G215" s="26"/>
      <c r="H215" s="707"/>
      <c r="I215" s="233"/>
      <c r="J215" s="256"/>
      <c r="K215" s="256"/>
      <c r="L215" s="256"/>
      <c r="M215" s="256"/>
      <c r="N215" s="256"/>
      <c r="O215" s="256"/>
    </row>
    <row r="216" spans="1:15" ht="38.25">
      <c r="A216" s="444"/>
      <c r="B216" s="469"/>
      <c r="C216" s="469" t="s">
        <v>152</v>
      </c>
      <c r="D216" s="456" t="s">
        <v>534</v>
      </c>
      <c r="E216" s="462" t="s">
        <v>295</v>
      </c>
      <c r="F216" s="460" t="s">
        <v>528</v>
      </c>
      <c r="G216" s="26"/>
      <c r="H216" s="707"/>
      <c r="I216" s="233"/>
      <c r="J216" s="256"/>
      <c r="K216" s="256"/>
      <c r="L216" s="256"/>
      <c r="M216" s="256"/>
      <c r="N216" s="256"/>
      <c r="O216" s="256"/>
    </row>
    <row r="217" spans="1:15" ht="38.25">
      <c r="A217" s="444"/>
      <c r="B217" s="469"/>
      <c r="C217" s="469" t="s">
        <v>154</v>
      </c>
      <c r="D217" s="456" t="s">
        <v>535</v>
      </c>
      <c r="E217" s="462" t="s">
        <v>295</v>
      </c>
      <c r="F217" s="460" t="s">
        <v>528</v>
      </c>
      <c r="G217" s="26"/>
      <c r="H217" s="707"/>
      <c r="I217" s="233"/>
      <c r="J217" s="256"/>
      <c r="K217" s="256"/>
      <c r="L217" s="256"/>
      <c r="M217" s="256"/>
      <c r="N217" s="256"/>
      <c r="O217" s="256"/>
    </row>
    <row r="218" spans="1:15" ht="38.25">
      <c r="A218" s="444"/>
      <c r="B218" s="469"/>
      <c r="C218" s="469" t="s">
        <v>156</v>
      </c>
      <c r="D218" s="456" t="s">
        <v>536</v>
      </c>
      <c r="E218" s="462" t="s">
        <v>295</v>
      </c>
      <c r="F218" s="460" t="s">
        <v>528</v>
      </c>
      <c r="G218" s="26"/>
      <c r="H218" s="707"/>
      <c r="I218" s="233"/>
      <c r="J218" s="256"/>
      <c r="K218" s="256"/>
      <c r="L218" s="256"/>
      <c r="M218" s="256"/>
      <c r="N218" s="256"/>
      <c r="O218" s="256"/>
    </row>
    <row r="219" spans="1:15" ht="38.25">
      <c r="A219" s="444"/>
      <c r="B219" s="469"/>
      <c r="C219" s="469" t="s">
        <v>158</v>
      </c>
      <c r="D219" s="456" t="s">
        <v>537</v>
      </c>
      <c r="E219" s="462" t="s">
        <v>295</v>
      </c>
      <c r="F219" s="460" t="s">
        <v>528</v>
      </c>
      <c r="G219" s="26"/>
      <c r="H219" s="707"/>
      <c r="I219" s="233"/>
      <c r="J219" s="256"/>
      <c r="K219" s="256"/>
      <c r="L219" s="256"/>
      <c r="M219" s="256"/>
      <c r="N219" s="256"/>
      <c r="O219" s="256"/>
    </row>
    <row r="220" spans="1:15" ht="38.25">
      <c r="A220" s="444"/>
      <c r="B220" s="469"/>
      <c r="C220" s="469" t="s">
        <v>160</v>
      </c>
      <c r="D220" s="456" t="s">
        <v>538</v>
      </c>
      <c r="E220" s="462" t="s">
        <v>295</v>
      </c>
      <c r="F220" s="460" t="s">
        <v>528</v>
      </c>
      <c r="G220" s="26"/>
      <c r="H220" s="707"/>
      <c r="I220" s="718"/>
      <c r="J220" s="256"/>
      <c r="K220" s="256"/>
      <c r="L220" s="256"/>
      <c r="M220" s="256"/>
      <c r="N220" s="256"/>
      <c r="O220" s="256"/>
    </row>
    <row r="221" spans="1:15" ht="38.25">
      <c r="A221" s="444"/>
      <c r="B221" s="469"/>
      <c r="C221" s="469" t="s">
        <v>162</v>
      </c>
      <c r="D221" s="456" t="s">
        <v>539</v>
      </c>
      <c r="E221" s="462" t="s">
        <v>295</v>
      </c>
      <c r="F221" s="460" t="s">
        <v>528</v>
      </c>
      <c r="G221" s="26"/>
      <c r="H221" s="707"/>
      <c r="I221" s="233"/>
      <c r="J221" s="256"/>
      <c r="K221" s="256"/>
      <c r="L221" s="256"/>
      <c r="M221" s="256"/>
      <c r="N221" s="256"/>
      <c r="O221" s="256"/>
    </row>
    <row r="222" spans="1:15" ht="38.25">
      <c r="A222" s="444"/>
      <c r="B222" s="469"/>
      <c r="C222" s="469" t="s">
        <v>194</v>
      </c>
      <c r="D222" s="456" t="s">
        <v>540</v>
      </c>
      <c r="E222" s="462" t="s">
        <v>295</v>
      </c>
      <c r="F222" s="460" t="s">
        <v>528</v>
      </c>
      <c r="G222" s="26"/>
      <c r="H222" s="707"/>
      <c r="I222" s="233"/>
      <c r="J222" s="256"/>
      <c r="K222" s="256"/>
      <c r="L222" s="256"/>
      <c r="M222" s="256"/>
      <c r="N222" s="256"/>
      <c r="O222" s="256"/>
    </row>
    <row r="223" spans="1:15" ht="38.25">
      <c r="A223" s="444"/>
      <c r="B223" s="469"/>
      <c r="C223" s="469" t="s">
        <v>196</v>
      </c>
      <c r="D223" s="456" t="s">
        <v>541</v>
      </c>
      <c r="E223" s="462" t="s">
        <v>295</v>
      </c>
      <c r="F223" s="460" t="s">
        <v>528</v>
      </c>
      <c r="G223" s="26"/>
      <c r="H223" s="707"/>
      <c r="I223" s="233"/>
      <c r="J223" s="256"/>
      <c r="K223" s="256"/>
      <c r="L223" s="256"/>
      <c r="M223" s="256"/>
      <c r="N223" s="256"/>
      <c r="O223" s="256"/>
    </row>
    <row r="224" spans="1:15" ht="38.25">
      <c r="A224" s="444"/>
      <c r="B224" s="469"/>
      <c r="C224" s="469" t="s">
        <v>198</v>
      </c>
      <c r="D224" s="456" t="s">
        <v>542</v>
      </c>
      <c r="E224" s="462" t="s">
        <v>295</v>
      </c>
      <c r="F224" s="460" t="s">
        <v>528</v>
      </c>
      <c r="G224" s="26"/>
      <c r="H224" s="707"/>
      <c r="I224" s="233"/>
      <c r="J224" s="256"/>
      <c r="K224" s="256"/>
      <c r="L224" s="256"/>
      <c r="M224" s="256"/>
      <c r="N224" s="256"/>
      <c r="O224" s="256"/>
    </row>
    <row r="225" spans="1:15" ht="38.25">
      <c r="A225" s="444"/>
      <c r="B225" s="469"/>
      <c r="C225" s="469" t="s">
        <v>200</v>
      </c>
      <c r="D225" s="456" t="s">
        <v>543</v>
      </c>
      <c r="E225" s="462" t="s">
        <v>295</v>
      </c>
      <c r="F225" s="460" t="s">
        <v>528</v>
      </c>
      <c r="G225" s="26"/>
      <c r="H225" s="707"/>
      <c r="I225" s="233"/>
      <c r="J225" s="256"/>
      <c r="K225" s="256"/>
      <c r="L225" s="256"/>
      <c r="M225" s="256"/>
      <c r="N225" s="256"/>
      <c r="O225" s="256"/>
    </row>
    <row r="226" spans="1:15" ht="38.25">
      <c r="A226" s="444"/>
      <c r="B226" s="469"/>
      <c r="C226" s="469" t="s">
        <v>203</v>
      </c>
      <c r="D226" s="541" t="s">
        <v>544</v>
      </c>
      <c r="E226" s="462" t="s">
        <v>295</v>
      </c>
      <c r="F226" s="460" t="s">
        <v>528</v>
      </c>
      <c r="G226" s="26"/>
      <c r="H226" s="707"/>
      <c r="I226" s="233"/>
      <c r="J226" s="256"/>
      <c r="K226" s="256"/>
      <c r="L226" s="256"/>
      <c r="M226" s="256"/>
      <c r="N226" s="256"/>
      <c r="O226" s="256"/>
    </row>
    <row r="227" spans="1:15" ht="38.25">
      <c r="A227" s="444"/>
      <c r="B227" s="469"/>
      <c r="C227" s="469" t="s">
        <v>205</v>
      </c>
      <c r="D227" s="456" t="s">
        <v>545</v>
      </c>
      <c r="E227" s="462" t="s">
        <v>295</v>
      </c>
      <c r="F227" s="460" t="s">
        <v>528</v>
      </c>
      <c r="G227" s="26"/>
      <c r="H227" s="707"/>
      <c r="I227" s="233"/>
      <c r="J227" s="256"/>
      <c r="K227" s="256"/>
      <c r="L227" s="256"/>
      <c r="M227" s="256"/>
      <c r="N227" s="256"/>
      <c r="O227" s="256"/>
    </row>
    <row r="228" spans="1:15" ht="38.25">
      <c r="A228" s="444"/>
      <c r="B228" s="469"/>
      <c r="C228" s="469" t="s">
        <v>207</v>
      </c>
      <c r="D228" s="456" t="s">
        <v>546</v>
      </c>
      <c r="E228" s="462" t="s">
        <v>295</v>
      </c>
      <c r="F228" s="460" t="s">
        <v>528</v>
      </c>
      <c r="G228" s="26"/>
      <c r="H228" s="707"/>
      <c r="I228" s="233"/>
      <c r="J228" s="256"/>
      <c r="K228" s="256"/>
      <c r="L228" s="256"/>
      <c r="M228" s="256"/>
      <c r="N228" s="256"/>
      <c r="O228" s="256"/>
    </row>
    <row r="229" spans="1:15" ht="38.25">
      <c r="A229" s="444"/>
      <c r="B229" s="469"/>
      <c r="C229" s="469" t="s">
        <v>209</v>
      </c>
      <c r="D229" s="456" t="s">
        <v>547</v>
      </c>
      <c r="E229" s="462" t="s">
        <v>295</v>
      </c>
      <c r="F229" s="460" t="s">
        <v>528</v>
      </c>
      <c r="G229" s="26"/>
      <c r="H229" s="707"/>
      <c r="I229" s="233"/>
      <c r="J229" s="256"/>
      <c r="K229" s="256"/>
      <c r="L229" s="256"/>
      <c r="M229" s="256"/>
      <c r="N229" s="256"/>
      <c r="O229" s="256"/>
    </row>
    <row r="230" spans="1:15" ht="38.25">
      <c r="A230" s="444"/>
      <c r="B230" s="469"/>
      <c r="C230" s="469" t="s">
        <v>212</v>
      </c>
      <c r="D230" s="456" t="s">
        <v>548</v>
      </c>
      <c r="E230" s="462" t="s">
        <v>295</v>
      </c>
      <c r="F230" s="460" t="s">
        <v>528</v>
      </c>
      <c r="G230" s="26"/>
      <c r="H230" s="707"/>
      <c r="I230" s="233"/>
      <c r="J230" s="256"/>
      <c r="K230" s="256"/>
      <c r="L230" s="256"/>
      <c r="M230" s="256"/>
      <c r="N230" s="256"/>
      <c r="O230" s="256"/>
    </row>
    <row r="231" spans="1:15" ht="38.25">
      <c r="A231" s="444"/>
      <c r="B231" s="469"/>
      <c r="C231" s="469" t="s">
        <v>214</v>
      </c>
      <c r="D231" s="456" t="s">
        <v>549</v>
      </c>
      <c r="E231" s="462" t="s">
        <v>295</v>
      </c>
      <c r="F231" s="460" t="s">
        <v>528</v>
      </c>
      <c r="G231" s="26"/>
      <c r="H231" s="707"/>
      <c r="I231" s="233"/>
      <c r="J231" s="256"/>
      <c r="K231" s="256"/>
      <c r="L231" s="256"/>
      <c r="M231" s="256"/>
      <c r="N231" s="256"/>
      <c r="O231" s="256"/>
    </row>
    <row r="232" spans="1:15" ht="39.75" thickTop="1" thickBot="1">
      <c r="A232" s="444"/>
      <c r="B232" s="469" t="s">
        <v>350</v>
      </c>
      <c r="C232" s="469"/>
      <c r="D232" s="456" t="s">
        <v>550</v>
      </c>
      <c r="E232" s="462" t="s">
        <v>295</v>
      </c>
      <c r="F232" s="460" t="s">
        <v>528</v>
      </c>
      <c r="G232" s="26"/>
      <c r="H232" s="707"/>
      <c r="I232" s="233"/>
      <c r="J232" s="256"/>
      <c r="K232" s="256"/>
      <c r="L232" s="256"/>
      <c r="M232" s="256"/>
      <c r="N232" s="256"/>
      <c r="O232" s="256"/>
    </row>
    <row r="233" spans="1:15" ht="33" thickTop="1" thickBot="1">
      <c r="A233" s="444"/>
      <c r="B233" s="469" t="s">
        <v>352</v>
      </c>
      <c r="C233" s="469"/>
      <c r="D233" s="452" t="s">
        <v>551</v>
      </c>
      <c r="E233" s="507" t="s">
        <v>282</v>
      </c>
      <c r="F233" s="507" t="s">
        <v>283</v>
      </c>
      <c r="G233" s="728" t="s">
        <v>103</v>
      </c>
      <c r="H233" s="814" t="s">
        <v>104</v>
      </c>
      <c r="I233" s="233"/>
      <c r="J233" s="256"/>
      <c r="K233" s="256"/>
      <c r="L233" s="256"/>
      <c r="M233" s="256"/>
      <c r="N233" s="256"/>
      <c r="O233" s="256"/>
    </row>
    <row r="234" spans="1:15" ht="27" thickTop="1" thickBot="1">
      <c r="A234" s="444"/>
      <c r="B234" s="469"/>
      <c r="C234" s="469" t="s">
        <v>117</v>
      </c>
      <c r="D234" s="456" t="s">
        <v>552</v>
      </c>
      <c r="E234" s="462" t="s">
        <v>295</v>
      </c>
      <c r="F234" s="460" t="s">
        <v>304</v>
      </c>
      <c r="G234" s="26"/>
      <c r="H234" s="707"/>
      <c r="I234" s="233"/>
      <c r="J234" s="256"/>
      <c r="K234" s="256"/>
      <c r="L234" s="256"/>
      <c r="M234" s="256"/>
      <c r="N234" s="256"/>
      <c r="O234" s="256"/>
    </row>
    <row r="235" spans="1:15" ht="25.5">
      <c r="A235" s="444"/>
      <c r="B235" s="469"/>
      <c r="C235" s="469" t="s">
        <v>119</v>
      </c>
      <c r="D235" s="456" t="s">
        <v>553</v>
      </c>
      <c r="E235" s="462" t="s">
        <v>295</v>
      </c>
      <c r="F235" s="460" t="s">
        <v>304</v>
      </c>
      <c r="G235" s="26"/>
      <c r="H235" s="707"/>
      <c r="I235" s="233"/>
      <c r="J235" s="256"/>
      <c r="K235" s="256"/>
      <c r="L235" s="256"/>
      <c r="M235" s="256"/>
      <c r="N235" s="256"/>
      <c r="O235" s="256"/>
    </row>
    <row r="236" spans="1:15" ht="25.5">
      <c r="A236" s="444"/>
      <c r="B236" s="469"/>
      <c r="C236" s="469" t="s">
        <v>121</v>
      </c>
      <c r="D236" s="456" t="s">
        <v>554</v>
      </c>
      <c r="E236" s="462" t="s">
        <v>295</v>
      </c>
      <c r="F236" s="460" t="s">
        <v>304</v>
      </c>
      <c r="G236" s="26"/>
      <c r="H236" s="707"/>
      <c r="I236" s="233"/>
      <c r="J236" s="256"/>
      <c r="K236" s="256"/>
      <c r="L236" s="256"/>
      <c r="M236" s="256"/>
      <c r="N236" s="256"/>
      <c r="O236" s="256"/>
    </row>
    <row r="237" spans="1:15" ht="25.5">
      <c r="A237" s="444"/>
      <c r="B237" s="469"/>
      <c r="C237" s="469" t="s">
        <v>134</v>
      </c>
      <c r="D237" s="456" t="s">
        <v>555</v>
      </c>
      <c r="E237" s="462" t="s">
        <v>295</v>
      </c>
      <c r="F237" s="460" t="s">
        <v>304</v>
      </c>
      <c r="G237" s="26"/>
      <c r="H237" s="707"/>
      <c r="I237" s="233"/>
      <c r="J237" s="256"/>
      <c r="K237" s="256"/>
      <c r="L237" s="256"/>
      <c r="M237" s="256"/>
      <c r="N237" s="256"/>
      <c r="O237" s="256"/>
    </row>
    <row r="238" spans="1:15" ht="25.5">
      <c r="A238" s="444"/>
      <c r="B238" s="469"/>
      <c r="C238" s="469" t="s">
        <v>138</v>
      </c>
      <c r="D238" s="538" t="s">
        <v>556</v>
      </c>
      <c r="E238" s="462" t="s">
        <v>295</v>
      </c>
      <c r="F238" s="460" t="s">
        <v>304</v>
      </c>
      <c r="G238" s="26"/>
      <c r="H238" s="707"/>
      <c r="I238" s="233"/>
      <c r="J238" s="256"/>
      <c r="K238" s="256"/>
      <c r="L238" s="256"/>
      <c r="M238" s="256"/>
      <c r="N238" s="256"/>
      <c r="O238" s="256"/>
    </row>
    <row r="239" spans="1:15" ht="25.5">
      <c r="A239" s="444"/>
      <c r="B239" s="469"/>
      <c r="C239" s="469" t="s">
        <v>150</v>
      </c>
      <c r="D239" s="456" t="s">
        <v>557</v>
      </c>
      <c r="E239" s="462" t="s">
        <v>295</v>
      </c>
      <c r="F239" s="460" t="s">
        <v>304</v>
      </c>
      <c r="G239" s="26"/>
      <c r="H239" s="707"/>
      <c r="I239" s="233"/>
      <c r="J239" s="256"/>
      <c r="K239" s="256"/>
      <c r="L239" s="256"/>
      <c r="M239" s="256"/>
      <c r="N239" s="256"/>
      <c r="O239" s="256"/>
    </row>
    <row r="240" spans="1:15" ht="25.5">
      <c r="A240" s="444"/>
      <c r="B240" s="469"/>
      <c r="C240" s="469" t="s">
        <v>152</v>
      </c>
      <c r="D240" s="456" t="s">
        <v>558</v>
      </c>
      <c r="E240" s="462" t="s">
        <v>295</v>
      </c>
      <c r="F240" s="460" t="s">
        <v>304</v>
      </c>
      <c r="G240" s="26"/>
      <c r="H240" s="707"/>
      <c r="I240" s="233"/>
      <c r="J240" s="256"/>
      <c r="K240" s="256"/>
      <c r="L240" s="256"/>
      <c r="M240" s="256"/>
      <c r="N240" s="256"/>
      <c r="O240" s="256"/>
    </row>
    <row r="241" spans="1:15" ht="25.5">
      <c r="A241" s="444"/>
      <c r="B241" s="469"/>
      <c r="C241" s="469" t="s">
        <v>154</v>
      </c>
      <c r="D241" s="456" t="s">
        <v>559</v>
      </c>
      <c r="E241" s="462" t="s">
        <v>295</v>
      </c>
      <c r="F241" s="460" t="s">
        <v>304</v>
      </c>
      <c r="G241" s="26"/>
      <c r="H241" s="707"/>
      <c r="I241" s="233"/>
      <c r="J241" s="256"/>
      <c r="K241" s="256"/>
      <c r="L241" s="256"/>
      <c r="M241" s="256"/>
      <c r="N241" s="256"/>
      <c r="O241" s="256"/>
    </row>
    <row r="242" spans="1:15" ht="25.5">
      <c r="A242" s="444"/>
      <c r="B242" s="469"/>
      <c r="C242" s="469" t="s">
        <v>156</v>
      </c>
      <c r="D242" s="456" t="s">
        <v>560</v>
      </c>
      <c r="E242" s="462" t="s">
        <v>295</v>
      </c>
      <c r="F242" s="460" t="s">
        <v>304</v>
      </c>
      <c r="G242" s="26"/>
      <c r="H242" s="707"/>
      <c r="I242" s="233"/>
      <c r="J242" s="256"/>
      <c r="K242" s="256"/>
      <c r="L242" s="256"/>
      <c r="M242" s="256"/>
      <c r="N242" s="256"/>
      <c r="O242" s="256"/>
    </row>
    <row r="243" spans="1:15" ht="25.5">
      <c r="A243" s="444"/>
      <c r="B243" s="469"/>
      <c r="C243" s="469" t="s">
        <v>158</v>
      </c>
      <c r="D243" s="456" t="s">
        <v>561</v>
      </c>
      <c r="E243" s="462" t="s">
        <v>295</v>
      </c>
      <c r="F243" s="460" t="s">
        <v>304</v>
      </c>
      <c r="G243" s="26"/>
      <c r="H243" s="707"/>
      <c r="I243" s="233"/>
      <c r="J243" s="256"/>
      <c r="K243" s="256"/>
      <c r="L243" s="256"/>
      <c r="M243" s="256"/>
      <c r="N243" s="256"/>
      <c r="O243" s="256"/>
    </row>
    <row r="244" spans="1:15" ht="25.5">
      <c r="A244" s="444"/>
      <c r="B244" s="469"/>
      <c r="C244" s="469" t="s">
        <v>160</v>
      </c>
      <c r="D244" s="456" t="s">
        <v>562</v>
      </c>
      <c r="E244" s="462" t="s">
        <v>295</v>
      </c>
      <c r="F244" s="460" t="s">
        <v>304</v>
      </c>
      <c r="G244" s="26"/>
      <c r="H244" s="707"/>
      <c r="I244" s="233"/>
      <c r="J244" s="256"/>
      <c r="K244" s="256"/>
      <c r="L244" s="256"/>
      <c r="M244" s="256"/>
      <c r="N244" s="256"/>
      <c r="O244" s="256"/>
    </row>
    <row r="245" spans="1:15" ht="27" thickTop="1" thickBot="1">
      <c r="A245" s="444"/>
      <c r="B245" s="469"/>
      <c r="C245" s="469" t="s">
        <v>162</v>
      </c>
      <c r="D245" s="456" t="s">
        <v>563</v>
      </c>
      <c r="E245" s="462" t="s">
        <v>295</v>
      </c>
      <c r="F245" s="460" t="s">
        <v>304</v>
      </c>
      <c r="G245" s="26"/>
      <c r="H245" s="707"/>
      <c r="I245" s="233"/>
      <c r="J245" s="256"/>
      <c r="K245" s="256"/>
      <c r="L245" s="256"/>
      <c r="M245" s="256"/>
      <c r="N245" s="256"/>
      <c r="O245" s="256"/>
    </row>
    <row r="246" spans="1:15" ht="27" thickTop="1" thickBot="1">
      <c r="A246" s="444"/>
      <c r="B246" s="469" t="s">
        <v>354</v>
      </c>
      <c r="C246" s="469"/>
      <c r="D246" s="472" t="s">
        <v>564</v>
      </c>
      <c r="E246" s="462" t="s">
        <v>348</v>
      </c>
      <c r="F246" s="460" t="s">
        <v>348</v>
      </c>
      <c r="G246" s="26"/>
      <c r="H246" s="707"/>
      <c r="I246" s="233"/>
      <c r="J246" s="256"/>
      <c r="K246" s="256"/>
      <c r="L246" s="256"/>
      <c r="M246" s="256"/>
      <c r="N246" s="256"/>
      <c r="O246" s="256"/>
    </row>
    <row r="247" spans="1:15" ht="33" thickTop="1" thickBot="1">
      <c r="A247" s="444"/>
      <c r="B247" s="469"/>
      <c r="C247" s="469"/>
      <c r="D247" s="873" t="s">
        <v>565</v>
      </c>
      <c r="E247" s="507" t="s">
        <v>282</v>
      </c>
      <c r="F247" s="507" t="s">
        <v>283</v>
      </c>
      <c r="G247" s="728" t="s">
        <v>103</v>
      </c>
      <c r="H247" s="814" t="s">
        <v>104</v>
      </c>
      <c r="I247" s="233"/>
      <c r="J247" s="256"/>
      <c r="K247" s="256"/>
      <c r="L247" s="256"/>
      <c r="M247" s="256"/>
      <c r="N247" s="256"/>
      <c r="O247" s="256"/>
    </row>
    <row r="248" spans="1:15" ht="27" thickTop="1" thickBot="1">
      <c r="A248" s="444"/>
      <c r="B248" s="469" t="s">
        <v>407</v>
      </c>
      <c r="C248" s="469"/>
      <c r="D248" s="476" t="s">
        <v>566</v>
      </c>
      <c r="E248" s="462" t="s">
        <v>295</v>
      </c>
      <c r="F248" s="460" t="s">
        <v>304</v>
      </c>
      <c r="G248" s="26"/>
      <c r="H248" s="707"/>
      <c r="I248" s="233"/>
      <c r="J248" s="256"/>
      <c r="K248" s="256"/>
      <c r="L248" s="256"/>
      <c r="M248" s="256"/>
      <c r="N248" s="256"/>
      <c r="O248" s="256"/>
    </row>
    <row r="249" spans="1:15" ht="38.25">
      <c r="A249" s="444"/>
      <c r="B249" s="469"/>
      <c r="C249" s="469" t="s">
        <v>117</v>
      </c>
      <c r="D249" s="476" t="s">
        <v>567</v>
      </c>
      <c r="E249" s="462" t="s">
        <v>295</v>
      </c>
      <c r="F249" s="460" t="s">
        <v>528</v>
      </c>
      <c r="G249" s="26"/>
      <c r="H249" s="707"/>
      <c r="I249" s="233"/>
      <c r="J249" s="256"/>
      <c r="K249" s="256"/>
      <c r="L249" s="256"/>
      <c r="M249" s="256"/>
      <c r="N249" s="256"/>
      <c r="O249" s="256"/>
    </row>
    <row r="250" spans="1:15" ht="38.25">
      <c r="A250" s="444"/>
      <c r="B250" s="469"/>
      <c r="C250" s="469" t="s">
        <v>119</v>
      </c>
      <c r="D250" s="476" t="s">
        <v>568</v>
      </c>
      <c r="E250" s="462" t="s">
        <v>295</v>
      </c>
      <c r="F250" s="460" t="s">
        <v>528</v>
      </c>
      <c r="G250" s="26"/>
      <c r="H250" s="707"/>
      <c r="I250" s="233"/>
      <c r="J250" s="256"/>
      <c r="K250" s="256"/>
      <c r="L250" s="256"/>
      <c r="M250" s="256"/>
      <c r="N250" s="256"/>
      <c r="O250" s="256"/>
    </row>
    <row r="251" spans="1:15" ht="38.25">
      <c r="A251" s="444"/>
      <c r="B251" s="469"/>
      <c r="C251" s="469" t="s">
        <v>121</v>
      </c>
      <c r="D251" s="476" t="s">
        <v>569</v>
      </c>
      <c r="E251" s="462" t="s">
        <v>295</v>
      </c>
      <c r="F251" s="460" t="s">
        <v>528</v>
      </c>
      <c r="G251" s="26"/>
      <c r="H251" s="707"/>
      <c r="I251" s="233"/>
      <c r="J251" s="256"/>
      <c r="K251" s="256"/>
      <c r="L251" s="256"/>
      <c r="M251" s="256"/>
      <c r="N251" s="256"/>
      <c r="O251" s="256"/>
    </row>
    <row r="252" spans="1:15" ht="38.25">
      <c r="A252" s="444"/>
      <c r="B252" s="469"/>
      <c r="C252" s="469" t="s">
        <v>134</v>
      </c>
      <c r="D252" s="476" t="s">
        <v>570</v>
      </c>
      <c r="E252" s="462" t="s">
        <v>295</v>
      </c>
      <c r="F252" s="460" t="s">
        <v>528</v>
      </c>
      <c r="G252" s="26"/>
      <c r="H252" s="707"/>
      <c r="I252" s="233"/>
      <c r="J252" s="256"/>
      <c r="K252" s="256"/>
      <c r="L252" s="256"/>
      <c r="M252" s="256"/>
      <c r="N252" s="256"/>
      <c r="O252" s="256"/>
    </row>
    <row r="253" spans="1:15" ht="38.25">
      <c r="A253" s="444"/>
      <c r="B253" s="469"/>
      <c r="C253" s="469" t="s">
        <v>138</v>
      </c>
      <c r="D253" s="476" t="s">
        <v>571</v>
      </c>
      <c r="E253" s="462" t="s">
        <v>295</v>
      </c>
      <c r="F253" s="460" t="s">
        <v>528</v>
      </c>
      <c r="G253" s="26"/>
      <c r="H253" s="707"/>
      <c r="I253" s="233"/>
      <c r="J253" s="256"/>
      <c r="K253" s="256"/>
      <c r="L253" s="256"/>
      <c r="M253" s="256"/>
      <c r="N253" s="256"/>
      <c r="O253" s="256"/>
    </row>
    <row r="254" spans="1:15" ht="38.25">
      <c r="A254" s="444"/>
      <c r="B254" s="469"/>
      <c r="C254" s="469" t="s">
        <v>150</v>
      </c>
      <c r="D254" s="476" t="s">
        <v>572</v>
      </c>
      <c r="E254" s="462" t="s">
        <v>295</v>
      </c>
      <c r="F254" s="460" t="s">
        <v>528</v>
      </c>
      <c r="G254" s="26"/>
      <c r="H254" s="707"/>
      <c r="I254" s="233"/>
      <c r="J254" s="256"/>
      <c r="K254" s="256"/>
      <c r="L254" s="256"/>
      <c r="M254" s="256"/>
      <c r="N254" s="256"/>
      <c r="O254" s="256"/>
    </row>
    <row r="255" spans="1:15" ht="38.25">
      <c r="A255" s="444"/>
      <c r="B255" s="469"/>
      <c r="C255" s="469" t="s">
        <v>152</v>
      </c>
      <c r="D255" s="476" t="s">
        <v>573</v>
      </c>
      <c r="E255" s="462" t="s">
        <v>295</v>
      </c>
      <c r="F255" s="460" t="s">
        <v>528</v>
      </c>
      <c r="G255" s="26"/>
      <c r="H255" s="707"/>
      <c r="I255" s="233"/>
      <c r="J255" s="256"/>
      <c r="K255" s="256"/>
      <c r="L255" s="256"/>
      <c r="M255" s="256"/>
      <c r="N255" s="256"/>
      <c r="O255" s="256"/>
    </row>
    <row r="256" spans="1:15" ht="38.25">
      <c r="A256" s="444"/>
      <c r="B256" s="469"/>
      <c r="C256" s="469" t="s">
        <v>154</v>
      </c>
      <c r="D256" s="476" t="s">
        <v>574</v>
      </c>
      <c r="E256" s="462" t="s">
        <v>295</v>
      </c>
      <c r="F256" s="460" t="s">
        <v>528</v>
      </c>
      <c r="G256" s="26"/>
      <c r="H256" s="707"/>
      <c r="I256" s="233"/>
      <c r="J256" s="256"/>
      <c r="K256" s="256"/>
      <c r="L256" s="256"/>
      <c r="M256" s="256"/>
      <c r="N256" s="256"/>
      <c r="O256" s="256"/>
    </row>
    <row r="257" spans="1:15" ht="38.25">
      <c r="A257" s="444"/>
      <c r="B257" s="469"/>
      <c r="C257" s="469" t="s">
        <v>156</v>
      </c>
      <c r="D257" s="476" t="s">
        <v>575</v>
      </c>
      <c r="E257" s="462" t="s">
        <v>295</v>
      </c>
      <c r="F257" s="460" t="s">
        <v>528</v>
      </c>
      <c r="G257" s="26"/>
      <c r="H257" s="707"/>
      <c r="I257" s="233"/>
      <c r="J257" s="256"/>
      <c r="K257" s="256"/>
      <c r="L257" s="256"/>
      <c r="M257" s="256"/>
      <c r="N257" s="256"/>
      <c r="O257" s="256"/>
    </row>
    <row r="258" spans="1:15" ht="38.25">
      <c r="A258" s="444"/>
      <c r="B258" s="469"/>
      <c r="C258" s="469" t="s">
        <v>158</v>
      </c>
      <c r="D258" s="476" t="s">
        <v>576</v>
      </c>
      <c r="E258" s="462" t="s">
        <v>295</v>
      </c>
      <c r="F258" s="460" t="s">
        <v>528</v>
      </c>
      <c r="G258" s="26"/>
      <c r="H258" s="707"/>
      <c r="I258" s="233"/>
      <c r="J258" s="256"/>
      <c r="K258" s="256"/>
      <c r="L258" s="256"/>
      <c r="M258" s="256"/>
      <c r="N258" s="256"/>
      <c r="O258" s="256"/>
    </row>
    <row r="259" spans="1:15" ht="38.25">
      <c r="A259" s="444"/>
      <c r="B259" s="469"/>
      <c r="C259" s="469" t="s">
        <v>160</v>
      </c>
      <c r="D259" s="476" t="s">
        <v>577</v>
      </c>
      <c r="E259" s="462" t="s">
        <v>295</v>
      </c>
      <c r="F259" s="460" t="s">
        <v>528</v>
      </c>
      <c r="G259" s="26"/>
      <c r="H259" s="707"/>
      <c r="I259" s="233"/>
      <c r="J259" s="256"/>
      <c r="K259" s="256"/>
      <c r="L259" s="256"/>
      <c r="M259" s="256"/>
      <c r="N259" s="256"/>
      <c r="O259" s="256"/>
    </row>
    <row r="260" spans="1:15" ht="25.5">
      <c r="A260" s="444"/>
      <c r="B260" s="469"/>
      <c r="C260" s="469" t="s">
        <v>162</v>
      </c>
      <c r="D260" s="476" t="s">
        <v>578</v>
      </c>
      <c r="E260" s="462" t="s">
        <v>295</v>
      </c>
      <c r="F260" s="460" t="s">
        <v>304</v>
      </c>
      <c r="G260" s="26"/>
      <c r="H260" s="707"/>
      <c r="I260" s="233"/>
      <c r="J260" s="256"/>
      <c r="K260" s="256"/>
      <c r="L260" s="256"/>
      <c r="M260" s="256"/>
      <c r="N260" s="256"/>
      <c r="O260" s="256"/>
    </row>
    <row r="261" spans="1:15" ht="27" thickTop="1" thickBot="1">
      <c r="A261" s="444"/>
      <c r="B261" s="469"/>
      <c r="C261" s="469" t="s">
        <v>194</v>
      </c>
      <c r="D261" s="476" t="s">
        <v>579</v>
      </c>
      <c r="E261" s="462" t="s">
        <v>295</v>
      </c>
      <c r="F261" s="460" t="s">
        <v>304</v>
      </c>
      <c r="G261" s="26"/>
      <c r="H261" s="707"/>
      <c r="I261" s="233"/>
      <c r="J261" s="256"/>
      <c r="K261" s="256"/>
      <c r="L261" s="256"/>
      <c r="M261" s="256"/>
      <c r="N261" s="256"/>
      <c r="O261" s="256"/>
    </row>
    <row r="262" spans="1:15" ht="33" thickTop="1" thickBot="1">
      <c r="A262" s="444"/>
      <c r="B262" s="469"/>
      <c r="C262" s="469"/>
      <c r="D262" s="873" t="s">
        <v>580</v>
      </c>
      <c r="E262" s="507" t="s">
        <v>282</v>
      </c>
      <c r="F262" s="507" t="s">
        <v>283</v>
      </c>
      <c r="G262" s="728" t="s">
        <v>103</v>
      </c>
      <c r="H262" s="814" t="s">
        <v>104</v>
      </c>
      <c r="I262" s="233"/>
      <c r="J262" s="256"/>
      <c r="K262" s="256"/>
      <c r="L262" s="256"/>
      <c r="M262" s="256"/>
      <c r="N262" s="256"/>
      <c r="O262" s="256"/>
    </row>
    <row r="263" spans="1:15" ht="39.75" thickTop="1" thickBot="1">
      <c r="A263" s="444"/>
      <c r="B263" s="469" t="s">
        <v>409</v>
      </c>
      <c r="C263" s="469"/>
      <c r="D263" s="472" t="s">
        <v>581</v>
      </c>
      <c r="E263" s="462" t="s">
        <v>295</v>
      </c>
      <c r="F263" s="460" t="s">
        <v>296</v>
      </c>
      <c r="G263" s="26"/>
      <c r="H263" s="707"/>
      <c r="I263" s="233"/>
      <c r="J263" s="256"/>
      <c r="K263" s="256"/>
      <c r="L263" s="256"/>
      <c r="M263" s="256"/>
      <c r="N263" s="256"/>
      <c r="O263" s="256"/>
    </row>
    <row r="264" spans="1:15" ht="25.5">
      <c r="A264" s="444"/>
      <c r="B264" s="469" t="s">
        <v>411</v>
      </c>
      <c r="C264" s="469"/>
      <c r="D264" s="456" t="s">
        <v>582</v>
      </c>
      <c r="E264" s="462" t="s">
        <v>287</v>
      </c>
      <c r="F264" s="460" t="s">
        <v>287</v>
      </c>
      <c r="G264" s="26"/>
      <c r="H264" s="707"/>
      <c r="I264" s="233"/>
      <c r="J264" s="256"/>
      <c r="K264" s="256"/>
      <c r="L264" s="256"/>
      <c r="M264" s="256"/>
      <c r="N264" s="256"/>
      <c r="O264" s="256"/>
    </row>
    <row r="265" spans="1:15" ht="38.25">
      <c r="A265" s="444"/>
      <c r="B265" s="469" t="s">
        <v>413</v>
      </c>
      <c r="C265" s="469"/>
      <c r="D265" s="456" t="s">
        <v>583</v>
      </c>
      <c r="E265" s="462" t="s">
        <v>295</v>
      </c>
      <c r="F265" s="460" t="s">
        <v>304</v>
      </c>
      <c r="G265" s="26"/>
      <c r="H265" s="707"/>
      <c r="I265" s="443"/>
      <c r="J265" s="256"/>
      <c r="K265" s="256"/>
      <c r="L265" s="256"/>
      <c r="M265" s="256"/>
      <c r="N265" s="256"/>
      <c r="O265" s="256"/>
    </row>
    <row r="266" spans="1:15" ht="25.5">
      <c r="A266" s="444"/>
      <c r="B266" s="469" t="s">
        <v>415</v>
      </c>
      <c r="C266" s="469"/>
      <c r="D266" s="456" t="s">
        <v>584</v>
      </c>
      <c r="E266" s="462" t="s">
        <v>287</v>
      </c>
      <c r="F266" s="460" t="s">
        <v>287</v>
      </c>
      <c r="G266" s="26"/>
      <c r="H266" s="707"/>
      <c r="I266" s="233"/>
      <c r="J266" s="256"/>
      <c r="K266" s="256"/>
      <c r="L266" s="256"/>
      <c r="M266" s="256"/>
      <c r="N266" s="256"/>
      <c r="O266" s="256"/>
    </row>
    <row r="267" spans="1:15" ht="38.25">
      <c r="A267" s="444"/>
      <c r="B267" s="469" t="s">
        <v>417</v>
      </c>
      <c r="C267" s="469"/>
      <c r="D267" s="456" t="s">
        <v>585</v>
      </c>
      <c r="E267" s="462" t="s">
        <v>295</v>
      </c>
      <c r="F267" s="460" t="s">
        <v>371</v>
      </c>
      <c r="G267" s="26"/>
      <c r="H267" s="707"/>
      <c r="I267" s="233"/>
      <c r="J267" s="256"/>
      <c r="K267" s="256"/>
      <c r="L267" s="256"/>
      <c r="M267" s="256"/>
      <c r="N267" s="256"/>
      <c r="O267" s="256"/>
    </row>
    <row r="268" spans="1:15" ht="51">
      <c r="A268" s="444"/>
      <c r="B268" s="469" t="s">
        <v>421</v>
      </c>
      <c r="C268" s="469"/>
      <c r="D268" s="456" t="s">
        <v>586</v>
      </c>
      <c r="E268" s="462" t="s">
        <v>295</v>
      </c>
      <c r="F268" s="460" t="s">
        <v>371</v>
      </c>
      <c r="G268" s="26"/>
      <c r="H268" s="707"/>
      <c r="I268" s="233"/>
      <c r="J268" s="256"/>
      <c r="K268" s="256"/>
      <c r="L268" s="256"/>
      <c r="M268" s="256"/>
      <c r="N268" s="256"/>
      <c r="O268" s="256"/>
    </row>
    <row r="269" spans="1:15" ht="25.5">
      <c r="A269" s="444"/>
      <c r="B269" s="469" t="s">
        <v>423</v>
      </c>
      <c r="C269" s="469"/>
      <c r="D269" s="456" t="s">
        <v>587</v>
      </c>
      <c r="E269" s="462" t="s">
        <v>287</v>
      </c>
      <c r="F269" s="460" t="s">
        <v>287</v>
      </c>
      <c r="G269" s="26"/>
      <c r="H269" s="707"/>
      <c r="I269" s="233"/>
      <c r="J269" s="256"/>
      <c r="K269" s="256"/>
      <c r="L269" s="256"/>
      <c r="M269" s="256"/>
      <c r="N269" s="256"/>
      <c r="O269" s="256"/>
    </row>
    <row r="270" spans="1:15" ht="27" thickTop="1" thickBot="1">
      <c r="A270" s="444"/>
      <c r="B270" s="469" t="s">
        <v>425</v>
      </c>
      <c r="C270" s="469"/>
      <c r="D270" s="456" t="s">
        <v>588</v>
      </c>
      <c r="E270" s="462" t="s">
        <v>295</v>
      </c>
      <c r="F270" s="460" t="s">
        <v>304</v>
      </c>
      <c r="G270" s="26"/>
      <c r="H270" s="707"/>
      <c r="I270" s="233"/>
      <c r="J270" s="256"/>
      <c r="K270" s="256"/>
      <c r="L270" s="256"/>
      <c r="M270" s="256"/>
      <c r="N270" s="256"/>
      <c r="O270" s="256"/>
    </row>
    <row r="271" spans="1:15" ht="33" thickTop="1" thickBot="1">
      <c r="A271" s="444"/>
      <c r="B271" s="469"/>
      <c r="C271" s="469"/>
      <c r="D271" s="873" t="s">
        <v>589</v>
      </c>
      <c r="E271" s="507" t="s">
        <v>282</v>
      </c>
      <c r="F271" s="507" t="s">
        <v>283</v>
      </c>
      <c r="G271" s="728" t="s">
        <v>103</v>
      </c>
      <c r="H271" s="814" t="s">
        <v>104</v>
      </c>
      <c r="I271" s="385"/>
      <c r="N271" s="256"/>
      <c r="O271" s="256"/>
    </row>
    <row r="272" spans="1:15" ht="39.75" thickTop="1" thickBot="1">
      <c r="A272" s="444"/>
      <c r="B272" s="469" t="s">
        <v>427</v>
      </c>
      <c r="C272" s="469"/>
      <c r="D272" s="472" t="s">
        <v>590</v>
      </c>
      <c r="E272" s="462" t="s">
        <v>295</v>
      </c>
      <c r="F272" s="460" t="s">
        <v>304</v>
      </c>
      <c r="G272" s="26"/>
      <c r="H272" s="707"/>
      <c r="I272" s="233"/>
      <c r="J272" s="256"/>
      <c r="K272" s="256"/>
      <c r="L272" s="256"/>
      <c r="M272" s="256"/>
      <c r="N272" s="256"/>
      <c r="O272" s="256"/>
    </row>
    <row r="273" spans="1:42" ht="51">
      <c r="A273" s="444"/>
      <c r="B273" s="469" t="s">
        <v>429</v>
      </c>
      <c r="C273" s="469"/>
      <c r="D273" s="472" t="s">
        <v>591</v>
      </c>
      <c r="E273" s="462" t="s">
        <v>295</v>
      </c>
      <c r="F273" s="460" t="s">
        <v>304</v>
      </c>
      <c r="G273" s="26"/>
      <c r="H273" s="707"/>
      <c r="I273" s="233"/>
      <c r="J273" s="256"/>
      <c r="K273" s="256"/>
      <c r="L273" s="256"/>
      <c r="M273" s="256"/>
      <c r="N273" s="256"/>
      <c r="O273" s="256"/>
    </row>
    <row r="274" spans="1:42" ht="25.5">
      <c r="A274" s="444"/>
      <c r="B274" s="469" t="s">
        <v>431</v>
      </c>
      <c r="C274" s="469"/>
      <c r="D274" s="472" t="s">
        <v>564</v>
      </c>
      <c r="E274" s="462" t="s">
        <v>287</v>
      </c>
      <c r="F274" s="460" t="s">
        <v>287</v>
      </c>
      <c r="G274" s="26"/>
      <c r="H274" s="707"/>
      <c r="I274" s="233"/>
      <c r="J274" s="256"/>
      <c r="K274" s="256"/>
      <c r="L274" s="256"/>
      <c r="M274" s="256"/>
      <c r="N274" s="256"/>
      <c r="O274" s="256"/>
    </row>
    <row r="275" spans="1:42" ht="38.25">
      <c r="A275" s="444"/>
      <c r="B275" s="469" t="s">
        <v>433</v>
      </c>
      <c r="C275" s="469"/>
      <c r="D275" s="438" t="s">
        <v>592</v>
      </c>
      <c r="E275" s="462" t="s">
        <v>295</v>
      </c>
      <c r="F275" s="460" t="s">
        <v>304</v>
      </c>
      <c r="G275" s="26"/>
      <c r="H275" s="707"/>
      <c r="I275" s="233"/>
      <c r="J275" s="256"/>
      <c r="K275" s="256"/>
      <c r="L275" s="256"/>
      <c r="M275" s="256"/>
      <c r="N275" s="256"/>
      <c r="O275" s="256"/>
    </row>
    <row r="276" spans="1:42" ht="15.75">
      <c r="A276" s="475"/>
      <c r="B276" s="469"/>
      <c r="C276" s="469"/>
      <c r="D276" s="264"/>
      <c r="E276" s="78"/>
      <c r="F276" s="78"/>
      <c r="G276" s="80"/>
      <c r="H276" s="80"/>
      <c r="I276" s="265"/>
    </row>
    <row r="277" spans="1:42" ht="31.5">
      <c r="A277" s="444" t="s">
        <v>593</v>
      </c>
      <c r="B277" s="469" t="s">
        <v>277</v>
      </c>
      <c r="C277" s="469"/>
      <c r="D277" s="873" t="s">
        <v>594</v>
      </c>
      <c r="E277" s="873"/>
      <c r="F277" s="873"/>
      <c r="G277" s="873"/>
      <c r="H277" s="508"/>
      <c r="I277" s="233"/>
      <c r="J277" s="256"/>
      <c r="K277" s="256"/>
      <c r="L277" s="256"/>
      <c r="M277" s="256"/>
      <c r="N277" s="256"/>
      <c r="O277" s="256"/>
    </row>
    <row r="278" spans="1:42" ht="15.75">
      <c r="A278" s="444"/>
      <c r="B278" s="469"/>
      <c r="C278" s="469"/>
      <c r="D278" s="513"/>
      <c r="E278" s="514"/>
      <c r="F278" s="514"/>
      <c r="G278" s="514"/>
      <c r="H278" s="515"/>
      <c r="I278" s="233"/>
      <c r="J278" s="256"/>
      <c r="K278" s="256"/>
      <c r="L278" s="256"/>
      <c r="M278" s="256"/>
      <c r="N278" s="256"/>
      <c r="O278" s="256"/>
    </row>
    <row r="279" spans="1:42" ht="31.5">
      <c r="A279" s="444"/>
      <c r="B279" s="469"/>
      <c r="C279" s="469"/>
      <c r="D279" s="873" t="s">
        <v>595</v>
      </c>
      <c r="E279" s="507" t="s">
        <v>282</v>
      </c>
      <c r="F279" s="507" t="s">
        <v>283</v>
      </c>
      <c r="G279" s="507" t="s">
        <v>103</v>
      </c>
      <c r="H279" s="508" t="s">
        <v>104</v>
      </c>
      <c r="I279" s="233"/>
      <c r="J279" s="256"/>
      <c r="K279" s="256"/>
      <c r="L279" s="256"/>
      <c r="M279" s="256"/>
      <c r="N279" s="256"/>
      <c r="O279" s="256"/>
    </row>
    <row r="280" spans="1:42" ht="27" thickTop="1" thickBot="1">
      <c r="A280" s="444"/>
      <c r="B280" s="469" t="s">
        <v>284</v>
      </c>
      <c r="C280" s="469"/>
      <c r="D280" s="456" t="s">
        <v>596</v>
      </c>
      <c r="E280" s="455" t="s">
        <v>287</v>
      </c>
      <c r="F280" s="464" t="s">
        <v>287</v>
      </c>
      <c r="G280" s="26"/>
      <c r="H280" s="26"/>
      <c r="I280" s="233"/>
      <c r="J280" s="256"/>
      <c r="K280" s="256"/>
      <c r="L280" s="256"/>
      <c r="M280" s="256"/>
      <c r="N280" s="256"/>
      <c r="O280" s="256"/>
    </row>
    <row r="281" spans="1:42" ht="27" thickTop="1" thickBot="1">
      <c r="A281" s="444"/>
      <c r="B281" s="469" t="s">
        <v>290</v>
      </c>
      <c r="C281" s="469"/>
      <c r="D281" s="456" t="s">
        <v>597</v>
      </c>
      <c r="E281" s="455" t="s">
        <v>287</v>
      </c>
      <c r="F281" s="464" t="s">
        <v>287</v>
      </c>
      <c r="G281" s="26"/>
      <c r="H281" s="26"/>
      <c r="I281" s="801"/>
      <c r="J281" s="256"/>
      <c r="K281" s="256"/>
      <c r="L281" s="256"/>
      <c r="M281" s="256"/>
      <c r="N281" s="256"/>
      <c r="O281" s="256"/>
    </row>
    <row r="282" spans="1:42" ht="17.25" thickTop="1" thickBot="1">
      <c r="A282" s="444"/>
      <c r="B282" s="469" t="s">
        <v>298</v>
      </c>
      <c r="C282" s="469"/>
      <c r="D282" s="452" t="s">
        <v>598</v>
      </c>
      <c r="E282" s="269"/>
      <c r="F282" s="269"/>
      <c r="G282" s="708"/>
      <c r="H282" s="817"/>
      <c r="I282" s="386"/>
      <c r="J282" s="516"/>
      <c r="K282" s="516"/>
      <c r="L282" s="516"/>
      <c r="M282" s="516"/>
      <c r="N282" s="516"/>
      <c r="O282" s="516"/>
      <c r="P282" s="516"/>
      <c r="Q282" s="516"/>
      <c r="R282" s="516"/>
      <c r="S282" s="516"/>
      <c r="T282" s="516"/>
      <c r="U282" s="516"/>
      <c r="V282" s="516"/>
      <c r="W282" s="516"/>
      <c r="X282" s="516"/>
      <c r="Y282" s="516"/>
      <c r="Z282" s="516"/>
      <c r="AA282" s="516"/>
      <c r="AB282" s="516"/>
      <c r="AC282" s="516"/>
      <c r="AD282" s="516"/>
      <c r="AE282" s="516"/>
      <c r="AF282" s="516"/>
      <c r="AG282" s="516"/>
      <c r="AH282" s="516"/>
      <c r="AI282" s="516"/>
      <c r="AJ282" s="516"/>
      <c r="AK282" s="516"/>
      <c r="AL282" s="516"/>
      <c r="AM282" s="516"/>
      <c r="AN282" s="516"/>
      <c r="AO282" s="516"/>
      <c r="AP282" s="516"/>
    </row>
    <row r="283" spans="1:42" ht="17.25" thickTop="1" thickBot="1">
      <c r="A283" s="444"/>
      <c r="B283" s="469"/>
      <c r="C283" s="469" t="s">
        <v>117</v>
      </c>
      <c r="D283" s="456" t="s">
        <v>599</v>
      </c>
      <c r="E283" s="455" t="s">
        <v>287</v>
      </c>
      <c r="F283" s="464" t="s">
        <v>287</v>
      </c>
      <c r="G283" s="707"/>
      <c r="H283" s="707"/>
      <c r="I283" s="386"/>
      <c r="J283" s="516"/>
      <c r="K283" s="516"/>
      <c r="L283" s="516"/>
      <c r="M283" s="516"/>
      <c r="N283" s="516"/>
      <c r="O283" s="516"/>
      <c r="P283" s="516"/>
      <c r="Q283" s="516"/>
      <c r="R283" s="516"/>
      <c r="S283" s="516"/>
      <c r="T283" s="516"/>
      <c r="U283" s="516"/>
      <c r="V283" s="516"/>
      <c r="W283" s="516"/>
      <c r="X283" s="516"/>
      <c r="Y283" s="516"/>
      <c r="Z283" s="516"/>
      <c r="AA283" s="516"/>
      <c r="AB283" s="516"/>
      <c r="AC283" s="516"/>
      <c r="AD283" s="516"/>
      <c r="AE283" s="516"/>
      <c r="AF283" s="516"/>
      <c r="AG283" s="516"/>
      <c r="AH283" s="516"/>
      <c r="AI283" s="516"/>
      <c r="AJ283" s="516"/>
      <c r="AK283" s="516"/>
      <c r="AL283" s="516"/>
      <c r="AM283" s="516"/>
      <c r="AN283" s="516"/>
      <c r="AO283" s="516"/>
      <c r="AP283" s="516"/>
    </row>
    <row r="284" spans="1:42" ht="17.25" thickTop="1" thickBot="1">
      <c r="A284" s="444"/>
      <c r="B284" s="469"/>
      <c r="C284" s="469" t="s">
        <v>119</v>
      </c>
      <c r="D284" s="456" t="s">
        <v>600</v>
      </c>
      <c r="E284" s="455" t="s">
        <v>287</v>
      </c>
      <c r="F284" s="464" t="s">
        <v>287</v>
      </c>
      <c r="G284" s="707"/>
      <c r="H284" s="707"/>
      <c r="I284" s="386"/>
      <c r="J284" s="516"/>
      <c r="K284" s="516"/>
      <c r="L284" s="516"/>
      <c r="M284" s="516"/>
      <c r="N284" s="516"/>
      <c r="O284" s="516"/>
      <c r="P284" s="516"/>
      <c r="Q284" s="516"/>
      <c r="R284" s="516"/>
      <c r="S284" s="516"/>
      <c r="T284" s="516"/>
      <c r="U284" s="516"/>
      <c r="V284" s="516"/>
      <c r="W284" s="516"/>
      <c r="X284" s="516"/>
      <c r="Y284" s="516"/>
      <c r="Z284" s="516"/>
      <c r="AA284" s="516"/>
      <c r="AB284" s="516"/>
      <c r="AC284" s="516"/>
      <c r="AD284" s="516"/>
      <c r="AE284" s="516"/>
      <c r="AF284" s="516"/>
      <c r="AG284" s="516"/>
      <c r="AH284" s="516"/>
      <c r="AI284" s="516"/>
      <c r="AJ284" s="516"/>
      <c r="AK284" s="516"/>
      <c r="AL284" s="516"/>
      <c r="AM284" s="516"/>
      <c r="AN284" s="516"/>
      <c r="AO284" s="516"/>
      <c r="AP284" s="516"/>
    </row>
    <row r="285" spans="1:42" ht="39.75" thickTop="1" thickBot="1">
      <c r="A285" s="444"/>
      <c r="B285" s="469"/>
      <c r="C285" s="469" t="s">
        <v>121</v>
      </c>
      <c r="D285" s="456" t="s">
        <v>601</v>
      </c>
      <c r="E285" s="455" t="s">
        <v>287</v>
      </c>
      <c r="F285" s="464" t="s">
        <v>437</v>
      </c>
      <c r="G285" s="707"/>
      <c r="H285" s="707"/>
      <c r="I285" s="386"/>
      <c r="J285" s="516"/>
      <c r="K285" s="516"/>
      <c r="L285" s="516"/>
      <c r="M285" s="516"/>
      <c r="N285" s="516"/>
      <c r="O285" s="516"/>
      <c r="P285" s="516"/>
      <c r="Q285" s="516"/>
      <c r="R285" s="516"/>
      <c r="S285" s="516"/>
      <c r="T285" s="516"/>
      <c r="U285" s="516"/>
      <c r="V285" s="516"/>
      <c r="W285" s="516"/>
      <c r="X285" s="516"/>
      <c r="Y285" s="516"/>
      <c r="Z285" s="516"/>
      <c r="AA285" s="516"/>
      <c r="AB285" s="516"/>
      <c r="AC285" s="516"/>
      <c r="AD285" s="516"/>
      <c r="AE285" s="516"/>
      <c r="AF285" s="516"/>
      <c r="AG285" s="516"/>
      <c r="AH285" s="516"/>
      <c r="AI285" s="516"/>
      <c r="AJ285" s="516"/>
      <c r="AK285" s="516"/>
      <c r="AL285" s="516"/>
      <c r="AM285" s="516"/>
      <c r="AN285" s="516"/>
      <c r="AO285" s="516"/>
      <c r="AP285" s="516"/>
    </row>
    <row r="286" spans="1:42" ht="33" thickTop="1" thickBot="1">
      <c r="A286" s="444"/>
      <c r="B286" s="469" t="s">
        <v>300</v>
      </c>
      <c r="C286" s="469"/>
      <c r="D286" s="873" t="s">
        <v>602</v>
      </c>
      <c r="E286" s="269"/>
      <c r="F286" s="269"/>
      <c r="G286" s="708"/>
      <c r="H286" s="817"/>
      <c r="I286" s="443"/>
      <c r="J286" s="256"/>
      <c r="K286" s="256"/>
      <c r="L286" s="256"/>
      <c r="M286" s="256"/>
      <c r="N286" s="256"/>
      <c r="O286" s="256"/>
    </row>
    <row r="287" spans="1:42" ht="15.75">
      <c r="A287" s="444"/>
      <c r="B287" s="469"/>
      <c r="C287" s="469" t="s">
        <v>117</v>
      </c>
      <c r="D287" s="456" t="s">
        <v>603</v>
      </c>
      <c r="E287" s="455" t="s">
        <v>287</v>
      </c>
      <c r="F287" s="464" t="s">
        <v>287</v>
      </c>
      <c r="G287" s="26"/>
      <c r="H287" s="26"/>
      <c r="I287" s="233"/>
      <c r="J287" s="256"/>
      <c r="K287" s="256"/>
      <c r="L287" s="256"/>
      <c r="M287" s="256"/>
      <c r="N287" s="256"/>
      <c r="O287" s="256"/>
    </row>
    <row r="288" spans="1:42" ht="15.75">
      <c r="A288" s="444"/>
      <c r="B288" s="469"/>
      <c r="C288" s="469" t="s">
        <v>119</v>
      </c>
      <c r="D288" s="456" t="s">
        <v>604</v>
      </c>
      <c r="E288" s="455" t="s">
        <v>287</v>
      </c>
      <c r="F288" s="464" t="s">
        <v>287</v>
      </c>
      <c r="G288" s="26"/>
      <c r="H288" s="26"/>
      <c r="I288" s="233"/>
      <c r="J288" s="256"/>
      <c r="K288" s="256"/>
      <c r="L288" s="256"/>
      <c r="M288" s="256"/>
      <c r="N288" s="256"/>
      <c r="O288" s="256"/>
    </row>
    <row r="289" spans="1:15" ht="15.75">
      <c r="A289" s="444"/>
      <c r="B289" s="469"/>
      <c r="C289" s="469" t="s">
        <v>121</v>
      </c>
      <c r="D289" s="456" t="s">
        <v>605</v>
      </c>
      <c r="E289" s="455" t="s">
        <v>287</v>
      </c>
      <c r="F289" s="464" t="s">
        <v>287</v>
      </c>
      <c r="G289" s="26"/>
      <c r="H289" s="26"/>
      <c r="I289" s="233"/>
      <c r="J289" s="256"/>
      <c r="K289" s="256"/>
      <c r="L289" s="256"/>
      <c r="M289" s="256"/>
      <c r="N289" s="256"/>
      <c r="O289" s="256"/>
    </row>
    <row r="290" spans="1:15" ht="15.75">
      <c r="A290" s="444"/>
      <c r="B290" s="469"/>
      <c r="C290" s="469" t="s">
        <v>134</v>
      </c>
      <c r="D290" s="456" t="s">
        <v>606</v>
      </c>
      <c r="E290" s="455" t="s">
        <v>287</v>
      </c>
      <c r="F290" s="464" t="s">
        <v>287</v>
      </c>
      <c r="G290" s="26"/>
      <c r="H290" s="26"/>
      <c r="I290" s="233"/>
      <c r="J290" s="256"/>
      <c r="K290" s="256"/>
      <c r="L290" s="256"/>
      <c r="M290" s="256"/>
      <c r="N290" s="256"/>
      <c r="O290" s="256"/>
    </row>
    <row r="291" spans="1:15" ht="15.75">
      <c r="A291" s="444"/>
      <c r="B291" s="469"/>
      <c r="C291" s="469" t="s">
        <v>138</v>
      </c>
      <c r="D291" s="456" t="s">
        <v>607</v>
      </c>
      <c r="E291" s="455" t="s">
        <v>287</v>
      </c>
      <c r="F291" s="464" t="s">
        <v>287</v>
      </c>
      <c r="G291" s="26"/>
      <c r="H291" s="26"/>
      <c r="I291" s="233"/>
      <c r="J291" s="256"/>
      <c r="K291" s="256"/>
      <c r="L291" s="256"/>
      <c r="M291" s="256"/>
      <c r="N291" s="256"/>
      <c r="O291" s="256"/>
    </row>
    <row r="292" spans="1:15" ht="15.75">
      <c r="A292" s="444"/>
      <c r="B292" s="469" t="s">
        <v>302</v>
      </c>
      <c r="C292" s="469"/>
      <c r="D292" s="452" t="s">
        <v>608</v>
      </c>
      <c r="E292" s="269"/>
      <c r="F292" s="269"/>
      <c r="G292" s="708"/>
      <c r="H292" s="817"/>
      <c r="I292" s="233"/>
      <c r="J292" s="256"/>
      <c r="K292" s="256"/>
      <c r="L292" s="256"/>
      <c r="M292" s="256"/>
      <c r="N292" s="256"/>
      <c r="O292" s="256"/>
    </row>
    <row r="293" spans="1:15" ht="25.5">
      <c r="A293" s="444"/>
      <c r="B293" s="469"/>
      <c r="C293" s="469" t="s">
        <v>117</v>
      </c>
      <c r="D293" s="456" t="s">
        <v>605</v>
      </c>
      <c r="E293" s="461" t="s">
        <v>295</v>
      </c>
      <c r="F293" s="460" t="s">
        <v>304</v>
      </c>
      <c r="G293" s="26"/>
      <c r="H293" s="707"/>
      <c r="I293" s="233"/>
      <c r="J293" s="256"/>
      <c r="K293" s="256"/>
      <c r="L293" s="256"/>
      <c r="M293" s="256"/>
      <c r="N293" s="256"/>
      <c r="O293" s="256"/>
    </row>
    <row r="294" spans="1:15" ht="25.5">
      <c r="A294" s="444"/>
      <c r="B294" s="469"/>
      <c r="C294" s="469" t="s">
        <v>119</v>
      </c>
      <c r="D294" s="456" t="s">
        <v>609</v>
      </c>
      <c r="E294" s="461" t="s">
        <v>295</v>
      </c>
      <c r="F294" s="460" t="s">
        <v>304</v>
      </c>
      <c r="G294" s="26"/>
      <c r="H294" s="707"/>
      <c r="I294" s="233"/>
      <c r="J294" s="256"/>
      <c r="K294" s="256"/>
      <c r="L294" s="256"/>
      <c r="M294" s="256"/>
      <c r="N294" s="256"/>
      <c r="O294" s="256"/>
    </row>
    <row r="295" spans="1:15" ht="25.5">
      <c r="A295" s="444"/>
      <c r="B295" s="469"/>
      <c r="C295" s="469" t="s">
        <v>121</v>
      </c>
      <c r="D295" s="456" t="s">
        <v>610</v>
      </c>
      <c r="E295" s="461" t="s">
        <v>295</v>
      </c>
      <c r="F295" s="460" t="s">
        <v>304</v>
      </c>
      <c r="G295" s="26"/>
      <c r="H295" s="707"/>
      <c r="I295" s="233"/>
      <c r="J295" s="256"/>
      <c r="K295" s="256"/>
      <c r="L295" s="256"/>
      <c r="M295" s="256"/>
      <c r="N295" s="256"/>
      <c r="O295" s="256"/>
    </row>
    <row r="296" spans="1:15" ht="25.5">
      <c r="A296" s="444"/>
      <c r="B296" s="469"/>
      <c r="C296" s="469" t="s">
        <v>134</v>
      </c>
      <c r="D296" s="456" t="s">
        <v>611</v>
      </c>
      <c r="E296" s="461" t="s">
        <v>295</v>
      </c>
      <c r="F296" s="460" t="s">
        <v>304</v>
      </c>
      <c r="G296" s="26"/>
      <c r="H296" s="707"/>
      <c r="I296" s="801"/>
      <c r="J296" s="256"/>
      <c r="K296" s="256"/>
      <c r="L296" s="256"/>
      <c r="M296" s="256"/>
      <c r="N296" s="256"/>
      <c r="O296" s="256"/>
    </row>
    <row r="297" spans="1:15" ht="25.5">
      <c r="A297" s="444"/>
      <c r="B297" s="469"/>
      <c r="C297" s="469" t="s">
        <v>138</v>
      </c>
      <c r="D297" s="456" t="s">
        <v>612</v>
      </c>
      <c r="E297" s="461" t="s">
        <v>295</v>
      </c>
      <c r="F297" s="460" t="s">
        <v>304</v>
      </c>
      <c r="G297" s="26"/>
      <c r="H297" s="707"/>
      <c r="I297" s="801"/>
      <c r="J297" s="256"/>
      <c r="K297" s="256"/>
      <c r="L297" s="256"/>
      <c r="M297" s="256"/>
      <c r="N297" s="256"/>
      <c r="O297" s="256"/>
    </row>
    <row r="298" spans="1:15" ht="25.5">
      <c r="A298" s="444"/>
      <c r="B298" s="469"/>
      <c r="C298" s="469" t="s">
        <v>150</v>
      </c>
      <c r="D298" s="456" t="s">
        <v>613</v>
      </c>
      <c r="E298" s="461" t="s">
        <v>295</v>
      </c>
      <c r="F298" s="460" t="s">
        <v>304</v>
      </c>
      <c r="G298" s="26"/>
      <c r="H298" s="707"/>
      <c r="I298" s="233"/>
      <c r="J298" s="256"/>
      <c r="K298" s="256"/>
      <c r="L298" s="256"/>
      <c r="M298" s="256"/>
      <c r="N298" s="256"/>
      <c r="O298" s="256"/>
    </row>
    <row r="299" spans="1:15" ht="25.5">
      <c r="A299" s="444"/>
      <c r="B299" s="469"/>
      <c r="C299" s="469" t="s">
        <v>152</v>
      </c>
      <c r="D299" s="456" t="s">
        <v>614</v>
      </c>
      <c r="E299" s="461" t="s">
        <v>295</v>
      </c>
      <c r="F299" s="460" t="s">
        <v>304</v>
      </c>
      <c r="G299" s="26"/>
      <c r="H299" s="707"/>
      <c r="I299" s="233"/>
      <c r="J299" s="256"/>
      <c r="K299" s="256"/>
      <c r="L299" s="256"/>
      <c r="M299" s="256"/>
      <c r="N299" s="256"/>
      <c r="O299" s="256"/>
    </row>
    <row r="300" spans="1:15" ht="25.5">
      <c r="A300" s="444"/>
      <c r="B300" s="469"/>
      <c r="C300" s="469" t="s">
        <v>154</v>
      </c>
      <c r="D300" s="456" t="s">
        <v>615</v>
      </c>
      <c r="E300" s="461" t="s">
        <v>295</v>
      </c>
      <c r="F300" s="460" t="s">
        <v>304</v>
      </c>
      <c r="G300" s="26"/>
      <c r="H300" s="707"/>
      <c r="I300" s="233"/>
      <c r="J300" s="256"/>
      <c r="K300" s="256"/>
      <c r="L300" s="256"/>
      <c r="M300" s="256"/>
      <c r="N300" s="256"/>
      <c r="O300" s="256"/>
    </row>
    <row r="301" spans="1:15" ht="15.75">
      <c r="A301" s="444"/>
      <c r="B301" s="469"/>
      <c r="C301" s="469" t="s">
        <v>156</v>
      </c>
      <c r="D301" s="456" t="s">
        <v>616</v>
      </c>
      <c r="E301" s="455" t="s">
        <v>287</v>
      </c>
      <c r="F301" s="464" t="s">
        <v>287</v>
      </c>
      <c r="G301" s="26"/>
      <c r="H301" s="707"/>
      <c r="I301" s="233"/>
      <c r="J301" s="256"/>
      <c r="K301" s="256"/>
      <c r="L301" s="256"/>
      <c r="M301" s="256"/>
      <c r="N301" s="256"/>
      <c r="O301" s="256"/>
    </row>
    <row r="302" spans="1:15" ht="25.5">
      <c r="A302" s="444"/>
      <c r="B302" s="469" t="s">
        <v>307</v>
      </c>
      <c r="C302" s="469"/>
      <c r="D302" s="452" t="s">
        <v>617</v>
      </c>
      <c r="E302" s="269"/>
      <c r="F302" s="269"/>
      <c r="G302" s="708"/>
      <c r="H302" s="817"/>
      <c r="I302" s="233"/>
      <c r="J302" s="256"/>
      <c r="K302" s="256"/>
      <c r="L302" s="256"/>
      <c r="M302" s="256"/>
      <c r="N302" s="256"/>
      <c r="O302" s="256"/>
    </row>
    <row r="303" spans="1:15" ht="38.25">
      <c r="A303" s="444"/>
      <c r="B303" s="469"/>
      <c r="C303" s="469" t="s">
        <v>117</v>
      </c>
      <c r="D303" s="456" t="s">
        <v>618</v>
      </c>
      <c r="E303" s="461" t="s">
        <v>295</v>
      </c>
      <c r="F303" s="454" t="s">
        <v>619</v>
      </c>
      <c r="G303" s="26"/>
      <c r="H303" s="707"/>
      <c r="I303" s="233"/>
      <c r="J303" s="256"/>
      <c r="K303" s="256"/>
      <c r="L303" s="256"/>
      <c r="M303" s="256"/>
      <c r="N303" s="256"/>
      <c r="O303" s="256"/>
    </row>
    <row r="304" spans="1:15" ht="38.25">
      <c r="A304" s="444"/>
      <c r="B304" s="469"/>
      <c r="C304" s="469" t="s">
        <v>119</v>
      </c>
      <c r="D304" s="456" t="s">
        <v>620</v>
      </c>
      <c r="E304" s="461" t="s">
        <v>295</v>
      </c>
      <c r="F304" s="454" t="s">
        <v>619</v>
      </c>
      <c r="G304" s="26"/>
      <c r="H304" s="707"/>
      <c r="I304" s="233"/>
      <c r="J304" s="256"/>
      <c r="K304" s="256"/>
      <c r="L304" s="256"/>
      <c r="M304" s="256"/>
      <c r="N304" s="256"/>
      <c r="O304" s="256"/>
    </row>
    <row r="305" spans="1:15" ht="38.25">
      <c r="A305" s="444"/>
      <c r="B305" s="469"/>
      <c r="C305" s="469" t="s">
        <v>121</v>
      </c>
      <c r="D305" s="456" t="s">
        <v>621</v>
      </c>
      <c r="E305" s="461" t="s">
        <v>295</v>
      </c>
      <c r="F305" s="454" t="s">
        <v>619</v>
      </c>
      <c r="G305" s="26"/>
      <c r="H305" s="707"/>
      <c r="I305" s="233"/>
      <c r="J305" s="256"/>
      <c r="K305" s="256"/>
      <c r="L305" s="256"/>
      <c r="M305" s="256"/>
      <c r="N305" s="256"/>
      <c r="O305" s="256"/>
    </row>
    <row r="306" spans="1:15" ht="38.25">
      <c r="A306" s="444"/>
      <c r="B306" s="469"/>
      <c r="C306" s="469" t="s">
        <v>134</v>
      </c>
      <c r="D306" s="456" t="s">
        <v>622</v>
      </c>
      <c r="E306" s="461" t="s">
        <v>295</v>
      </c>
      <c r="F306" s="454" t="s">
        <v>619</v>
      </c>
      <c r="G306" s="26"/>
      <c r="H306" s="707"/>
      <c r="I306" s="233"/>
      <c r="J306" s="256"/>
      <c r="K306" s="256"/>
      <c r="L306" s="256"/>
      <c r="M306" s="256"/>
      <c r="N306" s="256"/>
      <c r="O306" s="256"/>
    </row>
    <row r="307" spans="1:15" ht="38.25">
      <c r="A307" s="444"/>
      <c r="B307" s="469"/>
      <c r="C307" s="469" t="s">
        <v>138</v>
      </c>
      <c r="D307" s="456" t="s">
        <v>623</v>
      </c>
      <c r="E307" s="461" t="s">
        <v>295</v>
      </c>
      <c r="F307" s="454" t="s">
        <v>619</v>
      </c>
      <c r="G307" s="26"/>
      <c r="H307" s="707"/>
      <c r="I307" s="233"/>
      <c r="J307" s="256"/>
      <c r="K307" s="256"/>
      <c r="L307" s="256"/>
      <c r="M307" s="256"/>
      <c r="N307" s="256"/>
      <c r="O307" s="256"/>
    </row>
    <row r="308" spans="1:15" ht="15.75">
      <c r="A308" s="444"/>
      <c r="B308" s="469"/>
      <c r="C308" s="469" t="s">
        <v>150</v>
      </c>
      <c r="D308" s="456" t="s">
        <v>624</v>
      </c>
      <c r="E308" s="455" t="s">
        <v>287</v>
      </c>
      <c r="F308" s="464" t="s">
        <v>287</v>
      </c>
      <c r="G308" s="26"/>
      <c r="H308" s="707"/>
      <c r="I308" s="233"/>
      <c r="J308" s="256"/>
      <c r="K308" s="256"/>
      <c r="L308" s="256"/>
      <c r="M308" s="256"/>
      <c r="N308" s="256"/>
      <c r="O308" s="256"/>
    </row>
    <row r="309" spans="1:15" ht="25.5">
      <c r="A309" s="444"/>
      <c r="B309" s="469" t="s">
        <v>309</v>
      </c>
      <c r="C309" s="469" t="s">
        <v>277</v>
      </c>
      <c r="D309" s="456" t="s">
        <v>625</v>
      </c>
      <c r="E309" s="455" t="s">
        <v>287</v>
      </c>
      <c r="F309" s="464" t="s">
        <v>287</v>
      </c>
      <c r="G309" s="26"/>
      <c r="H309" s="707"/>
      <c r="I309" s="256"/>
      <c r="J309" s="256"/>
      <c r="K309" s="256"/>
      <c r="L309" s="256"/>
      <c r="M309" s="256"/>
      <c r="N309" s="256"/>
      <c r="O309" s="256"/>
    </row>
    <row r="310" spans="1:15" ht="63.75">
      <c r="A310" s="444"/>
      <c r="B310" s="469" t="s">
        <v>311</v>
      </c>
      <c r="C310" s="469"/>
      <c r="D310" s="456" t="s">
        <v>626</v>
      </c>
      <c r="E310" s="455" t="s">
        <v>287</v>
      </c>
      <c r="F310" s="464" t="s">
        <v>287</v>
      </c>
      <c r="G310" s="26"/>
      <c r="H310" s="707"/>
      <c r="I310" s="256"/>
      <c r="J310" s="256"/>
      <c r="K310" s="256"/>
      <c r="L310" s="256"/>
      <c r="M310" s="256"/>
      <c r="N310" s="256"/>
      <c r="O310" s="256"/>
    </row>
    <row r="311" spans="1:15" ht="25.5">
      <c r="A311" s="444"/>
      <c r="B311" s="469" t="s">
        <v>313</v>
      </c>
      <c r="C311" s="469"/>
      <c r="D311" s="456" t="s">
        <v>627</v>
      </c>
      <c r="E311" s="455" t="s">
        <v>287</v>
      </c>
      <c r="F311" s="464" t="s">
        <v>287</v>
      </c>
      <c r="G311" s="26"/>
      <c r="H311" s="707"/>
      <c r="I311" s="256"/>
      <c r="J311" s="256"/>
      <c r="K311" s="256"/>
      <c r="L311" s="256"/>
      <c r="M311" s="256"/>
      <c r="N311" s="256"/>
      <c r="O311" s="256"/>
    </row>
    <row r="312" spans="1:15" ht="25.5">
      <c r="A312" s="444"/>
      <c r="B312" s="469" t="s">
        <v>316</v>
      </c>
      <c r="C312" s="469"/>
      <c r="D312" s="439" t="s">
        <v>628</v>
      </c>
      <c r="E312" s="270"/>
      <c r="F312" s="270"/>
      <c r="G312" s="742"/>
      <c r="H312" s="811"/>
      <c r="I312" s="256"/>
      <c r="J312" s="256"/>
      <c r="K312" s="256"/>
      <c r="L312" s="256"/>
      <c r="M312" s="256"/>
      <c r="N312" s="256"/>
      <c r="O312" s="256"/>
    </row>
    <row r="313" spans="1:15" ht="25.5">
      <c r="A313" s="444"/>
      <c r="B313" s="469"/>
      <c r="C313" s="469" t="s">
        <v>117</v>
      </c>
      <c r="D313" s="470" t="s">
        <v>629</v>
      </c>
      <c r="E313" s="461" t="s">
        <v>295</v>
      </c>
      <c r="F313" s="460" t="s">
        <v>304</v>
      </c>
      <c r="G313" s="26"/>
      <c r="H313" s="707"/>
      <c r="I313" s="256"/>
      <c r="J313" s="256"/>
      <c r="K313" s="256"/>
      <c r="L313" s="256"/>
      <c r="M313" s="256"/>
      <c r="N313" s="256"/>
      <c r="O313" s="256"/>
    </row>
    <row r="314" spans="1:15" ht="25.5">
      <c r="A314" s="444"/>
      <c r="B314" s="469"/>
      <c r="C314" s="469" t="s">
        <v>119</v>
      </c>
      <c r="D314" s="470" t="s">
        <v>630</v>
      </c>
      <c r="E314" s="461" t="s">
        <v>295</v>
      </c>
      <c r="F314" s="460" t="s">
        <v>304</v>
      </c>
      <c r="G314" s="26"/>
      <c r="H314" s="707"/>
      <c r="I314" s="256"/>
      <c r="J314" s="256"/>
      <c r="K314" s="256"/>
      <c r="L314" s="256"/>
      <c r="M314" s="256"/>
      <c r="N314" s="256"/>
      <c r="O314" s="256"/>
    </row>
    <row r="315" spans="1:15" ht="25.5">
      <c r="A315" s="444"/>
      <c r="B315" s="469"/>
      <c r="C315" s="469" t="s">
        <v>121</v>
      </c>
      <c r="D315" s="470" t="s">
        <v>631</v>
      </c>
      <c r="E315" s="461" t="s">
        <v>295</v>
      </c>
      <c r="F315" s="460" t="s">
        <v>304</v>
      </c>
      <c r="G315" s="26"/>
      <c r="H315" s="707"/>
      <c r="I315" s="256"/>
      <c r="J315" s="256"/>
      <c r="K315" s="256"/>
      <c r="L315" s="256"/>
      <c r="M315" s="256"/>
      <c r="N315" s="256"/>
      <c r="O315" s="256"/>
    </row>
    <row r="316" spans="1:15" ht="25.5">
      <c r="A316" s="444"/>
      <c r="B316" s="469"/>
      <c r="C316" s="469" t="s">
        <v>134</v>
      </c>
      <c r="D316" s="470" t="s">
        <v>632</v>
      </c>
      <c r="E316" s="461" t="s">
        <v>295</v>
      </c>
      <c r="F316" s="460" t="s">
        <v>304</v>
      </c>
      <c r="G316" s="26"/>
      <c r="H316" s="707"/>
      <c r="I316" s="256"/>
      <c r="J316" s="256"/>
      <c r="K316" s="256"/>
      <c r="L316" s="256"/>
      <c r="M316" s="256"/>
      <c r="N316" s="256"/>
      <c r="O316" s="256"/>
    </row>
    <row r="317" spans="1:15" ht="27" thickTop="1" thickBot="1">
      <c r="A317" s="444"/>
      <c r="B317" s="469" t="s">
        <v>318</v>
      </c>
      <c r="C317" s="469"/>
      <c r="D317" s="470" t="s">
        <v>633</v>
      </c>
      <c r="E317" s="462" t="s">
        <v>287</v>
      </c>
      <c r="F317" s="460" t="s">
        <v>287</v>
      </c>
      <c r="G317" s="26"/>
      <c r="H317" s="707"/>
      <c r="I317" s="256"/>
      <c r="J317" s="256"/>
      <c r="K317" s="256"/>
      <c r="L317" s="256"/>
      <c r="M317" s="256"/>
      <c r="N317" s="256"/>
      <c r="O317" s="256"/>
    </row>
    <row r="318" spans="1:15" ht="33" thickTop="1" thickBot="1">
      <c r="A318" s="444"/>
      <c r="B318" s="469"/>
      <c r="C318" s="469"/>
      <c r="D318" s="873" t="s">
        <v>634</v>
      </c>
      <c r="E318" s="507" t="s">
        <v>282</v>
      </c>
      <c r="F318" s="507" t="s">
        <v>283</v>
      </c>
      <c r="G318" s="728" t="s">
        <v>103</v>
      </c>
      <c r="H318" s="814" t="s">
        <v>104</v>
      </c>
      <c r="I318" s="443"/>
      <c r="J318" s="256"/>
      <c r="K318" s="256"/>
      <c r="L318" s="256"/>
      <c r="M318" s="256"/>
      <c r="N318" s="256"/>
      <c r="O318" s="256"/>
    </row>
    <row r="319" spans="1:15" ht="27" thickTop="1" thickBot="1">
      <c r="A319" s="444"/>
      <c r="B319" s="469" t="s">
        <v>320</v>
      </c>
      <c r="C319" s="469"/>
      <c r="D319" s="456" t="s">
        <v>635</v>
      </c>
      <c r="E319" s="462" t="s">
        <v>287</v>
      </c>
      <c r="F319" s="460" t="s">
        <v>287</v>
      </c>
      <c r="G319" s="26"/>
      <c r="H319" s="707"/>
      <c r="I319" s="539"/>
    </row>
    <row r="320" spans="1:15" ht="25.5">
      <c r="A320" s="444"/>
      <c r="B320" s="469" t="s">
        <v>323</v>
      </c>
      <c r="C320" s="469"/>
      <c r="D320" s="456" t="s">
        <v>636</v>
      </c>
      <c r="E320" s="462" t="s">
        <v>287</v>
      </c>
      <c r="F320" s="460" t="s">
        <v>287</v>
      </c>
      <c r="G320" s="26"/>
      <c r="H320" s="707"/>
      <c r="I320" s="539"/>
    </row>
    <row r="321" spans="1:9" ht="25.5">
      <c r="A321" s="444"/>
      <c r="B321" s="469" t="s">
        <v>326</v>
      </c>
      <c r="C321" s="469"/>
      <c r="D321" s="452" t="s">
        <v>637</v>
      </c>
      <c r="E321" s="270"/>
      <c r="F321" s="270"/>
      <c r="G321" s="742"/>
      <c r="H321" s="811"/>
      <c r="I321" s="539"/>
    </row>
    <row r="322" spans="1:9" ht="25.5">
      <c r="A322" s="444"/>
      <c r="B322" s="469"/>
      <c r="C322" s="469" t="s">
        <v>117</v>
      </c>
      <c r="D322" s="456" t="s">
        <v>638</v>
      </c>
      <c r="E322" s="461" t="s">
        <v>295</v>
      </c>
      <c r="F322" s="460" t="s">
        <v>304</v>
      </c>
      <c r="G322" s="26"/>
      <c r="H322" s="707"/>
      <c r="I322" s="539"/>
    </row>
    <row r="323" spans="1:9" ht="25.5">
      <c r="A323" s="444"/>
      <c r="B323" s="469"/>
      <c r="C323" s="469" t="s">
        <v>119</v>
      </c>
      <c r="D323" s="456" t="s">
        <v>639</v>
      </c>
      <c r="E323" s="461" t="s">
        <v>295</v>
      </c>
      <c r="F323" s="460" t="s">
        <v>304</v>
      </c>
      <c r="G323" s="26"/>
      <c r="H323" s="707"/>
      <c r="I323" s="539"/>
    </row>
    <row r="324" spans="1:9" ht="25.5">
      <c r="A324" s="444"/>
      <c r="B324" s="469"/>
      <c r="C324" s="469" t="s">
        <v>121</v>
      </c>
      <c r="D324" s="456" t="s">
        <v>640</v>
      </c>
      <c r="E324" s="461" t="s">
        <v>295</v>
      </c>
      <c r="F324" s="460" t="s">
        <v>304</v>
      </c>
      <c r="G324" s="26"/>
      <c r="H324" s="707"/>
      <c r="I324" s="539"/>
    </row>
    <row r="325" spans="1:9" ht="25.5">
      <c r="A325" s="444"/>
      <c r="B325" s="469"/>
      <c r="C325" s="469" t="s">
        <v>134</v>
      </c>
      <c r="D325" s="456" t="s">
        <v>641</v>
      </c>
      <c r="E325" s="461" t="s">
        <v>295</v>
      </c>
      <c r="F325" s="460" t="s">
        <v>304</v>
      </c>
      <c r="G325" s="26"/>
      <c r="H325" s="707"/>
      <c r="I325" s="539"/>
    </row>
    <row r="326" spans="1:9" ht="25.5">
      <c r="A326" s="444"/>
      <c r="B326" s="469"/>
      <c r="C326" s="469" t="s">
        <v>138</v>
      </c>
      <c r="D326" s="456" t="s">
        <v>642</v>
      </c>
      <c r="E326" s="461" t="s">
        <v>295</v>
      </c>
      <c r="F326" s="460" t="s">
        <v>304</v>
      </c>
      <c r="G326" s="26"/>
      <c r="H326" s="707"/>
      <c r="I326" s="539"/>
    </row>
    <row r="327" spans="1:9" ht="25.5">
      <c r="A327" s="444"/>
      <c r="B327" s="469"/>
      <c r="C327" s="469" t="s">
        <v>150</v>
      </c>
      <c r="D327" s="456" t="s">
        <v>643</v>
      </c>
      <c r="E327" s="461" t="s">
        <v>295</v>
      </c>
      <c r="F327" s="460" t="s">
        <v>304</v>
      </c>
      <c r="G327" s="26"/>
      <c r="H327" s="707"/>
      <c r="I327" s="539"/>
    </row>
    <row r="328" spans="1:9" ht="25.5">
      <c r="A328" s="444"/>
      <c r="B328" s="469"/>
      <c r="C328" s="469" t="s">
        <v>152</v>
      </c>
      <c r="D328" s="456" t="s">
        <v>644</v>
      </c>
      <c r="E328" s="461" t="s">
        <v>295</v>
      </c>
      <c r="F328" s="460" t="s">
        <v>304</v>
      </c>
      <c r="G328" s="26"/>
      <c r="H328" s="707"/>
      <c r="I328" s="539"/>
    </row>
    <row r="329" spans="1:9" ht="25.5">
      <c r="A329" s="444"/>
      <c r="B329" s="469"/>
      <c r="C329" s="469" t="s">
        <v>154</v>
      </c>
      <c r="D329" s="456" t="s">
        <v>645</v>
      </c>
      <c r="E329" s="461" t="s">
        <v>295</v>
      </c>
      <c r="F329" s="460" t="s">
        <v>304</v>
      </c>
      <c r="G329" s="26"/>
      <c r="H329" s="707"/>
      <c r="I329" s="539"/>
    </row>
    <row r="330" spans="1:9" ht="15.75">
      <c r="A330" s="444"/>
      <c r="B330" s="469"/>
      <c r="C330" s="469" t="s">
        <v>156</v>
      </c>
      <c r="D330" s="456" t="s">
        <v>646</v>
      </c>
      <c r="E330" s="462" t="s">
        <v>287</v>
      </c>
      <c r="F330" s="460" t="s">
        <v>287</v>
      </c>
      <c r="G330" s="26"/>
      <c r="H330" s="707"/>
      <c r="I330" s="539"/>
    </row>
    <row r="331" spans="1:9" ht="15.75">
      <c r="A331" s="444"/>
      <c r="B331" s="469" t="s">
        <v>339</v>
      </c>
      <c r="C331" s="469"/>
      <c r="D331" s="452" t="s">
        <v>647</v>
      </c>
      <c r="E331" s="270"/>
      <c r="F331" s="270"/>
      <c r="G331" s="742"/>
      <c r="H331" s="811"/>
      <c r="I331" s="539"/>
    </row>
    <row r="332" spans="1:9" ht="25.5">
      <c r="A332" s="444"/>
      <c r="B332" s="469"/>
      <c r="C332" s="469" t="s">
        <v>117</v>
      </c>
      <c r="D332" s="456" t="s">
        <v>648</v>
      </c>
      <c r="E332" s="461" t="s">
        <v>295</v>
      </c>
      <c r="F332" s="460" t="s">
        <v>304</v>
      </c>
      <c r="G332" s="26"/>
      <c r="H332" s="707"/>
      <c r="I332" s="539"/>
    </row>
    <row r="333" spans="1:9" ht="25.5">
      <c r="A333" s="444"/>
      <c r="B333" s="469"/>
      <c r="C333" s="469" t="s">
        <v>119</v>
      </c>
      <c r="D333" s="456" t="s">
        <v>380</v>
      </c>
      <c r="E333" s="461" t="s">
        <v>295</v>
      </c>
      <c r="F333" s="460" t="s">
        <v>304</v>
      </c>
      <c r="G333" s="26"/>
      <c r="H333" s="707"/>
      <c r="I333" s="539"/>
    </row>
    <row r="334" spans="1:9" ht="25.5">
      <c r="A334" s="444"/>
      <c r="B334" s="469"/>
      <c r="C334" s="469" t="s">
        <v>121</v>
      </c>
      <c r="D334" s="456" t="s">
        <v>649</v>
      </c>
      <c r="E334" s="461" t="s">
        <v>295</v>
      </c>
      <c r="F334" s="460" t="s">
        <v>304</v>
      </c>
      <c r="G334" s="26"/>
      <c r="H334" s="707"/>
      <c r="I334" s="539"/>
    </row>
    <row r="335" spans="1:9" ht="25.5">
      <c r="A335" s="444"/>
      <c r="B335" s="469"/>
      <c r="C335" s="469" t="s">
        <v>134</v>
      </c>
      <c r="D335" s="456" t="s">
        <v>650</v>
      </c>
      <c r="E335" s="461" t="s">
        <v>295</v>
      </c>
      <c r="F335" s="460" t="s">
        <v>304</v>
      </c>
      <c r="G335" s="26"/>
      <c r="H335" s="707"/>
      <c r="I335" s="539"/>
    </row>
    <row r="336" spans="1:9" ht="25.5">
      <c r="A336" s="444"/>
      <c r="B336" s="469"/>
      <c r="C336" s="469" t="s">
        <v>138</v>
      </c>
      <c r="D336" s="456" t="s">
        <v>651</v>
      </c>
      <c r="E336" s="461" t="s">
        <v>295</v>
      </c>
      <c r="F336" s="460" t="s">
        <v>304</v>
      </c>
      <c r="G336" s="26"/>
      <c r="H336" s="707"/>
      <c r="I336" s="539"/>
    </row>
    <row r="337" spans="1:15" ht="25.5">
      <c r="A337" s="444"/>
      <c r="B337" s="469"/>
      <c r="C337" s="469" t="s">
        <v>150</v>
      </c>
      <c r="D337" s="456" t="s">
        <v>652</v>
      </c>
      <c r="E337" s="461" t="s">
        <v>295</v>
      </c>
      <c r="F337" s="460" t="s">
        <v>304</v>
      </c>
      <c r="G337" s="26"/>
      <c r="H337" s="707"/>
      <c r="I337" s="539"/>
    </row>
    <row r="338" spans="1:15" ht="25.5">
      <c r="A338" s="444"/>
      <c r="B338" s="469"/>
      <c r="C338" s="469" t="s">
        <v>152</v>
      </c>
      <c r="D338" s="456" t="s">
        <v>653</v>
      </c>
      <c r="E338" s="461" t="s">
        <v>295</v>
      </c>
      <c r="F338" s="460" t="s">
        <v>304</v>
      </c>
      <c r="G338" s="26"/>
      <c r="H338" s="707"/>
      <c r="I338" s="539"/>
    </row>
    <row r="339" spans="1:15" ht="25.5">
      <c r="A339" s="444"/>
      <c r="B339" s="469"/>
      <c r="C339" s="469" t="s">
        <v>154</v>
      </c>
      <c r="D339" s="456" t="s">
        <v>654</v>
      </c>
      <c r="E339" s="461" t="s">
        <v>295</v>
      </c>
      <c r="F339" s="460" t="s">
        <v>304</v>
      </c>
      <c r="G339" s="26"/>
      <c r="H339" s="707"/>
      <c r="I339" s="539"/>
    </row>
    <row r="340" spans="1:15" ht="15.75">
      <c r="A340" s="444"/>
      <c r="B340" s="469"/>
      <c r="C340" s="469" t="s">
        <v>156</v>
      </c>
      <c r="D340" s="456" t="s">
        <v>646</v>
      </c>
      <c r="E340" s="462" t="s">
        <v>287</v>
      </c>
      <c r="F340" s="460" t="s">
        <v>287</v>
      </c>
      <c r="G340" s="26"/>
      <c r="H340" s="707"/>
      <c r="I340" s="539"/>
    </row>
    <row r="341" spans="1:15" ht="25.5">
      <c r="A341" s="444"/>
      <c r="B341" s="469" t="s">
        <v>346</v>
      </c>
      <c r="C341" s="469"/>
      <c r="D341" s="456" t="s">
        <v>655</v>
      </c>
      <c r="E341" s="462" t="s">
        <v>656</v>
      </c>
      <c r="F341" s="460" t="s">
        <v>656</v>
      </c>
      <c r="G341" s="26"/>
      <c r="H341" s="707"/>
      <c r="I341" s="539"/>
    </row>
    <row r="342" spans="1:15" ht="25.5">
      <c r="A342" s="444"/>
      <c r="B342" s="469" t="s">
        <v>350</v>
      </c>
      <c r="C342" s="469"/>
      <c r="D342" s="456" t="s">
        <v>657</v>
      </c>
      <c r="E342" s="462" t="s">
        <v>656</v>
      </c>
      <c r="F342" s="460" t="s">
        <v>656</v>
      </c>
      <c r="G342" s="26"/>
      <c r="H342" s="707"/>
      <c r="I342" s="539"/>
    </row>
    <row r="343" spans="1:15" ht="15.75">
      <c r="A343" s="444"/>
      <c r="B343" s="469" t="s">
        <v>352</v>
      </c>
      <c r="C343" s="469"/>
      <c r="D343" s="456" t="s">
        <v>658</v>
      </c>
      <c r="E343" s="462" t="s">
        <v>656</v>
      </c>
      <c r="F343" s="460" t="s">
        <v>656</v>
      </c>
      <c r="G343" s="26"/>
      <c r="H343" s="707"/>
      <c r="I343" s="539"/>
    </row>
    <row r="344" spans="1:15" ht="38.25">
      <c r="A344" s="444"/>
      <c r="B344" s="469" t="s">
        <v>354</v>
      </c>
      <c r="C344" s="469"/>
      <c r="D344" s="452" t="s">
        <v>659</v>
      </c>
      <c r="E344" s="269"/>
      <c r="F344" s="269"/>
      <c r="G344" s="708"/>
      <c r="H344" s="817"/>
      <c r="I344" s="256"/>
      <c r="J344" s="256"/>
      <c r="K344" s="256"/>
      <c r="L344" s="256"/>
      <c r="M344" s="256"/>
      <c r="N344" s="256"/>
      <c r="O344" s="256"/>
    </row>
    <row r="345" spans="1:15" ht="38.25">
      <c r="A345" s="444"/>
      <c r="B345" s="469"/>
      <c r="C345" s="469" t="s">
        <v>117</v>
      </c>
      <c r="D345" s="456" t="s">
        <v>660</v>
      </c>
      <c r="E345" s="461" t="s">
        <v>295</v>
      </c>
      <c r="F345" s="454" t="s">
        <v>364</v>
      </c>
      <c r="G345" s="26"/>
      <c r="H345" s="707"/>
      <c r="I345" s="256"/>
      <c r="J345" s="256"/>
      <c r="K345" s="256"/>
      <c r="L345" s="256"/>
      <c r="M345" s="256"/>
      <c r="N345" s="256"/>
      <c r="O345" s="256"/>
    </row>
    <row r="346" spans="1:15" ht="38.25">
      <c r="A346" s="444"/>
      <c r="B346" s="469"/>
      <c r="C346" s="469" t="s">
        <v>119</v>
      </c>
      <c r="D346" s="456" t="s">
        <v>661</v>
      </c>
      <c r="E346" s="461" t="s">
        <v>295</v>
      </c>
      <c r="F346" s="454" t="s">
        <v>364</v>
      </c>
      <c r="G346" s="26"/>
      <c r="H346" s="707"/>
      <c r="I346" s="256"/>
      <c r="J346" s="256"/>
      <c r="K346" s="256"/>
      <c r="L346" s="256"/>
      <c r="M346" s="256"/>
      <c r="N346" s="256"/>
      <c r="O346" s="256"/>
    </row>
    <row r="347" spans="1:15" ht="38.25">
      <c r="A347" s="444"/>
      <c r="B347" s="469"/>
      <c r="C347" s="469" t="s">
        <v>121</v>
      </c>
      <c r="D347" s="456" t="s">
        <v>662</v>
      </c>
      <c r="E347" s="461" t="s">
        <v>295</v>
      </c>
      <c r="F347" s="454" t="s">
        <v>364</v>
      </c>
      <c r="G347" s="26"/>
      <c r="H347" s="707"/>
      <c r="I347" s="256"/>
      <c r="J347" s="256"/>
      <c r="K347" s="256"/>
      <c r="L347" s="256"/>
      <c r="M347" s="256"/>
      <c r="N347" s="256"/>
      <c r="O347" s="256"/>
    </row>
    <row r="348" spans="1:15" ht="38.25">
      <c r="A348" s="444"/>
      <c r="B348" s="469"/>
      <c r="C348" s="469" t="s">
        <v>134</v>
      </c>
      <c r="D348" s="456" t="s">
        <v>663</v>
      </c>
      <c r="E348" s="461" t="s">
        <v>295</v>
      </c>
      <c r="F348" s="454" t="s">
        <v>364</v>
      </c>
      <c r="G348" s="26"/>
      <c r="H348" s="707"/>
      <c r="I348" s="256"/>
      <c r="J348" s="256"/>
      <c r="K348" s="256"/>
      <c r="L348" s="256"/>
      <c r="M348" s="256"/>
      <c r="N348" s="256"/>
      <c r="O348" s="256"/>
    </row>
    <row r="349" spans="1:15" ht="38.25">
      <c r="A349" s="444"/>
      <c r="B349" s="469"/>
      <c r="C349" s="469" t="s">
        <v>138</v>
      </c>
      <c r="D349" s="456" t="s">
        <v>664</v>
      </c>
      <c r="E349" s="461" t="s">
        <v>295</v>
      </c>
      <c r="F349" s="454" t="s">
        <v>364</v>
      </c>
      <c r="G349" s="26"/>
      <c r="H349" s="707"/>
      <c r="I349" s="256"/>
      <c r="J349" s="256"/>
      <c r="K349" s="256"/>
      <c r="L349" s="256"/>
      <c r="M349" s="256"/>
      <c r="N349" s="256"/>
      <c r="O349" s="256"/>
    </row>
    <row r="350" spans="1:15" ht="38.25">
      <c r="A350" s="444"/>
      <c r="B350" s="469"/>
      <c r="C350" s="469" t="s">
        <v>150</v>
      </c>
      <c r="D350" s="456" t="s">
        <v>665</v>
      </c>
      <c r="E350" s="461" t="s">
        <v>295</v>
      </c>
      <c r="F350" s="454" t="s">
        <v>364</v>
      </c>
      <c r="G350" s="26"/>
      <c r="H350" s="707"/>
      <c r="I350" s="443"/>
      <c r="J350" s="256"/>
      <c r="K350" s="256"/>
      <c r="L350" s="256"/>
      <c r="M350" s="256"/>
      <c r="N350" s="256"/>
      <c r="O350" s="256"/>
    </row>
    <row r="351" spans="1:15" ht="38.25">
      <c r="A351" s="444"/>
      <c r="B351" s="469"/>
      <c r="C351" s="469" t="s">
        <v>152</v>
      </c>
      <c r="D351" s="456" t="s">
        <v>666</v>
      </c>
      <c r="E351" s="461" t="s">
        <v>295</v>
      </c>
      <c r="F351" s="454" t="s">
        <v>364</v>
      </c>
      <c r="G351" s="26"/>
      <c r="H351" s="707"/>
      <c r="I351" s="256"/>
      <c r="J351" s="256"/>
      <c r="K351" s="256"/>
      <c r="L351" s="256"/>
      <c r="M351" s="256"/>
      <c r="N351" s="256"/>
      <c r="O351" s="256"/>
    </row>
    <row r="352" spans="1:15" ht="38.25">
      <c r="A352" s="444"/>
      <c r="B352" s="469"/>
      <c r="C352" s="469" t="s">
        <v>154</v>
      </c>
      <c r="D352" s="456" t="s">
        <v>667</v>
      </c>
      <c r="E352" s="461" t="s">
        <v>295</v>
      </c>
      <c r="F352" s="454" t="s">
        <v>364</v>
      </c>
      <c r="G352" s="26"/>
      <c r="H352" s="707"/>
      <c r="I352" s="256"/>
      <c r="J352" s="256"/>
      <c r="K352" s="256"/>
      <c r="L352" s="256"/>
      <c r="M352" s="256"/>
      <c r="N352" s="256"/>
      <c r="O352" s="256"/>
    </row>
    <row r="353" spans="1:15" ht="38.25">
      <c r="A353" s="444"/>
      <c r="B353" s="469"/>
      <c r="C353" s="469" t="s">
        <v>156</v>
      </c>
      <c r="D353" s="456" t="s">
        <v>668</v>
      </c>
      <c r="E353" s="461" t="s">
        <v>295</v>
      </c>
      <c r="F353" s="454" t="s">
        <v>364</v>
      </c>
      <c r="G353" s="26"/>
      <c r="H353" s="707"/>
      <c r="I353" s="256"/>
      <c r="J353" s="256"/>
      <c r="K353" s="256"/>
      <c r="L353" s="256"/>
      <c r="M353" s="256"/>
      <c r="N353" s="256"/>
      <c r="O353" s="256"/>
    </row>
    <row r="354" spans="1:15" ht="38.25">
      <c r="A354" s="444"/>
      <c r="B354" s="469"/>
      <c r="C354" s="469" t="s">
        <v>158</v>
      </c>
      <c r="D354" s="456" t="s">
        <v>669</v>
      </c>
      <c r="E354" s="461" t="s">
        <v>295</v>
      </c>
      <c r="F354" s="454" t="s">
        <v>364</v>
      </c>
      <c r="G354" s="26"/>
      <c r="H354" s="707"/>
      <c r="I354" s="256"/>
      <c r="J354" s="256"/>
      <c r="K354" s="256"/>
      <c r="L354" s="256"/>
      <c r="M354" s="256"/>
      <c r="N354" s="256"/>
      <c r="O354" s="256"/>
    </row>
    <row r="355" spans="1:15" ht="38.25">
      <c r="A355" s="444"/>
      <c r="B355" s="469"/>
      <c r="C355" s="469" t="s">
        <v>160</v>
      </c>
      <c r="D355" s="456" t="s">
        <v>670</v>
      </c>
      <c r="E355" s="461" t="s">
        <v>295</v>
      </c>
      <c r="F355" s="454" t="s">
        <v>364</v>
      </c>
      <c r="G355" s="26"/>
      <c r="H355" s="707"/>
      <c r="I355" s="256"/>
      <c r="J355" s="256"/>
      <c r="K355" s="256"/>
      <c r="L355" s="256"/>
      <c r="M355" s="256"/>
      <c r="N355" s="256"/>
      <c r="O355" s="256"/>
    </row>
    <row r="356" spans="1:15" ht="38.25">
      <c r="A356" s="444"/>
      <c r="B356" s="469"/>
      <c r="C356" s="469" t="s">
        <v>162</v>
      </c>
      <c r="D356" s="456" t="s">
        <v>671</v>
      </c>
      <c r="E356" s="461" t="s">
        <v>295</v>
      </c>
      <c r="F356" s="454" t="s">
        <v>364</v>
      </c>
      <c r="G356" s="26"/>
      <c r="H356" s="707"/>
      <c r="I356" s="256"/>
      <c r="J356" s="256"/>
      <c r="K356" s="256"/>
      <c r="L356" s="256"/>
      <c r="M356" s="256"/>
      <c r="N356" s="256"/>
      <c r="O356" s="256"/>
    </row>
    <row r="357" spans="1:15" ht="38.25">
      <c r="A357" s="444"/>
      <c r="B357" s="469"/>
      <c r="C357" s="469" t="s">
        <v>194</v>
      </c>
      <c r="D357" s="456" t="s">
        <v>672</v>
      </c>
      <c r="E357" s="461" t="s">
        <v>295</v>
      </c>
      <c r="F357" s="454" t="s">
        <v>364</v>
      </c>
      <c r="G357" s="26"/>
      <c r="H357" s="707"/>
      <c r="I357" s="256"/>
      <c r="J357" s="256"/>
      <c r="K357" s="256"/>
      <c r="L357" s="256"/>
      <c r="M357" s="256"/>
      <c r="N357" s="256"/>
      <c r="O357" s="256"/>
    </row>
    <row r="358" spans="1:15" ht="38.25">
      <c r="A358" s="444"/>
      <c r="B358" s="469"/>
      <c r="C358" s="469" t="s">
        <v>196</v>
      </c>
      <c r="D358" s="456" t="s">
        <v>673</v>
      </c>
      <c r="E358" s="461" t="s">
        <v>295</v>
      </c>
      <c r="F358" s="454" t="s">
        <v>364</v>
      </c>
      <c r="G358" s="26"/>
      <c r="H358" s="707"/>
      <c r="I358" s="256"/>
      <c r="J358" s="256"/>
      <c r="K358" s="256"/>
      <c r="L358" s="256"/>
      <c r="M358" s="256"/>
      <c r="N358" s="256"/>
      <c r="O358" s="256"/>
    </row>
    <row r="359" spans="1:15" ht="38.25">
      <c r="A359" s="444"/>
      <c r="B359" s="469"/>
      <c r="C359" s="469" t="s">
        <v>198</v>
      </c>
      <c r="D359" s="456" t="s">
        <v>674</v>
      </c>
      <c r="E359" s="461" t="s">
        <v>295</v>
      </c>
      <c r="F359" s="454" t="s">
        <v>364</v>
      </c>
      <c r="G359" s="26"/>
      <c r="H359" s="707"/>
      <c r="I359" s="256"/>
      <c r="J359" s="256"/>
      <c r="K359" s="256"/>
      <c r="L359" s="256"/>
      <c r="M359" s="256"/>
      <c r="N359" s="256"/>
      <c r="O359" s="256"/>
    </row>
    <row r="360" spans="1:15" ht="38.25">
      <c r="A360" s="444"/>
      <c r="B360" s="469"/>
      <c r="C360" s="469" t="s">
        <v>200</v>
      </c>
      <c r="D360" s="456" t="s">
        <v>675</v>
      </c>
      <c r="E360" s="461" t="s">
        <v>295</v>
      </c>
      <c r="F360" s="454" t="s">
        <v>364</v>
      </c>
      <c r="G360" s="26"/>
      <c r="H360" s="707"/>
      <c r="I360" s="256"/>
      <c r="J360" s="256"/>
      <c r="K360" s="256"/>
      <c r="L360" s="256"/>
      <c r="M360" s="256"/>
      <c r="N360" s="256"/>
      <c r="O360" s="256"/>
    </row>
    <row r="361" spans="1:15" ht="38.25">
      <c r="A361" s="444"/>
      <c r="B361" s="469"/>
      <c r="C361" s="469" t="s">
        <v>203</v>
      </c>
      <c r="D361" s="456" t="s">
        <v>676</v>
      </c>
      <c r="E361" s="461" t="s">
        <v>295</v>
      </c>
      <c r="F361" s="454" t="s">
        <v>364</v>
      </c>
      <c r="G361" s="26"/>
      <c r="H361" s="707"/>
      <c r="I361" s="256"/>
      <c r="J361" s="256"/>
      <c r="K361" s="256"/>
      <c r="L361" s="256"/>
      <c r="M361" s="256"/>
      <c r="N361" s="256"/>
      <c r="O361" s="256"/>
    </row>
    <row r="362" spans="1:15" ht="38.25">
      <c r="A362" s="444"/>
      <c r="B362" s="469"/>
      <c r="C362" s="469" t="s">
        <v>205</v>
      </c>
      <c r="D362" s="456" t="s">
        <v>677</v>
      </c>
      <c r="E362" s="461" t="s">
        <v>295</v>
      </c>
      <c r="F362" s="454" t="s">
        <v>364</v>
      </c>
      <c r="G362" s="26"/>
      <c r="H362" s="707"/>
      <c r="I362" s="256"/>
      <c r="J362" s="256"/>
      <c r="K362" s="256"/>
      <c r="L362" s="256"/>
      <c r="M362" s="256"/>
      <c r="N362" s="256"/>
      <c r="O362" s="256"/>
    </row>
    <row r="363" spans="1:15" ht="38.25">
      <c r="A363" s="444"/>
      <c r="B363" s="469"/>
      <c r="C363" s="469" t="s">
        <v>207</v>
      </c>
      <c r="D363" s="456" t="s">
        <v>678</v>
      </c>
      <c r="E363" s="461" t="s">
        <v>295</v>
      </c>
      <c r="F363" s="454" t="s">
        <v>364</v>
      </c>
      <c r="G363" s="26"/>
      <c r="H363" s="707"/>
      <c r="I363" s="256"/>
      <c r="J363" s="256"/>
      <c r="K363" s="256"/>
      <c r="L363" s="256"/>
      <c r="M363" s="256"/>
      <c r="N363" s="256"/>
      <c r="O363" s="256"/>
    </row>
    <row r="364" spans="1:15" ht="38.25">
      <c r="A364" s="444"/>
      <c r="B364" s="469"/>
      <c r="C364" s="469" t="s">
        <v>209</v>
      </c>
      <c r="D364" s="456" t="s">
        <v>679</v>
      </c>
      <c r="E364" s="461" t="s">
        <v>295</v>
      </c>
      <c r="F364" s="454" t="s">
        <v>364</v>
      </c>
      <c r="G364" s="26"/>
      <c r="H364" s="707"/>
      <c r="I364" s="256"/>
      <c r="J364" s="256"/>
      <c r="K364" s="256"/>
      <c r="L364" s="256"/>
      <c r="M364" s="256"/>
      <c r="N364" s="256"/>
      <c r="O364" s="256"/>
    </row>
    <row r="365" spans="1:15" ht="39.75" thickTop="1" thickBot="1">
      <c r="A365" s="444"/>
      <c r="B365" s="469"/>
      <c r="C365" s="469" t="s">
        <v>212</v>
      </c>
      <c r="D365" s="456" t="s">
        <v>680</v>
      </c>
      <c r="E365" s="461" t="s">
        <v>295</v>
      </c>
      <c r="F365" s="454" t="s">
        <v>364</v>
      </c>
      <c r="G365" s="26"/>
      <c r="H365" s="707"/>
      <c r="I365" s="256"/>
      <c r="J365" s="256"/>
      <c r="K365" s="256"/>
      <c r="L365" s="256"/>
      <c r="M365" s="256"/>
      <c r="N365" s="256"/>
      <c r="O365" s="256"/>
    </row>
    <row r="366" spans="1:15" ht="33" thickTop="1" thickBot="1">
      <c r="A366" s="444"/>
      <c r="B366" s="469"/>
      <c r="C366" s="469"/>
      <c r="D366" s="873" t="s">
        <v>380</v>
      </c>
      <c r="E366" s="507" t="s">
        <v>282</v>
      </c>
      <c r="F366" s="507" t="s">
        <v>283</v>
      </c>
      <c r="G366" s="728" t="s">
        <v>103</v>
      </c>
      <c r="H366" s="814" t="s">
        <v>104</v>
      </c>
      <c r="I366" s="256"/>
      <c r="J366" s="256"/>
      <c r="K366" s="256"/>
      <c r="L366" s="256"/>
      <c r="M366" s="256"/>
      <c r="N366" s="256"/>
      <c r="O366" s="256"/>
    </row>
    <row r="367" spans="1:15" ht="27" thickTop="1" thickBot="1">
      <c r="A367" s="444"/>
      <c r="B367" s="469" t="s">
        <v>407</v>
      </c>
      <c r="C367" s="469"/>
      <c r="D367" s="456" t="s">
        <v>681</v>
      </c>
      <c r="E367" s="461" t="s">
        <v>295</v>
      </c>
      <c r="F367" s="460" t="s">
        <v>304</v>
      </c>
      <c r="G367" s="26"/>
      <c r="H367" s="707"/>
      <c r="I367" s="357"/>
      <c r="J367" s="256"/>
      <c r="K367" s="256"/>
      <c r="L367" s="256"/>
      <c r="M367" s="256"/>
      <c r="N367" s="256"/>
      <c r="O367" s="256"/>
    </row>
    <row r="368" spans="1:15" ht="25.5">
      <c r="A368" s="444"/>
      <c r="B368" s="469" t="s">
        <v>409</v>
      </c>
      <c r="C368" s="469"/>
      <c r="D368" s="456" t="s">
        <v>682</v>
      </c>
      <c r="E368" s="455" t="s">
        <v>287</v>
      </c>
      <c r="F368" s="464" t="s">
        <v>287</v>
      </c>
      <c r="G368" s="26"/>
      <c r="H368" s="707"/>
      <c r="I368" s="357"/>
      <c r="J368" s="256"/>
      <c r="K368" s="256"/>
      <c r="L368" s="256"/>
      <c r="M368" s="256"/>
      <c r="N368" s="256"/>
      <c r="O368" s="256"/>
    </row>
    <row r="369" spans="1:15" ht="51">
      <c r="A369" s="444"/>
      <c r="B369" s="469" t="s">
        <v>411</v>
      </c>
      <c r="C369" s="469"/>
      <c r="D369" s="456" t="s">
        <v>683</v>
      </c>
      <c r="E369" s="455" t="s">
        <v>287</v>
      </c>
      <c r="F369" s="464" t="s">
        <v>287</v>
      </c>
      <c r="G369" s="26"/>
      <c r="H369" s="707"/>
      <c r="I369" s="256"/>
      <c r="J369" s="256"/>
      <c r="K369" s="256"/>
      <c r="L369" s="256"/>
      <c r="M369" s="256"/>
      <c r="N369" s="256"/>
      <c r="O369" s="256"/>
    </row>
    <row r="370" spans="1:15" ht="25.5">
      <c r="A370" s="444"/>
      <c r="B370" s="469" t="s">
        <v>413</v>
      </c>
      <c r="C370" s="469"/>
      <c r="D370" s="452" t="s">
        <v>684</v>
      </c>
      <c r="E370" s="269"/>
      <c r="F370" s="269"/>
      <c r="G370" s="708"/>
      <c r="H370" s="817"/>
      <c r="I370" s="256"/>
      <c r="J370" s="256"/>
      <c r="K370" s="256"/>
      <c r="L370" s="256"/>
      <c r="M370" s="256"/>
      <c r="N370" s="256"/>
      <c r="O370" s="256"/>
    </row>
    <row r="371" spans="1:15" ht="38.25">
      <c r="A371" s="444"/>
      <c r="B371" s="469"/>
      <c r="C371" s="469" t="s">
        <v>117</v>
      </c>
      <c r="D371" s="456" t="s">
        <v>685</v>
      </c>
      <c r="E371" s="461" t="s">
        <v>295</v>
      </c>
      <c r="F371" s="454" t="s">
        <v>686</v>
      </c>
      <c r="G371" s="26"/>
      <c r="H371" s="707"/>
      <c r="I371" s="256"/>
      <c r="J371" s="256"/>
      <c r="K371" s="256"/>
      <c r="L371" s="256"/>
      <c r="M371" s="256"/>
      <c r="N371" s="256"/>
      <c r="O371" s="256"/>
    </row>
    <row r="372" spans="1:15" ht="38.25">
      <c r="A372" s="444"/>
      <c r="B372" s="469"/>
      <c r="C372" s="469" t="s">
        <v>119</v>
      </c>
      <c r="D372" s="456" t="s">
        <v>687</v>
      </c>
      <c r="E372" s="461" t="s">
        <v>295</v>
      </c>
      <c r="F372" s="454" t="s">
        <v>686</v>
      </c>
      <c r="G372" s="26"/>
      <c r="H372" s="707"/>
      <c r="I372" s="256"/>
      <c r="J372" s="256"/>
      <c r="K372" s="256"/>
      <c r="L372" s="256"/>
      <c r="M372" s="256"/>
      <c r="N372" s="256"/>
      <c r="O372" s="256"/>
    </row>
    <row r="373" spans="1:15" ht="38.25">
      <c r="A373" s="444"/>
      <c r="B373" s="469"/>
      <c r="C373" s="469" t="s">
        <v>121</v>
      </c>
      <c r="D373" s="456" t="s">
        <v>688</v>
      </c>
      <c r="E373" s="461" t="s">
        <v>295</v>
      </c>
      <c r="F373" s="454" t="s">
        <v>686</v>
      </c>
      <c r="G373" s="26"/>
      <c r="H373" s="707"/>
      <c r="I373" s="256"/>
      <c r="J373" s="256"/>
      <c r="K373" s="256"/>
      <c r="L373" s="256"/>
      <c r="M373" s="256"/>
      <c r="N373" s="256"/>
      <c r="O373" s="256"/>
    </row>
    <row r="374" spans="1:15" ht="38.25">
      <c r="A374" s="444"/>
      <c r="B374" s="469"/>
      <c r="C374" s="469" t="s">
        <v>134</v>
      </c>
      <c r="D374" s="456" t="s">
        <v>689</v>
      </c>
      <c r="E374" s="461" t="s">
        <v>295</v>
      </c>
      <c r="F374" s="454" t="s">
        <v>686</v>
      </c>
      <c r="G374" s="26"/>
      <c r="H374" s="707"/>
      <c r="I374" s="256"/>
      <c r="J374" s="256"/>
      <c r="K374" s="256"/>
      <c r="L374" s="256"/>
      <c r="M374" s="256"/>
      <c r="N374" s="256"/>
      <c r="O374" s="256"/>
    </row>
    <row r="375" spans="1:15" ht="38.25">
      <c r="A375" s="444"/>
      <c r="B375" s="469"/>
      <c r="C375" s="469" t="s">
        <v>138</v>
      </c>
      <c r="D375" s="456" t="s">
        <v>690</v>
      </c>
      <c r="E375" s="461" t="s">
        <v>295</v>
      </c>
      <c r="F375" s="454" t="s">
        <v>686</v>
      </c>
      <c r="G375" s="26"/>
      <c r="H375" s="707"/>
      <c r="I375" s="256"/>
      <c r="J375" s="256"/>
      <c r="K375" s="256"/>
      <c r="L375" s="256"/>
      <c r="M375" s="256"/>
      <c r="N375" s="256"/>
      <c r="O375" s="256"/>
    </row>
    <row r="376" spans="1:15" ht="38.25">
      <c r="A376" s="444"/>
      <c r="B376" s="469"/>
      <c r="C376" s="469" t="s">
        <v>150</v>
      </c>
      <c r="D376" s="456" t="s">
        <v>691</v>
      </c>
      <c r="E376" s="461" t="s">
        <v>295</v>
      </c>
      <c r="F376" s="454" t="s">
        <v>686</v>
      </c>
      <c r="G376" s="26"/>
      <c r="H376" s="707"/>
      <c r="I376" s="256"/>
      <c r="J376" s="256"/>
      <c r="K376" s="256"/>
      <c r="L376" s="256"/>
      <c r="M376" s="256"/>
      <c r="N376" s="256"/>
      <c r="O376" s="256"/>
    </row>
    <row r="377" spans="1:15" ht="38.25">
      <c r="A377" s="444"/>
      <c r="B377" s="469"/>
      <c r="C377" s="469" t="s">
        <v>152</v>
      </c>
      <c r="D377" s="456" t="s">
        <v>147</v>
      </c>
      <c r="E377" s="461" t="s">
        <v>295</v>
      </c>
      <c r="F377" s="454" t="s">
        <v>686</v>
      </c>
      <c r="G377" s="26"/>
      <c r="H377" s="707"/>
      <c r="I377" s="256"/>
      <c r="J377" s="256"/>
      <c r="K377" s="256"/>
      <c r="L377" s="256"/>
      <c r="M377" s="256"/>
      <c r="N377" s="256"/>
      <c r="O377" s="256"/>
    </row>
    <row r="378" spans="1:15" ht="38.25">
      <c r="A378" s="444"/>
      <c r="B378" s="469"/>
      <c r="C378" s="469" t="s">
        <v>154</v>
      </c>
      <c r="D378" s="456" t="s">
        <v>692</v>
      </c>
      <c r="E378" s="461" t="s">
        <v>295</v>
      </c>
      <c r="F378" s="454" t="s">
        <v>686</v>
      </c>
      <c r="G378" s="26"/>
      <c r="H378" s="707"/>
      <c r="I378" s="256"/>
      <c r="J378" s="256"/>
      <c r="K378" s="256"/>
      <c r="L378" s="256"/>
      <c r="M378" s="256"/>
      <c r="N378" s="256"/>
      <c r="O378" s="256"/>
    </row>
    <row r="379" spans="1:15" ht="38.25">
      <c r="A379" s="444"/>
      <c r="B379" s="469"/>
      <c r="C379" s="469" t="s">
        <v>156</v>
      </c>
      <c r="D379" s="456" t="s">
        <v>693</v>
      </c>
      <c r="E379" s="461" t="s">
        <v>295</v>
      </c>
      <c r="F379" s="454" t="s">
        <v>686</v>
      </c>
      <c r="G379" s="26"/>
      <c r="H379" s="707"/>
      <c r="I379" s="256"/>
      <c r="J379" s="256"/>
      <c r="K379" s="256"/>
      <c r="L379" s="256"/>
      <c r="M379" s="256"/>
      <c r="N379" s="256"/>
      <c r="O379" s="256"/>
    </row>
    <row r="380" spans="1:15" ht="38.25">
      <c r="A380" s="444"/>
      <c r="B380" s="469"/>
      <c r="C380" s="469" t="s">
        <v>158</v>
      </c>
      <c r="D380" s="456" t="s">
        <v>694</v>
      </c>
      <c r="E380" s="461" t="s">
        <v>295</v>
      </c>
      <c r="F380" s="454" t="s">
        <v>686</v>
      </c>
      <c r="G380" s="26"/>
      <c r="H380" s="707"/>
      <c r="I380" s="256"/>
      <c r="J380" s="256"/>
      <c r="K380" s="256"/>
      <c r="L380" s="256"/>
      <c r="M380" s="256"/>
      <c r="N380" s="256"/>
      <c r="O380" s="256"/>
    </row>
    <row r="381" spans="1:15" ht="38.25">
      <c r="A381" s="444"/>
      <c r="B381" s="469"/>
      <c r="C381" s="469" t="s">
        <v>160</v>
      </c>
      <c r="D381" s="456" t="s">
        <v>148</v>
      </c>
      <c r="E381" s="461" t="s">
        <v>295</v>
      </c>
      <c r="F381" s="454" t="s">
        <v>686</v>
      </c>
      <c r="G381" s="26"/>
      <c r="H381" s="707"/>
      <c r="I381" s="256"/>
      <c r="J381" s="256"/>
      <c r="K381" s="256"/>
      <c r="L381" s="256"/>
      <c r="M381" s="256"/>
      <c r="N381" s="256"/>
      <c r="O381" s="256"/>
    </row>
    <row r="382" spans="1:15" ht="38.25">
      <c r="A382" s="444"/>
      <c r="B382" s="469"/>
      <c r="C382" s="469" t="s">
        <v>162</v>
      </c>
      <c r="D382" s="456" t="s">
        <v>149</v>
      </c>
      <c r="E382" s="461" t="s">
        <v>295</v>
      </c>
      <c r="F382" s="454" t="s">
        <v>686</v>
      </c>
      <c r="G382" s="26"/>
      <c r="H382" s="707"/>
      <c r="I382" s="233"/>
      <c r="J382" s="256"/>
      <c r="K382" s="256"/>
      <c r="L382" s="256"/>
      <c r="M382" s="256"/>
      <c r="N382" s="256"/>
      <c r="O382" s="256"/>
    </row>
    <row r="383" spans="1:15" ht="38.25">
      <c r="A383" s="444"/>
      <c r="B383" s="469"/>
      <c r="C383" s="469" t="s">
        <v>194</v>
      </c>
      <c r="D383" s="456" t="s">
        <v>695</v>
      </c>
      <c r="E383" s="461" t="s">
        <v>295</v>
      </c>
      <c r="F383" s="454" t="s">
        <v>686</v>
      </c>
      <c r="G383" s="26"/>
      <c r="H383" s="707"/>
      <c r="I383" s="233"/>
      <c r="J383" s="256"/>
      <c r="K383" s="256"/>
      <c r="L383" s="256"/>
      <c r="M383" s="256"/>
      <c r="N383" s="256"/>
      <c r="O383" s="256"/>
    </row>
    <row r="384" spans="1:15" ht="38.25">
      <c r="A384" s="444"/>
      <c r="B384" s="469"/>
      <c r="C384" s="469" t="s">
        <v>196</v>
      </c>
      <c r="D384" s="456" t="s">
        <v>696</v>
      </c>
      <c r="E384" s="461" t="s">
        <v>295</v>
      </c>
      <c r="F384" s="454" t="s">
        <v>686</v>
      </c>
      <c r="G384" s="26"/>
      <c r="H384" s="707"/>
      <c r="I384" s="233"/>
      <c r="J384" s="256"/>
      <c r="K384" s="256"/>
      <c r="L384" s="256"/>
      <c r="M384" s="256"/>
      <c r="N384" s="256"/>
      <c r="O384" s="256"/>
    </row>
    <row r="385" spans="1:15" ht="38.25">
      <c r="A385" s="444"/>
      <c r="B385" s="469"/>
      <c r="C385" s="469" t="s">
        <v>198</v>
      </c>
      <c r="D385" s="456" t="s">
        <v>697</v>
      </c>
      <c r="E385" s="461" t="s">
        <v>295</v>
      </c>
      <c r="F385" s="454" t="s">
        <v>686</v>
      </c>
      <c r="G385" s="26"/>
      <c r="H385" s="707"/>
      <c r="I385" s="233"/>
      <c r="J385" s="256"/>
      <c r="K385" s="256"/>
      <c r="L385" s="256"/>
      <c r="M385" s="256"/>
      <c r="N385" s="256"/>
      <c r="O385" s="256"/>
    </row>
    <row r="386" spans="1:15" ht="38.25">
      <c r="A386" s="444"/>
      <c r="B386" s="469"/>
      <c r="C386" s="469" t="s">
        <v>200</v>
      </c>
      <c r="D386" s="456" t="s">
        <v>698</v>
      </c>
      <c r="E386" s="461" t="s">
        <v>295</v>
      </c>
      <c r="F386" s="454" t="s">
        <v>686</v>
      </c>
      <c r="G386" s="26"/>
      <c r="H386" s="707"/>
      <c r="I386" s="233"/>
      <c r="J386" s="256"/>
      <c r="K386" s="256"/>
      <c r="L386" s="256"/>
      <c r="M386" s="256"/>
      <c r="N386" s="256"/>
      <c r="O386" s="256"/>
    </row>
    <row r="387" spans="1:15" ht="38.25">
      <c r="A387" s="444"/>
      <c r="B387" s="469"/>
      <c r="C387" s="469" t="s">
        <v>203</v>
      </c>
      <c r="D387" s="456" t="s">
        <v>699</v>
      </c>
      <c r="E387" s="461" t="s">
        <v>295</v>
      </c>
      <c r="F387" s="454" t="s">
        <v>686</v>
      </c>
      <c r="G387" s="26"/>
      <c r="H387" s="707"/>
      <c r="I387" s="233"/>
      <c r="J387" s="256"/>
      <c r="K387" s="256"/>
      <c r="L387" s="256"/>
      <c r="M387" s="256"/>
      <c r="N387" s="256"/>
      <c r="O387" s="256"/>
    </row>
    <row r="388" spans="1:15" ht="38.25">
      <c r="A388" s="444"/>
      <c r="B388" s="469"/>
      <c r="C388" s="469" t="s">
        <v>205</v>
      </c>
      <c r="D388" s="456" t="s">
        <v>700</v>
      </c>
      <c r="E388" s="461" t="s">
        <v>295</v>
      </c>
      <c r="F388" s="454" t="s">
        <v>686</v>
      </c>
      <c r="G388" s="26"/>
      <c r="H388" s="707"/>
      <c r="I388" s="233"/>
      <c r="J388" s="256"/>
      <c r="K388" s="256"/>
      <c r="L388" s="256"/>
      <c r="M388" s="256"/>
      <c r="N388" s="256"/>
      <c r="O388" s="256"/>
    </row>
    <row r="389" spans="1:15" ht="38.25">
      <c r="A389" s="444"/>
      <c r="B389" s="469"/>
      <c r="C389" s="469" t="s">
        <v>207</v>
      </c>
      <c r="D389" s="456" t="s">
        <v>701</v>
      </c>
      <c r="E389" s="461" t="s">
        <v>295</v>
      </c>
      <c r="F389" s="454" t="s">
        <v>686</v>
      </c>
      <c r="G389" s="26"/>
      <c r="H389" s="707"/>
      <c r="I389" s="233"/>
      <c r="J389" s="256"/>
      <c r="K389" s="256"/>
      <c r="L389" s="256"/>
      <c r="M389" s="256"/>
      <c r="N389" s="256"/>
      <c r="O389" s="256"/>
    </row>
    <row r="390" spans="1:15" ht="38.25">
      <c r="A390" s="444"/>
      <c r="B390" s="469"/>
      <c r="C390" s="469" t="s">
        <v>209</v>
      </c>
      <c r="D390" s="456" t="s">
        <v>667</v>
      </c>
      <c r="E390" s="461" t="s">
        <v>295</v>
      </c>
      <c r="F390" s="454" t="s">
        <v>686</v>
      </c>
      <c r="G390" s="26"/>
      <c r="H390" s="707"/>
      <c r="I390" s="233"/>
      <c r="J390" s="256"/>
      <c r="K390" s="256"/>
      <c r="L390" s="256"/>
      <c r="M390" s="256"/>
      <c r="N390" s="256"/>
      <c r="O390" s="256"/>
    </row>
    <row r="391" spans="1:15" ht="25.5">
      <c r="A391" s="444"/>
      <c r="B391" s="469" t="s">
        <v>415</v>
      </c>
      <c r="C391" s="469"/>
      <c r="D391" s="456" t="s">
        <v>702</v>
      </c>
      <c r="E391" s="455" t="s">
        <v>287</v>
      </c>
      <c r="F391" s="464" t="s">
        <v>287</v>
      </c>
      <c r="G391" s="26"/>
      <c r="H391" s="707"/>
      <c r="I391" s="233"/>
      <c r="J391" s="256"/>
      <c r="K391" s="256"/>
      <c r="L391" s="256"/>
      <c r="M391" s="256"/>
      <c r="N391" s="256"/>
      <c r="O391" s="256"/>
    </row>
    <row r="392" spans="1:15" ht="25.5">
      <c r="A392" s="444"/>
      <c r="B392" s="469" t="s">
        <v>417</v>
      </c>
      <c r="C392" s="469"/>
      <c r="D392" s="456" t="s">
        <v>703</v>
      </c>
      <c r="E392" s="455" t="s">
        <v>295</v>
      </c>
      <c r="F392" s="464" t="s">
        <v>704</v>
      </c>
      <c r="G392" s="26"/>
      <c r="H392" s="707"/>
      <c r="I392" s="233"/>
      <c r="J392" s="256"/>
      <c r="K392" s="256"/>
      <c r="L392" s="256"/>
      <c r="M392" s="256"/>
      <c r="N392" s="256"/>
      <c r="O392" s="256"/>
    </row>
    <row r="393" spans="1:15" ht="38.25">
      <c r="A393" s="444"/>
      <c r="B393" s="469" t="s">
        <v>421</v>
      </c>
      <c r="C393" s="469"/>
      <c r="D393" s="456" t="s">
        <v>705</v>
      </c>
      <c r="E393" s="455" t="s">
        <v>287</v>
      </c>
      <c r="F393" s="464" t="s">
        <v>287</v>
      </c>
      <c r="G393" s="26"/>
      <c r="H393" s="707"/>
      <c r="I393" s="233"/>
      <c r="J393" s="256"/>
      <c r="K393" s="256"/>
      <c r="L393" s="256"/>
      <c r="M393" s="256"/>
      <c r="N393" s="256"/>
      <c r="O393" s="256"/>
    </row>
    <row r="394" spans="1:15" ht="25.5">
      <c r="A394" s="444"/>
      <c r="B394" s="469" t="s">
        <v>423</v>
      </c>
      <c r="C394" s="469"/>
      <c r="D394" s="452" t="s">
        <v>706</v>
      </c>
      <c r="E394" s="269"/>
      <c r="F394" s="269"/>
      <c r="G394" s="708"/>
      <c r="H394" s="817"/>
      <c r="I394" s="233"/>
      <c r="J394" s="256"/>
      <c r="K394" s="256"/>
      <c r="L394" s="256"/>
      <c r="M394" s="256"/>
      <c r="N394" s="256"/>
      <c r="O394" s="256"/>
    </row>
    <row r="395" spans="1:15" ht="15.75">
      <c r="A395" s="444"/>
      <c r="B395" s="469"/>
      <c r="C395" s="469" t="s">
        <v>117</v>
      </c>
      <c r="D395" s="456" t="s">
        <v>707</v>
      </c>
      <c r="E395" s="455" t="s">
        <v>656</v>
      </c>
      <c r="F395" s="464" t="s">
        <v>656</v>
      </c>
      <c r="G395" s="26"/>
      <c r="H395" s="707"/>
      <c r="I395" s="233"/>
      <c r="J395" s="256"/>
      <c r="K395" s="256"/>
      <c r="L395" s="256"/>
      <c r="M395" s="256"/>
      <c r="N395" s="256"/>
      <c r="O395" s="256"/>
    </row>
    <row r="396" spans="1:15" ht="15.75">
      <c r="A396" s="444"/>
      <c r="B396" s="469"/>
      <c r="C396" s="469" t="s">
        <v>119</v>
      </c>
      <c r="D396" s="456" t="s">
        <v>708</v>
      </c>
      <c r="E396" s="455" t="s">
        <v>656</v>
      </c>
      <c r="F396" s="464" t="s">
        <v>656</v>
      </c>
      <c r="G396" s="26"/>
      <c r="H396" s="707"/>
      <c r="I396" s="233"/>
      <c r="J396" s="256"/>
      <c r="K396" s="256"/>
      <c r="L396" s="256"/>
      <c r="M396" s="256"/>
      <c r="N396" s="256"/>
      <c r="O396" s="256"/>
    </row>
    <row r="397" spans="1:15" ht="15.75">
      <c r="A397" s="444"/>
      <c r="B397" s="469"/>
      <c r="C397" s="469" t="s">
        <v>121</v>
      </c>
      <c r="D397" s="456" t="s">
        <v>709</v>
      </c>
      <c r="E397" s="455" t="s">
        <v>656</v>
      </c>
      <c r="F397" s="464" t="s">
        <v>656</v>
      </c>
      <c r="G397" s="26"/>
      <c r="H397" s="707"/>
      <c r="I397" s="233"/>
      <c r="J397" s="256"/>
      <c r="K397" s="256"/>
      <c r="L397" s="256"/>
      <c r="M397" s="256"/>
      <c r="N397" s="256"/>
      <c r="O397" s="256"/>
    </row>
    <row r="398" spans="1:15" ht="15.75">
      <c r="A398" s="444"/>
      <c r="B398" s="469"/>
      <c r="C398" s="469" t="s">
        <v>134</v>
      </c>
      <c r="D398" s="456" t="s">
        <v>710</v>
      </c>
      <c r="E398" s="455" t="s">
        <v>656</v>
      </c>
      <c r="F398" s="464" t="s">
        <v>656</v>
      </c>
      <c r="G398" s="26"/>
      <c r="H398" s="707"/>
      <c r="I398" s="233"/>
      <c r="J398" s="256"/>
      <c r="K398" s="256"/>
      <c r="L398" s="256"/>
      <c r="M398" s="256"/>
      <c r="N398" s="256"/>
      <c r="O398" s="256"/>
    </row>
    <row r="399" spans="1:15" ht="15.75">
      <c r="A399" s="444"/>
      <c r="B399" s="469"/>
      <c r="C399" s="469" t="s">
        <v>138</v>
      </c>
      <c r="D399" s="456" t="s">
        <v>711</v>
      </c>
      <c r="E399" s="455" t="s">
        <v>656</v>
      </c>
      <c r="F399" s="464" t="s">
        <v>656</v>
      </c>
      <c r="G399" s="26"/>
      <c r="H399" s="707"/>
      <c r="I399" s="233"/>
      <c r="J399" s="256"/>
      <c r="K399" s="256"/>
      <c r="L399" s="256"/>
      <c r="M399" s="256"/>
      <c r="N399" s="256"/>
      <c r="O399" s="256"/>
    </row>
    <row r="400" spans="1:15" ht="15.75">
      <c r="A400" s="444"/>
      <c r="B400" s="469"/>
      <c r="C400" s="469" t="s">
        <v>150</v>
      </c>
      <c r="D400" s="456" t="s">
        <v>710</v>
      </c>
      <c r="E400" s="455" t="s">
        <v>656</v>
      </c>
      <c r="F400" s="464" t="s">
        <v>656</v>
      </c>
      <c r="G400" s="26"/>
      <c r="H400" s="707"/>
      <c r="I400" s="233"/>
      <c r="J400" s="256"/>
      <c r="K400" s="256"/>
      <c r="L400" s="256"/>
      <c r="M400" s="256"/>
      <c r="N400" s="256"/>
      <c r="O400" s="256"/>
    </row>
    <row r="401" spans="1:15" ht="15.75">
      <c r="A401" s="444"/>
      <c r="B401" s="469"/>
      <c r="C401" s="469" t="s">
        <v>152</v>
      </c>
      <c r="D401" s="456" t="s">
        <v>712</v>
      </c>
      <c r="E401" s="455" t="s">
        <v>656</v>
      </c>
      <c r="F401" s="464" t="s">
        <v>656</v>
      </c>
      <c r="G401" s="26"/>
      <c r="H401" s="707"/>
      <c r="I401" s="233"/>
      <c r="J401" s="256"/>
      <c r="K401" s="256"/>
      <c r="L401" s="256"/>
      <c r="M401" s="256"/>
      <c r="N401" s="256"/>
      <c r="O401" s="256"/>
    </row>
    <row r="402" spans="1:15" ht="15.75">
      <c r="A402" s="444"/>
      <c r="B402" s="469"/>
      <c r="C402" s="469" t="s">
        <v>154</v>
      </c>
      <c r="D402" s="456" t="s">
        <v>713</v>
      </c>
      <c r="E402" s="455" t="s">
        <v>656</v>
      </c>
      <c r="F402" s="464" t="s">
        <v>656</v>
      </c>
      <c r="G402" s="26"/>
      <c r="H402" s="707"/>
      <c r="I402" s="233"/>
      <c r="J402" s="256"/>
      <c r="K402" s="256"/>
      <c r="L402" s="256"/>
      <c r="M402" s="256"/>
      <c r="N402" s="256"/>
      <c r="O402" s="256"/>
    </row>
    <row r="403" spans="1:15" ht="15.75">
      <c r="A403" s="444"/>
      <c r="B403" s="469"/>
      <c r="C403" s="469" t="s">
        <v>156</v>
      </c>
      <c r="D403" s="456" t="s">
        <v>714</v>
      </c>
      <c r="E403" s="455" t="s">
        <v>656</v>
      </c>
      <c r="F403" s="464" t="s">
        <v>656</v>
      </c>
      <c r="G403" s="26"/>
      <c r="H403" s="707"/>
      <c r="I403" s="233"/>
      <c r="J403" s="256"/>
      <c r="K403" s="256"/>
      <c r="L403" s="256"/>
      <c r="M403" s="256"/>
      <c r="N403" s="256"/>
      <c r="O403" s="256"/>
    </row>
    <row r="404" spans="1:15" ht="38.25">
      <c r="A404" s="444"/>
      <c r="B404" s="469" t="s">
        <v>425</v>
      </c>
      <c r="C404" s="469"/>
      <c r="D404" s="456" t="s">
        <v>715</v>
      </c>
      <c r="E404" s="455" t="s">
        <v>287</v>
      </c>
      <c r="F404" s="464" t="s">
        <v>287</v>
      </c>
      <c r="G404" s="26"/>
      <c r="H404" s="707"/>
      <c r="I404" s="233"/>
      <c r="J404" s="256"/>
      <c r="K404" s="256"/>
      <c r="L404" s="256"/>
      <c r="M404" s="256"/>
      <c r="N404" s="256"/>
      <c r="O404" s="256"/>
    </row>
    <row r="405" spans="1:15" ht="15.75">
      <c r="A405" s="444"/>
      <c r="B405" s="469" t="s">
        <v>427</v>
      </c>
      <c r="C405" s="469"/>
      <c r="D405" s="456" t="s">
        <v>716</v>
      </c>
      <c r="E405" s="455" t="s">
        <v>287</v>
      </c>
      <c r="F405" s="464" t="s">
        <v>287</v>
      </c>
      <c r="G405" s="26"/>
      <c r="H405" s="707"/>
      <c r="I405" s="233"/>
      <c r="J405" s="256"/>
      <c r="K405" s="256"/>
      <c r="L405" s="256"/>
      <c r="M405" s="256"/>
      <c r="N405" s="256"/>
      <c r="O405" s="256"/>
    </row>
    <row r="406" spans="1:15" ht="25.5">
      <c r="A406" s="444"/>
      <c r="B406" s="469" t="s">
        <v>429</v>
      </c>
      <c r="C406" s="469"/>
      <c r="D406" s="456" t="s">
        <v>717</v>
      </c>
      <c r="E406" s="455" t="s">
        <v>287</v>
      </c>
      <c r="F406" s="464" t="s">
        <v>287</v>
      </c>
      <c r="G406" s="26"/>
      <c r="H406" s="707"/>
      <c r="I406" s="233"/>
      <c r="J406" s="256"/>
      <c r="K406" s="256"/>
      <c r="L406" s="256"/>
      <c r="M406" s="256"/>
      <c r="N406" s="256"/>
      <c r="O406" s="256"/>
    </row>
    <row r="407" spans="1:15" ht="38.25">
      <c r="A407" s="444"/>
      <c r="B407" s="469" t="s">
        <v>431</v>
      </c>
      <c r="C407" s="469"/>
      <c r="D407" s="456" t="s">
        <v>718</v>
      </c>
      <c r="E407" s="455" t="s">
        <v>287</v>
      </c>
      <c r="F407" s="464" t="s">
        <v>287</v>
      </c>
      <c r="G407" s="26"/>
      <c r="H407" s="707"/>
      <c r="I407" s="233"/>
      <c r="J407" s="256"/>
      <c r="K407" s="256"/>
      <c r="L407" s="256"/>
      <c r="M407" s="256"/>
      <c r="N407" s="256"/>
      <c r="O407" s="256"/>
    </row>
    <row r="408" spans="1:15" ht="38.25">
      <c r="A408" s="444"/>
      <c r="B408" s="469" t="s">
        <v>433</v>
      </c>
      <c r="C408" s="469"/>
      <c r="D408" s="456" t="s">
        <v>719</v>
      </c>
      <c r="E408" s="461" t="s">
        <v>295</v>
      </c>
      <c r="F408" s="460" t="s">
        <v>304</v>
      </c>
      <c r="G408" s="26"/>
      <c r="H408" s="707"/>
      <c r="I408" s="233"/>
      <c r="J408" s="256"/>
      <c r="K408" s="256"/>
      <c r="L408" s="256"/>
      <c r="M408" s="256"/>
      <c r="N408" s="256"/>
      <c r="O408" s="256"/>
    </row>
    <row r="409" spans="1:15" ht="25.5">
      <c r="A409" s="444"/>
      <c r="B409" s="469" t="s">
        <v>435</v>
      </c>
      <c r="C409" s="469"/>
      <c r="D409" s="456" t="s">
        <v>720</v>
      </c>
      <c r="E409" s="461" t="s">
        <v>295</v>
      </c>
      <c r="F409" s="460" t="s">
        <v>304</v>
      </c>
      <c r="G409" s="26"/>
      <c r="H409" s="707"/>
      <c r="I409" s="233"/>
      <c r="J409" s="256"/>
      <c r="K409" s="256"/>
      <c r="L409" s="256"/>
      <c r="M409" s="256"/>
      <c r="N409" s="256"/>
      <c r="O409" s="256"/>
    </row>
    <row r="410" spans="1:15" ht="33" thickTop="1" thickBot="1">
      <c r="A410" s="444"/>
      <c r="B410" s="469"/>
      <c r="C410" s="469"/>
      <c r="D410" s="517" t="s">
        <v>721</v>
      </c>
      <c r="E410" s="518" t="s">
        <v>282</v>
      </c>
      <c r="F410" s="507" t="s">
        <v>283</v>
      </c>
      <c r="G410" s="731" t="s">
        <v>103</v>
      </c>
      <c r="H410" s="518" t="s">
        <v>104</v>
      </c>
      <c r="I410" s="233"/>
      <c r="J410" s="256"/>
      <c r="K410" s="256"/>
      <c r="L410" s="256"/>
      <c r="M410" s="256"/>
      <c r="N410" s="256"/>
      <c r="O410" s="256"/>
    </row>
    <row r="411" spans="1:15" ht="27" thickTop="1" thickBot="1">
      <c r="A411" s="444"/>
      <c r="B411" s="469" t="s">
        <v>439</v>
      </c>
      <c r="C411" s="469"/>
      <c r="D411" s="820" t="s">
        <v>722</v>
      </c>
      <c r="E411" s="462" t="s">
        <v>295</v>
      </c>
      <c r="F411" s="460" t="s">
        <v>723</v>
      </c>
      <c r="G411" s="26"/>
      <c r="H411" s="707"/>
      <c r="I411" s="861"/>
      <c r="J411" s="858"/>
      <c r="K411" s="256"/>
      <c r="L411" s="256"/>
      <c r="M411" s="256"/>
      <c r="N411" s="256"/>
      <c r="O411" s="256"/>
    </row>
    <row r="412" spans="1:15" ht="52.5" thickTop="1" thickBot="1">
      <c r="A412" s="444"/>
      <c r="B412" s="469" t="s">
        <v>450</v>
      </c>
      <c r="C412" s="469"/>
      <c r="D412" s="820" t="s">
        <v>724</v>
      </c>
      <c r="E412" s="462" t="s">
        <v>295</v>
      </c>
      <c r="F412" s="460" t="s">
        <v>296</v>
      </c>
      <c r="G412" s="26"/>
      <c r="H412" s="707"/>
      <c r="I412" s="802"/>
      <c r="J412" s="256"/>
      <c r="K412" s="256"/>
      <c r="L412" s="256"/>
      <c r="M412" s="256"/>
      <c r="N412" s="256"/>
      <c r="O412" s="256"/>
    </row>
    <row r="413" spans="1:15" ht="27" thickTop="1" thickBot="1">
      <c r="A413" s="444"/>
      <c r="B413" s="469" t="s">
        <v>462</v>
      </c>
      <c r="C413" s="469"/>
      <c r="D413" s="820" t="s">
        <v>725</v>
      </c>
      <c r="E413" s="462" t="s">
        <v>295</v>
      </c>
      <c r="F413" s="460" t="s">
        <v>304</v>
      </c>
      <c r="G413" s="26"/>
      <c r="H413" s="707"/>
      <c r="I413" s="233"/>
      <c r="J413" s="256"/>
      <c r="K413" s="256"/>
      <c r="L413" s="256"/>
      <c r="M413" s="256"/>
      <c r="N413" s="256"/>
      <c r="O413" s="256"/>
    </row>
    <row r="414" spans="1:15" ht="25.5">
      <c r="A414" s="444"/>
      <c r="B414" s="469" t="s">
        <v>479</v>
      </c>
      <c r="C414" s="469"/>
      <c r="D414" s="820" t="s">
        <v>726</v>
      </c>
      <c r="E414" s="462" t="s">
        <v>295</v>
      </c>
      <c r="F414" s="460" t="s">
        <v>304</v>
      </c>
      <c r="G414" s="26"/>
      <c r="H414" s="707"/>
      <c r="I414" s="233"/>
      <c r="J414" s="256"/>
      <c r="K414" s="256"/>
      <c r="L414" s="256"/>
      <c r="M414" s="256"/>
      <c r="N414" s="256"/>
      <c r="O414" s="256"/>
    </row>
    <row r="415" spans="1:15" ht="51">
      <c r="A415" s="444"/>
      <c r="B415" s="469" t="s">
        <v>481</v>
      </c>
      <c r="C415" s="469"/>
      <c r="D415" s="820" t="s">
        <v>727</v>
      </c>
      <c r="E415" s="462" t="s">
        <v>295</v>
      </c>
      <c r="F415" s="460" t="s">
        <v>296</v>
      </c>
      <c r="G415" s="26"/>
      <c r="H415" s="707"/>
      <c r="I415" s="233"/>
      <c r="J415" s="256"/>
      <c r="K415" s="256"/>
      <c r="L415" s="256"/>
      <c r="M415" s="256"/>
      <c r="N415" s="256"/>
      <c r="O415" s="256"/>
    </row>
    <row r="416" spans="1:15" ht="38.25">
      <c r="A416" s="444"/>
      <c r="B416" s="469" t="s">
        <v>728</v>
      </c>
      <c r="C416" s="469"/>
      <c r="D416" s="820" t="s">
        <v>729</v>
      </c>
      <c r="E416" s="462" t="s">
        <v>295</v>
      </c>
      <c r="F416" s="460" t="s">
        <v>296</v>
      </c>
      <c r="G416" s="26"/>
      <c r="H416" s="707"/>
      <c r="I416" s="233"/>
      <c r="J416" s="256"/>
      <c r="K416" s="256"/>
      <c r="L416" s="256"/>
      <c r="M416" s="256"/>
      <c r="N416" s="256"/>
      <c r="O416" s="256"/>
    </row>
    <row r="417" spans="1:15" ht="39.75" thickTop="1" thickBot="1">
      <c r="A417" s="444"/>
      <c r="B417" s="469" t="s">
        <v>730</v>
      </c>
      <c r="C417" s="469"/>
      <c r="D417" s="820" t="s">
        <v>731</v>
      </c>
      <c r="E417" s="269"/>
      <c r="F417" s="269"/>
      <c r="G417" s="708"/>
      <c r="H417" s="817"/>
      <c r="I417" s="233"/>
      <c r="J417" s="256"/>
      <c r="K417" s="256"/>
      <c r="L417" s="256"/>
      <c r="M417" s="256"/>
      <c r="N417" s="256"/>
      <c r="O417" s="256"/>
    </row>
    <row r="418" spans="1:15" ht="39.75" thickTop="1" thickBot="1">
      <c r="A418" s="444"/>
      <c r="B418" s="469"/>
      <c r="C418" s="469" t="s">
        <v>117</v>
      </c>
      <c r="D418" s="820" t="s">
        <v>732</v>
      </c>
      <c r="E418" s="462" t="s">
        <v>295</v>
      </c>
      <c r="F418" s="460" t="s">
        <v>296</v>
      </c>
      <c r="G418" s="26"/>
      <c r="H418" s="707"/>
      <c r="I418" s="233"/>
      <c r="J418" s="256"/>
      <c r="K418" s="256"/>
      <c r="L418" s="256"/>
      <c r="M418" s="256"/>
      <c r="N418" s="256"/>
      <c r="O418" s="256"/>
    </row>
    <row r="419" spans="1:15" ht="39.75" thickTop="1" thickBot="1">
      <c r="A419" s="444"/>
      <c r="B419" s="469"/>
      <c r="C419" s="469" t="s">
        <v>119</v>
      </c>
      <c r="D419" s="820" t="s">
        <v>733</v>
      </c>
      <c r="E419" s="462" t="s">
        <v>295</v>
      </c>
      <c r="F419" s="460" t="s">
        <v>296</v>
      </c>
      <c r="G419" s="26"/>
      <c r="H419" s="707"/>
      <c r="I419" s="233"/>
      <c r="J419" s="256"/>
      <c r="K419" s="256"/>
      <c r="L419" s="256"/>
      <c r="M419" s="256"/>
      <c r="N419" s="256"/>
      <c r="O419" s="256"/>
    </row>
    <row r="420" spans="1:15" ht="39.75" thickTop="1" thickBot="1">
      <c r="A420" s="444"/>
      <c r="B420" s="469"/>
      <c r="C420" s="469" t="s">
        <v>121</v>
      </c>
      <c r="D420" s="820" t="s">
        <v>734</v>
      </c>
      <c r="E420" s="462" t="s">
        <v>295</v>
      </c>
      <c r="F420" s="460" t="s">
        <v>296</v>
      </c>
      <c r="G420" s="26"/>
      <c r="H420" s="707"/>
      <c r="I420" s="233"/>
      <c r="J420" s="256"/>
      <c r="K420" s="256"/>
      <c r="L420" s="256"/>
      <c r="M420" s="256"/>
      <c r="N420" s="256"/>
      <c r="O420" s="256"/>
    </row>
    <row r="421" spans="1:15" ht="39.75" thickTop="1" thickBot="1">
      <c r="A421" s="444"/>
      <c r="B421" s="469" t="s">
        <v>735</v>
      </c>
      <c r="C421" s="469"/>
      <c r="D421" s="820" t="s">
        <v>736</v>
      </c>
      <c r="E421" s="462" t="s">
        <v>295</v>
      </c>
      <c r="F421" s="460" t="s">
        <v>296</v>
      </c>
      <c r="G421" s="26"/>
      <c r="H421" s="707"/>
      <c r="I421" s="233"/>
      <c r="J421" s="256"/>
      <c r="K421" s="256"/>
      <c r="L421" s="256"/>
      <c r="M421" s="256"/>
      <c r="N421" s="256"/>
      <c r="O421" s="256"/>
    </row>
    <row r="422" spans="1:15" ht="38.25">
      <c r="A422" s="444"/>
      <c r="B422" s="469" t="s">
        <v>737</v>
      </c>
      <c r="C422" s="469"/>
      <c r="D422" s="820" t="s">
        <v>738</v>
      </c>
      <c r="E422" s="462" t="s">
        <v>295</v>
      </c>
      <c r="F422" s="460" t="s">
        <v>739</v>
      </c>
      <c r="G422" s="26"/>
      <c r="H422" s="707"/>
      <c r="I422" s="233"/>
      <c r="J422" s="256"/>
      <c r="K422" s="256"/>
      <c r="L422" s="256"/>
      <c r="M422" s="256"/>
      <c r="N422" s="256"/>
      <c r="O422" s="256"/>
    </row>
    <row r="423" spans="1:15" ht="38.25">
      <c r="A423" s="444"/>
      <c r="B423" s="469" t="s">
        <v>740</v>
      </c>
      <c r="C423" s="469"/>
      <c r="D423" s="820" t="s">
        <v>741</v>
      </c>
      <c r="E423" s="462" t="s">
        <v>295</v>
      </c>
      <c r="F423" s="460" t="s">
        <v>296</v>
      </c>
      <c r="G423" s="26"/>
      <c r="H423" s="707"/>
      <c r="I423" s="233"/>
      <c r="J423" s="256"/>
      <c r="K423" s="256"/>
      <c r="L423" s="256"/>
      <c r="M423" s="256"/>
      <c r="N423" s="256"/>
      <c r="O423" s="256"/>
    </row>
    <row r="424" spans="1:15" ht="38.25">
      <c r="A424" s="444"/>
      <c r="B424" s="469" t="s">
        <v>742</v>
      </c>
      <c r="C424" s="469"/>
      <c r="D424" s="820" t="s">
        <v>743</v>
      </c>
      <c r="E424" s="462" t="s">
        <v>295</v>
      </c>
      <c r="F424" s="460" t="s">
        <v>296</v>
      </c>
      <c r="G424" s="26"/>
      <c r="H424" s="707"/>
      <c r="I424" s="233"/>
      <c r="J424" s="256"/>
      <c r="K424" s="256"/>
      <c r="L424" s="256"/>
      <c r="M424" s="256"/>
      <c r="N424" s="256"/>
      <c r="O424" s="256"/>
    </row>
    <row r="425" spans="1:15" ht="38.25">
      <c r="A425" s="444"/>
      <c r="B425" s="469" t="s">
        <v>744</v>
      </c>
      <c r="C425" s="469"/>
      <c r="D425" s="820" t="s">
        <v>745</v>
      </c>
      <c r="E425" s="462" t="s">
        <v>295</v>
      </c>
      <c r="F425" s="460" t="s">
        <v>296</v>
      </c>
      <c r="G425" s="26"/>
      <c r="H425" s="707"/>
      <c r="I425" s="233"/>
      <c r="J425" s="256"/>
      <c r="K425" s="256"/>
      <c r="L425" s="256"/>
      <c r="M425" s="256"/>
      <c r="N425" s="256"/>
      <c r="O425" s="256"/>
    </row>
    <row r="426" spans="1:15" ht="52.5" thickTop="1" thickBot="1">
      <c r="A426" s="444"/>
      <c r="B426" s="469" t="s">
        <v>746</v>
      </c>
      <c r="C426" s="469"/>
      <c r="D426" s="820" t="s">
        <v>747</v>
      </c>
      <c r="E426" s="462" t="s">
        <v>295</v>
      </c>
      <c r="F426" s="460" t="s">
        <v>304</v>
      </c>
      <c r="G426" s="26"/>
      <c r="H426" s="707"/>
      <c r="I426" s="233"/>
      <c r="J426" s="256"/>
      <c r="K426" s="256"/>
      <c r="L426" s="256"/>
      <c r="M426" s="256"/>
      <c r="N426" s="256"/>
      <c r="O426" s="256"/>
    </row>
    <row r="427" spans="1:15" ht="17.25" thickTop="1" thickBot="1">
      <c r="A427" s="444"/>
      <c r="B427" s="469" t="s">
        <v>748</v>
      </c>
      <c r="C427" s="469"/>
      <c r="D427" s="820" t="s">
        <v>749</v>
      </c>
      <c r="E427" s="462" t="s">
        <v>287</v>
      </c>
      <c r="F427" s="460" t="s">
        <v>287</v>
      </c>
      <c r="G427" s="26"/>
      <c r="H427" s="707"/>
      <c r="I427" s="801"/>
      <c r="J427" s="256"/>
      <c r="K427" s="256"/>
      <c r="L427" s="256"/>
      <c r="M427" s="256"/>
      <c r="N427" s="256"/>
      <c r="O427" s="256"/>
    </row>
    <row r="428" spans="1:15" ht="27" thickTop="1" thickBot="1">
      <c r="A428" s="444"/>
      <c r="B428" s="469" t="s">
        <v>750</v>
      </c>
      <c r="C428" s="469"/>
      <c r="D428" s="820" t="s">
        <v>751</v>
      </c>
      <c r="E428" s="462" t="s">
        <v>287</v>
      </c>
      <c r="F428" s="460" t="s">
        <v>287</v>
      </c>
      <c r="G428" s="26"/>
      <c r="H428" s="707"/>
      <c r="I428" s="233"/>
      <c r="J428" s="256"/>
      <c r="K428" s="256"/>
      <c r="L428" s="256"/>
      <c r="M428" s="256"/>
      <c r="N428" s="256"/>
      <c r="O428" s="256"/>
    </row>
    <row r="429" spans="1:15" ht="38.25">
      <c r="A429" s="444"/>
      <c r="B429" s="469" t="s">
        <v>752</v>
      </c>
      <c r="C429" s="469"/>
      <c r="D429" s="820" t="s">
        <v>753</v>
      </c>
      <c r="E429" s="462" t="s">
        <v>287</v>
      </c>
      <c r="F429" s="460" t="s">
        <v>287</v>
      </c>
      <c r="G429" s="26"/>
      <c r="H429" s="707"/>
      <c r="I429" s="233"/>
      <c r="J429" s="256"/>
      <c r="K429" s="256"/>
      <c r="L429" s="256"/>
      <c r="M429" s="256"/>
      <c r="N429" s="256"/>
      <c r="O429" s="256"/>
    </row>
    <row r="430" spans="1:15" ht="25.5">
      <c r="A430" s="444"/>
      <c r="B430" s="469" t="s">
        <v>754</v>
      </c>
      <c r="C430" s="469"/>
      <c r="D430" s="820" t="s">
        <v>755</v>
      </c>
      <c r="E430" s="462" t="s">
        <v>287</v>
      </c>
      <c r="F430" s="460" t="s">
        <v>287</v>
      </c>
      <c r="G430" s="26"/>
      <c r="H430" s="707"/>
      <c r="I430" s="233"/>
      <c r="J430" s="256"/>
      <c r="K430" s="256"/>
      <c r="L430" s="256"/>
      <c r="M430" s="256"/>
      <c r="N430" s="256"/>
      <c r="O430" s="256"/>
    </row>
    <row r="431" spans="1:15" ht="15.75">
      <c r="A431" s="444"/>
      <c r="B431" s="469" t="s">
        <v>756</v>
      </c>
      <c r="C431" s="469"/>
      <c r="D431" s="820" t="s">
        <v>757</v>
      </c>
      <c r="E431" s="462" t="s">
        <v>287</v>
      </c>
      <c r="F431" s="460" t="s">
        <v>287</v>
      </c>
      <c r="G431" s="26"/>
      <c r="H431" s="707"/>
      <c r="I431" s="233"/>
      <c r="J431" s="256"/>
      <c r="K431" s="256"/>
      <c r="L431" s="256"/>
      <c r="M431" s="256"/>
      <c r="N431" s="256"/>
      <c r="O431" s="256"/>
    </row>
    <row r="432" spans="1:15" ht="25.5">
      <c r="A432" s="444"/>
      <c r="B432" s="469" t="s">
        <v>758</v>
      </c>
      <c r="C432" s="469"/>
      <c r="D432" s="820" t="s">
        <v>759</v>
      </c>
      <c r="E432" s="462" t="s">
        <v>287</v>
      </c>
      <c r="F432" s="460" t="s">
        <v>287</v>
      </c>
      <c r="G432" s="26"/>
      <c r="H432" s="707"/>
      <c r="I432" s="233"/>
      <c r="J432" s="256"/>
      <c r="K432" s="256"/>
      <c r="L432" s="256"/>
      <c r="M432" s="256"/>
      <c r="N432" s="256"/>
      <c r="O432" s="256"/>
    </row>
    <row r="433" spans="1:15" ht="25.5">
      <c r="A433" s="444"/>
      <c r="B433" s="469" t="s">
        <v>760</v>
      </c>
      <c r="C433" s="469"/>
      <c r="D433" s="820" t="s">
        <v>761</v>
      </c>
      <c r="E433" s="462" t="s">
        <v>287</v>
      </c>
      <c r="F433" s="460" t="s">
        <v>287</v>
      </c>
      <c r="G433" s="26"/>
      <c r="H433" s="707"/>
      <c r="I433" s="233"/>
      <c r="J433" s="256"/>
      <c r="K433" s="256"/>
      <c r="L433" s="256"/>
      <c r="M433" s="256"/>
      <c r="N433" s="256"/>
      <c r="O433" s="256"/>
    </row>
    <row r="434" spans="1:15" ht="38.25">
      <c r="A434" s="444"/>
      <c r="B434" s="469" t="s">
        <v>762</v>
      </c>
      <c r="C434" s="469"/>
      <c r="D434" s="820" t="s">
        <v>763</v>
      </c>
      <c r="E434" s="462" t="s">
        <v>287</v>
      </c>
      <c r="F434" s="460" t="s">
        <v>287</v>
      </c>
      <c r="G434" s="26"/>
      <c r="H434" s="707"/>
      <c r="I434" s="233"/>
      <c r="J434" s="256"/>
      <c r="K434" s="256"/>
      <c r="L434" s="256"/>
      <c r="M434" s="256"/>
      <c r="N434" s="256"/>
      <c r="O434" s="256"/>
    </row>
    <row r="435" spans="1:15" ht="38.25">
      <c r="A435" s="444"/>
      <c r="B435" s="469" t="s">
        <v>764</v>
      </c>
      <c r="C435" s="469"/>
      <c r="D435" s="820" t="s">
        <v>765</v>
      </c>
      <c r="E435" s="462" t="s">
        <v>287</v>
      </c>
      <c r="F435" s="460" t="s">
        <v>287</v>
      </c>
      <c r="G435" s="26"/>
      <c r="H435" s="707"/>
      <c r="I435" s="233"/>
      <c r="J435" s="256"/>
      <c r="K435" s="256"/>
      <c r="L435" s="256"/>
      <c r="M435" s="256"/>
      <c r="N435" s="256"/>
      <c r="O435" s="256"/>
    </row>
    <row r="436" spans="1:15" ht="27" thickTop="1" thickBot="1">
      <c r="A436" s="444"/>
      <c r="B436" s="469" t="s">
        <v>766</v>
      </c>
      <c r="C436" s="469"/>
      <c r="D436" s="820" t="s">
        <v>767</v>
      </c>
      <c r="E436" s="462" t="s">
        <v>287</v>
      </c>
      <c r="F436" s="460" t="s">
        <v>287</v>
      </c>
      <c r="G436" s="26"/>
      <c r="H436" s="707"/>
      <c r="I436" s="233"/>
      <c r="J436" s="256"/>
      <c r="K436" s="256"/>
      <c r="L436" s="256"/>
      <c r="M436" s="256"/>
      <c r="N436" s="256"/>
      <c r="O436" s="256"/>
    </row>
    <row r="437" spans="1:15" ht="52.5" thickTop="1" thickBot="1">
      <c r="A437" s="444"/>
      <c r="B437" s="469" t="s">
        <v>768</v>
      </c>
      <c r="C437" s="469"/>
      <c r="D437" s="820" t="s">
        <v>769</v>
      </c>
      <c r="E437" s="462" t="s">
        <v>287</v>
      </c>
      <c r="F437" s="460" t="s">
        <v>287</v>
      </c>
      <c r="G437" s="26"/>
      <c r="H437" s="707"/>
      <c r="I437" s="233"/>
      <c r="J437" s="256"/>
      <c r="K437" s="256"/>
      <c r="L437" s="256"/>
      <c r="M437" s="256"/>
      <c r="N437" s="256"/>
      <c r="O437" s="256"/>
    </row>
    <row r="438" spans="1:15" ht="27" thickTop="1" thickBot="1">
      <c r="A438" s="444"/>
      <c r="B438" s="469" t="s">
        <v>770</v>
      </c>
      <c r="D438" s="820" t="s">
        <v>597</v>
      </c>
      <c r="E438" s="462" t="s">
        <v>287</v>
      </c>
      <c r="F438" s="460" t="s">
        <v>287</v>
      </c>
      <c r="G438" s="26"/>
      <c r="H438" s="707"/>
      <c r="I438" s="801"/>
      <c r="J438" s="256"/>
      <c r="K438" s="256"/>
      <c r="L438" s="256"/>
      <c r="M438" s="256"/>
      <c r="N438" s="256"/>
      <c r="O438" s="256"/>
    </row>
    <row r="439" spans="1:15" ht="39.75" thickTop="1" thickBot="1">
      <c r="A439" s="444"/>
      <c r="B439" s="469" t="s">
        <v>771</v>
      </c>
      <c r="C439" s="469"/>
      <c r="D439" s="477" t="s">
        <v>772</v>
      </c>
      <c r="E439" s="266"/>
      <c r="F439" s="266"/>
      <c r="G439" s="772"/>
      <c r="H439" s="816"/>
      <c r="I439" s="233"/>
      <c r="J439" s="256"/>
      <c r="K439" s="256"/>
      <c r="L439" s="256"/>
      <c r="M439" s="256"/>
      <c r="N439" s="256"/>
      <c r="O439" s="256"/>
    </row>
    <row r="440" spans="1:15" ht="15.75">
      <c r="A440" s="444"/>
      <c r="B440" s="469"/>
      <c r="C440" s="469" t="s">
        <v>117</v>
      </c>
      <c r="D440" s="820" t="s">
        <v>773</v>
      </c>
      <c r="E440" s="462" t="s">
        <v>774</v>
      </c>
      <c r="F440" s="460" t="s">
        <v>774</v>
      </c>
      <c r="G440" s="26"/>
      <c r="H440" s="707"/>
      <c r="I440" s="233"/>
      <c r="J440" s="256"/>
      <c r="K440" s="256"/>
      <c r="L440" s="256"/>
      <c r="M440" s="256"/>
      <c r="N440" s="256"/>
      <c r="O440" s="256"/>
    </row>
    <row r="441" spans="1:15" ht="15.75">
      <c r="A441" s="444"/>
      <c r="B441" s="469"/>
      <c r="C441" s="469" t="s">
        <v>119</v>
      </c>
      <c r="D441" s="820" t="s">
        <v>775</v>
      </c>
      <c r="E441" s="462" t="s">
        <v>774</v>
      </c>
      <c r="F441" s="460" t="s">
        <v>774</v>
      </c>
      <c r="G441" s="26"/>
      <c r="H441" s="707"/>
      <c r="I441" s="233"/>
      <c r="J441" s="256"/>
      <c r="K441" s="256"/>
      <c r="L441" s="256"/>
      <c r="M441" s="256"/>
      <c r="N441" s="256"/>
      <c r="O441" s="256"/>
    </row>
    <row r="442" spans="1:15" ht="15.75">
      <c r="A442" s="444"/>
      <c r="B442" s="469"/>
      <c r="C442" s="469" t="s">
        <v>121</v>
      </c>
      <c r="D442" s="820" t="s">
        <v>776</v>
      </c>
      <c r="E442" s="462" t="s">
        <v>774</v>
      </c>
      <c r="F442" s="460" t="s">
        <v>774</v>
      </c>
      <c r="G442" s="26"/>
      <c r="H442" s="707"/>
      <c r="I442" s="233"/>
      <c r="J442" s="256"/>
      <c r="K442" s="256"/>
      <c r="L442" s="256"/>
      <c r="M442" s="256"/>
      <c r="N442" s="256"/>
      <c r="O442" s="256"/>
    </row>
    <row r="443" spans="1:15" ht="15.75">
      <c r="A443" s="444"/>
      <c r="B443" s="469"/>
      <c r="C443" s="469" t="s">
        <v>134</v>
      </c>
      <c r="D443" s="820" t="s">
        <v>777</v>
      </c>
      <c r="E443" s="462" t="s">
        <v>774</v>
      </c>
      <c r="F443" s="460" t="s">
        <v>774</v>
      </c>
      <c r="G443" s="26"/>
      <c r="H443" s="707"/>
      <c r="I443" s="233"/>
      <c r="J443" s="256"/>
      <c r="K443" s="256"/>
      <c r="L443" s="256"/>
      <c r="M443" s="256"/>
      <c r="N443" s="256"/>
      <c r="O443" s="256"/>
    </row>
    <row r="444" spans="1:15" ht="25.5">
      <c r="A444" s="444"/>
      <c r="B444" s="469" t="s">
        <v>778</v>
      </c>
      <c r="C444" s="469"/>
      <c r="D444" s="820" t="s">
        <v>779</v>
      </c>
      <c r="E444" s="462" t="s">
        <v>287</v>
      </c>
      <c r="F444" s="460" t="s">
        <v>287</v>
      </c>
      <c r="G444" s="26"/>
      <c r="H444" s="707"/>
      <c r="I444" s="233"/>
      <c r="J444" s="256"/>
      <c r="K444" s="256"/>
      <c r="L444" s="256"/>
      <c r="M444" s="256"/>
      <c r="N444" s="256"/>
      <c r="O444" s="256"/>
    </row>
    <row r="445" spans="1:15" ht="63.75">
      <c r="A445" s="444"/>
      <c r="B445" s="469" t="s">
        <v>780</v>
      </c>
      <c r="C445" s="469"/>
      <c r="D445" s="820" t="s">
        <v>781</v>
      </c>
      <c r="E445" s="462" t="s">
        <v>287</v>
      </c>
      <c r="F445" s="460" t="s">
        <v>287</v>
      </c>
      <c r="G445" s="26"/>
      <c r="H445" s="707"/>
      <c r="I445" s="233"/>
      <c r="J445" s="256"/>
      <c r="K445" s="256"/>
      <c r="L445" s="256"/>
      <c r="M445" s="256"/>
      <c r="N445" s="256"/>
      <c r="O445" s="256"/>
    </row>
    <row r="446" spans="1:15" ht="38.25">
      <c r="A446" s="444"/>
      <c r="B446" s="469" t="s">
        <v>782</v>
      </c>
      <c r="C446" s="469"/>
      <c r="D446" s="820" t="s">
        <v>783</v>
      </c>
      <c r="E446" s="462" t="s">
        <v>287</v>
      </c>
      <c r="F446" s="460" t="s">
        <v>287</v>
      </c>
      <c r="G446" s="26"/>
      <c r="H446" s="707"/>
      <c r="I446" s="233"/>
      <c r="J446" s="256"/>
      <c r="K446" s="256"/>
      <c r="L446" s="256"/>
      <c r="M446" s="256"/>
      <c r="N446" s="256"/>
      <c r="O446" s="256"/>
    </row>
    <row r="447" spans="1:15" ht="25.5">
      <c r="A447" s="444"/>
      <c r="B447" s="469" t="s">
        <v>784</v>
      </c>
      <c r="C447" s="469"/>
      <c r="D447" s="820" t="s">
        <v>785</v>
      </c>
      <c r="E447" s="462" t="s">
        <v>287</v>
      </c>
      <c r="F447" s="460" t="s">
        <v>287</v>
      </c>
      <c r="G447" s="26"/>
      <c r="H447" s="707"/>
      <c r="I447" s="233"/>
      <c r="J447" s="256"/>
      <c r="K447" s="256"/>
      <c r="L447" s="256"/>
      <c r="M447" s="256"/>
      <c r="N447" s="256"/>
      <c r="O447" s="256"/>
    </row>
    <row r="448" spans="1:15" ht="39.75" thickTop="1" thickBot="1">
      <c r="A448" s="444"/>
      <c r="B448" s="469" t="s">
        <v>786</v>
      </c>
      <c r="C448" s="469"/>
      <c r="D448" s="820" t="s">
        <v>787</v>
      </c>
      <c r="E448" s="462" t="s">
        <v>295</v>
      </c>
      <c r="F448" s="460" t="s">
        <v>296</v>
      </c>
      <c r="G448" s="26"/>
      <c r="H448" s="707"/>
      <c r="I448" s="233"/>
      <c r="J448" s="256"/>
      <c r="K448" s="256"/>
      <c r="L448" s="256"/>
      <c r="M448" s="256"/>
      <c r="N448" s="256"/>
      <c r="O448" s="256"/>
    </row>
    <row r="449" spans="1:15" ht="33" thickTop="1" thickBot="1">
      <c r="A449" s="444"/>
      <c r="B449" s="469"/>
      <c r="C449" s="469"/>
      <c r="D449" s="517" t="s">
        <v>788</v>
      </c>
      <c r="E449" s="518" t="s">
        <v>282</v>
      </c>
      <c r="F449" s="507" t="s">
        <v>283</v>
      </c>
      <c r="G449" s="731" t="s">
        <v>103</v>
      </c>
      <c r="H449" s="518" t="s">
        <v>104</v>
      </c>
      <c r="I449" s="233"/>
      <c r="J449" s="256"/>
      <c r="K449" s="256"/>
      <c r="L449" s="256"/>
      <c r="M449" s="256"/>
      <c r="N449" s="256"/>
      <c r="O449" s="256"/>
    </row>
    <row r="450" spans="1:15" ht="63.75">
      <c r="A450" s="444"/>
      <c r="B450" s="469" t="s">
        <v>789</v>
      </c>
      <c r="C450" s="469"/>
      <c r="D450" s="463" t="s">
        <v>790</v>
      </c>
      <c r="E450" s="266"/>
      <c r="F450" s="266"/>
      <c r="G450" s="772"/>
      <c r="H450" s="816"/>
      <c r="I450" s="233"/>
      <c r="J450" s="256"/>
      <c r="K450" s="256"/>
      <c r="L450" s="256"/>
      <c r="M450" s="256"/>
      <c r="N450" s="256"/>
      <c r="O450" s="256"/>
    </row>
    <row r="451" spans="1:15" ht="25.5">
      <c r="A451" s="444"/>
      <c r="B451" s="469"/>
      <c r="C451" s="469" t="s">
        <v>117</v>
      </c>
      <c r="D451" s="476" t="s">
        <v>791</v>
      </c>
      <c r="E451" s="462" t="s">
        <v>295</v>
      </c>
      <c r="F451" s="460" t="s">
        <v>304</v>
      </c>
      <c r="G451" s="26"/>
      <c r="H451" s="707"/>
      <c r="I451" s="233"/>
      <c r="J451" s="256"/>
      <c r="K451" s="256"/>
      <c r="L451" s="256"/>
      <c r="M451" s="256"/>
      <c r="N451" s="256"/>
      <c r="O451" s="256"/>
    </row>
    <row r="452" spans="1:15" ht="25.5">
      <c r="A452" s="444"/>
      <c r="B452" s="469"/>
      <c r="C452" s="469" t="s">
        <v>119</v>
      </c>
      <c r="D452" s="476" t="s">
        <v>792</v>
      </c>
      <c r="E452" s="462" t="s">
        <v>287</v>
      </c>
      <c r="F452" s="460" t="s">
        <v>287</v>
      </c>
      <c r="G452" s="26"/>
      <c r="H452" s="707"/>
      <c r="I452" s="233"/>
      <c r="J452" s="256"/>
      <c r="K452" s="256"/>
      <c r="L452" s="256"/>
      <c r="M452" s="256"/>
      <c r="N452" s="256"/>
      <c r="O452" s="256"/>
    </row>
    <row r="453" spans="1:15" ht="15.75">
      <c r="A453" s="444"/>
      <c r="B453" s="469"/>
      <c r="C453" s="469" t="s">
        <v>121</v>
      </c>
      <c r="D453" s="476" t="s">
        <v>793</v>
      </c>
      <c r="E453" s="462" t="s">
        <v>774</v>
      </c>
      <c r="F453" s="460" t="s">
        <v>774</v>
      </c>
      <c r="G453" s="26"/>
      <c r="H453" s="707"/>
      <c r="I453" s="233"/>
      <c r="J453" s="256"/>
      <c r="K453" s="256"/>
      <c r="L453" s="256"/>
      <c r="M453" s="256"/>
      <c r="N453" s="256"/>
      <c r="O453" s="256"/>
    </row>
    <row r="454" spans="1:15" ht="15.75">
      <c r="A454" s="444"/>
      <c r="B454" s="469"/>
      <c r="C454" s="469" t="s">
        <v>134</v>
      </c>
      <c r="D454" s="476" t="s">
        <v>794</v>
      </c>
      <c r="E454" s="462" t="s">
        <v>774</v>
      </c>
      <c r="F454" s="460" t="s">
        <v>774</v>
      </c>
      <c r="G454" s="26"/>
      <c r="H454" s="707"/>
      <c r="I454" s="233"/>
      <c r="J454" s="256"/>
      <c r="K454" s="256"/>
      <c r="L454" s="256"/>
      <c r="M454" s="256"/>
      <c r="N454" s="256"/>
      <c r="O454" s="256"/>
    </row>
    <row r="455" spans="1:15" ht="15.75">
      <c r="A455" s="444"/>
      <c r="B455" s="469"/>
      <c r="C455" s="469" t="s">
        <v>138</v>
      </c>
      <c r="D455" s="476" t="s">
        <v>795</v>
      </c>
      <c r="E455" s="462" t="s">
        <v>774</v>
      </c>
      <c r="F455" s="460" t="s">
        <v>774</v>
      </c>
      <c r="G455" s="26"/>
      <c r="H455" s="707"/>
      <c r="I455" s="233"/>
      <c r="J455" s="256"/>
      <c r="K455" s="256"/>
      <c r="L455" s="256"/>
      <c r="M455" s="256"/>
      <c r="N455" s="256"/>
      <c r="O455" s="256"/>
    </row>
    <row r="456" spans="1:15" ht="15.75">
      <c r="A456" s="444"/>
      <c r="B456" s="469"/>
      <c r="C456" s="469" t="s">
        <v>150</v>
      </c>
      <c r="D456" s="476" t="s">
        <v>796</v>
      </c>
      <c r="E456" s="462" t="s">
        <v>774</v>
      </c>
      <c r="F456" s="460" t="s">
        <v>774</v>
      </c>
      <c r="G456" s="26"/>
      <c r="H456" s="707"/>
      <c r="I456" s="233"/>
      <c r="J456" s="256"/>
      <c r="K456" s="256"/>
      <c r="L456" s="256"/>
      <c r="M456" s="256"/>
      <c r="N456" s="256"/>
      <c r="O456" s="256"/>
    </row>
    <row r="457" spans="1:15" ht="15.75">
      <c r="A457" s="444"/>
      <c r="B457" s="469"/>
      <c r="C457" s="469" t="s">
        <v>152</v>
      </c>
      <c r="D457" s="476" t="s">
        <v>797</v>
      </c>
      <c r="E457" s="462" t="s">
        <v>287</v>
      </c>
      <c r="F457" s="460" t="s">
        <v>287</v>
      </c>
      <c r="G457" s="26"/>
      <c r="H457" s="707"/>
      <c r="I457" s="233"/>
      <c r="J457" s="256"/>
      <c r="K457" s="256"/>
      <c r="L457" s="256"/>
      <c r="M457" s="256"/>
      <c r="N457" s="256"/>
      <c r="O457" s="256"/>
    </row>
    <row r="458" spans="1:15" ht="25.5">
      <c r="A458" s="444"/>
      <c r="B458" s="469" t="s">
        <v>798</v>
      </c>
      <c r="C458" s="469"/>
      <c r="D458" s="820" t="s">
        <v>799</v>
      </c>
      <c r="E458" s="462" t="s">
        <v>774</v>
      </c>
      <c r="F458" s="460" t="s">
        <v>774</v>
      </c>
      <c r="G458" s="26"/>
      <c r="H458" s="707"/>
      <c r="I458" s="233"/>
      <c r="J458" s="256"/>
      <c r="K458" s="256"/>
      <c r="L458" s="256"/>
      <c r="M458" s="256"/>
      <c r="N458" s="256"/>
      <c r="O458" s="256"/>
    </row>
    <row r="459" spans="1:15" ht="15.75">
      <c r="A459" s="444"/>
      <c r="B459" s="469"/>
      <c r="C459" s="469"/>
      <c r="D459" s="463" t="s">
        <v>800</v>
      </c>
      <c r="E459" s="266"/>
      <c r="F459" s="266"/>
      <c r="G459" s="772"/>
      <c r="H459" s="816"/>
      <c r="I459" s="233"/>
      <c r="J459" s="256"/>
      <c r="K459" s="256"/>
      <c r="L459" s="256"/>
      <c r="M459" s="256"/>
      <c r="N459" s="256"/>
      <c r="O459" s="256"/>
    </row>
    <row r="460" spans="1:15" ht="25.5">
      <c r="A460" s="444"/>
      <c r="B460" s="469" t="s">
        <v>801</v>
      </c>
      <c r="C460" s="469"/>
      <c r="D460" s="820" t="s">
        <v>802</v>
      </c>
      <c r="E460" s="462" t="s">
        <v>287</v>
      </c>
      <c r="F460" s="460" t="s">
        <v>287</v>
      </c>
      <c r="G460" s="26"/>
      <c r="H460" s="26"/>
      <c r="I460" s="233"/>
      <c r="J460" s="256"/>
      <c r="K460" s="256"/>
      <c r="L460" s="256"/>
      <c r="M460" s="256"/>
      <c r="N460" s="256"/>
      <c r="O460" s="256"/>
    </row>
    <row r="461" spans="1:15" ht="25.5">
      <c r="A461" s="444"/>
      <c r="B461" s="469" t="s">
        <v>803</v>
      </c>
      <c r="C461" s="469"/>
      <c r="D461" s="477" t="s">
        <v>804</v>
      </c>
      <c r="E461" s="266"/>
      <c r="F461" s="266"/>
      <c r="G461" s="772"/>
      <c r="H461" s="816"/>
      <c r="I461" s="233"/>
      <c r="J461" s="256"/>
      <c r="K461" s="256"/>
      <c r="L461" s="256"/>
      <c r="M461" s="256"/>
      <c r="N461" s="256"/>
      <c r="O461" s="256"/>
    </row>
    <row r="462" spans="1:15" ht="25.5">
      <c r="A462" s="444"/>
      <c r="B462" s="469"/>
      <c r="C462" s="469" t="s">
        <v>117</v>
      </c>
      <c r="D462" s="820" t="s">
        <v>805</v>
      </c>
      <c r="E462" s="462" t="s">
        <v>295</v>
      </c>
      <c r="F462" s="460" t="s">
        <v>304</v>
      </c>
      <c r="G462" s="26"/>
      <c r="H462" s="707"/>
      <c r="I462" s="233"/>
      <c r="J462" s="256"/>
      <c r="K462" s="256"/>
      <c r="L462" s="256"/>
      <c r="M462" s="256"/>
      <c r="N462" s="256"/>
      <c r="O462" s="256"/>
    </row>
    <row r="463" spans="1:15" ht="25.5">
      <c r="A463" s="444"/>
      <c r="B463" s="469"/>
      <c r="C463" s="469" t="s">
        <v>119</v>
      </c>
      <c r="D463" s="820" t="s">
        <v>806</v>
      </c>
      <c r="E463" s="462" t="s">
        <v>295</v>
      </c>
      <c r="F463" s="460" t="s">
        <v>304</v>
      </c>
      <c r="G463" s="26"/>
      <c r="H463" s="707"/>
      <c r="I463" s="233"/>
      <c r="J463" s="256"/>
      <c r="K463" s="256"/>
      <c r="L463" s="256"/>
      <c r="M463" s="256"/>
      <c r="N463" s="256"/>
      <c r="O463" s="256"/>
    </row>
    <row r="464" spans="1:15" ht="25.5">
      <c r="A464" s="444"/>
      <c r="B464" s="469"/>
      <c r="C464" s="469" t="s">
        <v>121</v>
      </c>
      <c r="D464" s="820" t="s">
        <v>807</v>
      </c>
      <c r="E464" s="462" t="s">
        <v>295</v>
      </c>
      <c r="F464" s="460" t="s">
        <v>304</v>
      </c>
      <c r="G464" s="26"/>
      <c r="H464" s="707"/>
      <c r="I464" s="233"/>
      <c r="J464" s="256"/>
      <c r="K464" s="256"/>
      <c r="L464" s="256"/>
      <c r="M464" s="256"/>
      <c r="N464" s="256"/>
      <c r="O464" s="256"/>
    </row>
    <row r="465" spans="1:15" ht="25.5">
      <c r="A465" s="444"/>
      <c r="B465" s="469"/>
      <c r="C465" s="469" t="s">
        <v>134</v>
      </c>
      <c r="D465" s="820" t="s">
        <v>613</v>
      </c>
      <c r="E465" s="462" t="s">
        <v>295</v>
      </c>
      <c r="F465" s="460" t="s">
        <v>304</v>
      </c>
      <c r="G465" s="26"/>
      <c r="H465" s="707"/>
      <c r="I465" s="233"/>
      <c r="J465" s="256"/>
      <c r="K465" s="256"/>
      <c r="L465" s="256"/>
      <c r="M465" s="256"/>
      <c r="N465" s="256"/>
      <c r="O465" s="256"/>
    </row>
    <row r="466" spans="1:15" ht="25.5">
      <c r="A466" s="444"/>
      <c r="B466" s="469"/>
      <c r="C466" s="469" t="s">
        <v>138</v>
      </c>
      <c r="D466" s="820" t="s">
        <v>808</v>
      </c>
      <c r="E466" s="462" t="s">
        <v>295</v>
      </c>
      <c r="F466" s="460" t="s">
        <v>304</v>
      </c>
      <c r="G466" s="26"/>
      <c r="H466" s="707"/>
      <c r="I466" s="233"/>
      <c r="J466" s="256"/>
      <c r="K466" s="256"/>
      <c r="L466" s="256"/>
      <c r="M466" s="256"/>
      <c r="N466" s="256"/>
      <c r="O466" s="256"/>
    </row>
    <row r="467" spans="1:15" ht="25.5">
      <c r="A467" s="444"/>
      <c r="B467" s="469" t="s">
        <v>809</v>
      </c>
      <c r="C467" s="469"/>
      <c r="D467" s="477" t="s">
        <v>810</v>
      </c>
      <c r="E467" s="266"/>
      <c r="F467" s="266"/>
      <c r="G467" s="772"/>
      <c r="H467" s="816"/>
      <c r="I467" s="233"/>
      <c r="J467" s="256"/>
      <c r="K467" s="256"/>
      <c r="L467" s="256"/>
      <c r="M467" s="256"/>
      <c r="N467" s="256"/>
      <c r="O467" s="256"/>
    </row>
    <row r="468" spans="1:15" ht="25.5">
      <c r="A468" s="444"/>
      <c r="B468" s="469"/>
      <c r="C468" s="469" t="s">
        <v>117</v>
      </c>
      <c r="D468" s="820" t="s">
        <v>811</v>
      </c>
      <c r="E468" s="462" t="s">
        <v>295</v>
      </c>
      <c r="F468" s="460" t="s">
        <v>304</v>
      </c>
      <c r="G468" s="26"/>
      <c r="H468" s="707"/>
      <c r="I468" s="233"/>
      <c r="J468" s="256"/>
      <c r="K468" s="256"/>
      <c r="L468" s="256"/>
      <c r="M468" s="256"/>
      <c r="N468" s="256"/>
      <c r="O468" s="256"/>
    </row>
    <row r="469" spans="1:15" ht="25.5">
      <c r="A469" s="444"/>
      <c r="B469" s="469"/>
      <c r="C469" s="469" t="s">
        <v>119</v>
      </c>
      <c r="D469" s="820" t="s">
        <v>812</v>
      </c>
      <c r="E469" s="462" t="s">
        <v>295</v>
      </c>
      <c r="F469" s="460" t="s">
        <v>304</v>
      </c>
      <c r="G469" s="26"/>
      <c r="H469" s="707"/>
      <c r="I469" s="233"/>
      <c r="J469" s="256"/>
      <c r="K469" s="256"/>
      <c r="L469" s="256"/>
      <c r="M469" s="256"/>
      <c r="N469" s="256"/>
      <c r="O469" s="256"/>
    </row>
    <row r="470" spans="1:15" ht="25.5">
      <c r="A470" s="444"/>
      <c r="B470" s="469"/>
      <c r="C470" s="469" t="s">
        <v>121</v>
      </c>
      <c r="D470" s="820" t="s">
        <v>813</v>
      </c>
      <c r="E470" s="462" t="s">
        <v>295</v>
      </c>
      <c r="F470" s="460" t="s">
        <v>304</v>
      </c>
      <c r="G470" s="26"/>
      <c r="H470" s="707"/>
      <c r="I470" s="233"/>
      <c r="J470" s="256"/>
      <c r="K470" s="256"/>
      <c r="L470" s="256"/>
      <c r="M470" s="256"/>
      <c r="N470" s="256"/>
      <c r="O470" s="256"/>
    </row>
    <row r="471" spans="1:15" ht="25.5">
      <c r="A471" s="444"/>
      <c r="B471" s="469"/>
      <c r="C471" s="469" t="s">
        <v>134</v>
      </c>
      <c r="D471" s="820" t="s">
        <v>814</v>
      </c>
      <c r="E471" s="462" t="s">
        <v>295</v>
      </c>
      <c r="F471" s="460" t="s">
        <v>304</v>
      </c>
      <c r="G471" s="26"/>
      <c r="H471" s="707"/>
      <c r="I471" s="233"/>
      <c r="J471" s="256"/>
      <c r="K471" s="256"/>
      <c r="L471" s="256"/>
      <c r="M471" s="256"/>
      <c r="N471" s="256"/>
      <c r="O471" s="256"/>
    </row>
    <row r="472" spans="1:15" ht="25.5">
      <c r="A472" s="444"/>
      <c r="B472" s="469"/>
      <c r="C472" s="469" t="s">
        <v>138</v>
      </c>
      <c r="D472" s="820" t="s">
        <v>815</v>
      </c>
      <c r="E472" s="462" t="s">
        <v>295</v>
      </c>
      <c r="F472" s="460" t="s">
        <v>304</v>
      </c>
      <c r="G472" s="26"/>
      <c r="H472" s="707"/>
      <c r="I472" s="233"/>
      <c r="J472" s="256"/>
      <c r="K472" s="256"/>
      <c r="L472" s="256"/>
      <c r="M472" s="256"/>
      <c r="N472" s="256"/>
      <c r="O472" s="256"/>
    </row>
    <row r="473" spans="1:15" ht="25.5">
      <c r="A473" s="444"/>
      <c r="B473" s="469"/>
      <c r="C473" s="469" t="s">
        <v>150</v>
      </c>
      <c r="D473" s="820" t="s">
        <v>816</v>
      </c>
      <c r="E473" s="462" t="s">
        <v>295</v>
      </c>
      <c r="F473" s="460" t="s">
        <v>304</v>
      </c>
      <c r="G473" s="26"/>
      <c r="H473" s="707"/>
      <c r="I473" s="233"/>
      <c r="J473" s="256"/>
      <c r="K473" s="256"/>
      <c r="L473" s="256"/>
      <c r="M473" s="256"/>
      <c r="N473" s="256"/>
      <c r="O473" s="256"/>
    </row>
    <row r="474" spans="1:15" ht="25.5">
      <c r="A474" s="444"/>
      <c r="B474" s="469"/>
      <c r="C474" s="469" t="s">
        <v>152</v>
      </c>
      <c r="D474" s="820" t="s">
        <v>817</v>
      </c>
      <c r="E474" s="462" t="s">
        <v>295</v>
      </c>
      <c r="F474" s="460" t="s">
        <v>304</v>
      </c>
      <c r="G474" s="26"/>
      <c r="H474" s="707"/>
      <c r="I474" s="233"/>
      <c r="J474" s="256"/>
      <c r="K474" s="256"/>
      <c r="L474" s="256"/>
      <c r="M474" s="256"/>
      <c r="N474" s="256"/>
      <c r="O474" s="256"/>
    </row>
    <row r="475" spans="1:15" ht="25.5">
      <c r="A475" s="444"/>
      <c r="B475" s="469"/>
      <c r="C475" s="469" t="s">
        <v>154</v>
      </c>
      <c r="D475" s="820" t="s">
        <v>818</v>
      </c>
      <c r="E475" s="462" t="s">
        <v>295</v>
      </c>
      <c r="F475" s="460" t="s">
        <v>304</v>
      </c>
      <c r="G475" s="26"/>
      <c r="H475" s="707"/>
      <c r="I475" s="233"/>
      <c r="J475" s="256"/>
      <c r="K475" s="256"/>
      <c r="L475" s="256"/>
      <c r="M475" s="256"/>
      <c r="N475" s="256"/>
      <c r="O475" s="256"/>
    </row>
    <row r="476" spans="1:15" ht="25.5">
      <c r="A476" s="444"/>
      <c r="B476" s="469"/>
      <c r="C476" s="469" t="s">
        <v>156</v>
      </c>
      <c r="D476" s="820" t="s">
        <v>819</v>
      </c>
      <c r="E476" s="462" t="s">
        <v>295</v>
      </c>
      <c r="F476" s="460" t="s">
        <v>304</v>
      </c>
      <c r="G476" s="26"/>
      <c r="H476" s="707"/>
      <c r="I476" s="233"/>
      <c r="J476" s="256"/>
      <c r="K476" s="256"/>
      <c r="L476" s="256"/>
      <c r="M476" s="256"/>
      <c r="N476" s="256"/>
      <c r="O476" s="256"/>
    </row>
    <row r="477" spans="1:15" ht="25.5">
      <c r="A477" s="444"/>
      <c r="B477" s="469"/>
      <c r="C477" s="469" t="s">
        <v>158</v>
      </c>
      <c r="D477" s="820" t="s">
        <v>820</v>
      </c>
      <c r="E477" s="462" t="s">
        <v>295</v>
      </c>
      <c r="F477" s="460" t="s">
        <v>304</v>
      </c>
      <c r="G477" s="26"/>
      <c r="H477" s="707"/>
      <c r="I477" s="233"/>
      <c r="J477" s="256"/>
      <c r="K477" s="256"/>
      <c r="L477" s="256"/>
      <c r="M477" s="256"/>
      <c r="N477" s="256"/>
      <c r="O477" s="256"/>
    </row>
    <row r="478" spans="1:15" ht="25.5">
      <c r="A478" s="444"/>
      <c r="B478" s="469"/>
      <c r="C478" s="469" t="s">
        <v>160</v>
      </c>
      <c r="D478" s="820" t="s">
        <v>821</v>
      </c>
      <c r="E478" s="462" t="s">
        <v>295</v>
      </c>
      <c r="F478" s="460" t="s">
        <v>304</v>
      </c>
      <c r="G478" s="26"/>
      <c r="H478" s="707"/>
      <c r="I478" s="233"/>
      <c r="J478" s="256"/>
      <c r="K478" s="256"/>
      <c r="L478" s="256"/>
      <c r="M478" s="256"/>
      <c r="N478" s="256"/>
      <c r="O478" s="256"/>
    </row>
    <row r="479" spans="1:15" ht="25.5">
      <c r="A479" s="444"/>
      <c r="B479" s="469"/>
      <c r="C479" s="469" t="s">
        <v>162</v>
      </c>
      <c r="D479" s="820" t="s">
        <v>822</v>
      </c>
      <c r="E479" s="462" t="s">
        <v>295</v>
      </c>
      <c r="F479" s="460" t="s">
        <v>304</v>
      </c>
      <c r="G479" s="26"/>
      <c r="H479" s="707"/>
      <c r="I479" s="233"/>
      <c r="J479" s="256"/>
      <c r="K479" s="256"/>
      <c r="L479" s="256"/>
      <c r="M479" s="256"/>
      <c r="N479" s="256"/>
      <c r="O479" s="256"/>
    </row>
    <row r="480" spans="1:15" ht="25.5">
      <c r="A480" s="444"/>
      <c r="B480" s="469"/>
      <c r="C480" s="469" t="s">
        <v>194</v>
      </c>
      <c r="D480" s="820" t="s">
        <v>823</v>
      </c>
      <c r="E480" s="462" t="s">
        <v>295</v>
      </c>
      <c r="F480" s="460" t="s">
        <v>304</v>
      </c>
      <c r="G480" s="26"/>
      <c r="H480" s="707"/>
      <c r="I480" s="233"/>
      <c r="J480" s="256"/>
      <c r="K480" s="256"/>
      <c r="L480" s="256"/>
      <c r="M480" s="256"/>
      <c r="N480" s="256"/>
      <c r="O480" s="256"/>
    </row>
    <row r="481" spans="1:15" ht="25.5">
      <c r="A481" s="444"/>
      <c r="B481" s="469"/>
      <c r="C481" s="469" t="s">
        <v>196</v>
      </c>
      <c r="D481" s="820" t="s">
        <v>824</v>
      </c>
      <c r="E481" s="462" t="s">
        <v>295</v>
      </c>
      <c r="F481" s="460" t="s">
        <v>304</v>
      </c>
      <c r="G481" s="26"/>
      <c r="H481" s="707"/>
      <c r="I481" s="233"/>
      <c r="J481" s="256"/>
      <c r="K481" s="256"/>
      <c r="L481" s="256"/>
      <c r="M481" s="256"/>
      <c r="N481" s="256"/>
      <c r="O481" s="256"/>
    </row>
    <row r="482" spans="1:15" ht="25.5">
      <c r="A482" s="444"/>
      <c r="B482" s="469"/>
      <c r="C482" s="469" t="s">
        <v>198</v>
      </c>
      <c r="D482" s="820" t="s">
        <v>825</v>
      </c>
      <c r="E482" s="462" t="s">
        <v>295</v>
      </c>
      <c r="F482" s="460" t="s">
        <v>304</v>
      </c>
      <c r="G482" s="26"/>
      <c r="H482" s="707"/>
      <c r="I482" s="233"/>
      <c r="J482" s="256"/>
      <c r="K482" s="256"/>
      <c r="L482" s="256"/>
      <c r="M482" s="256"/>
      <c r="N482" s="256"/>
      <c r="O482" s="256"/>
    </row>
    <row r="483" spans="1:15" ht="25.5">
      <c r="A483" s="444"/>
      <c r="B483" s="469"/>
      <c r="C483" s="469" t="s">
        <v>200</v>
      </c>
      <c r="D483" s="820" t="s">
        <v>826</v>
      </c>
      <c r="E483" s="462" t="s">
        <v>295</v>
      </c>
      <c r="F483" s="460" t="s">
        <v>304</v>
      </c>
      <c r="G483" s="26"/>
      <c r="H483" s="707"/>
      <c r="I483" s="233"/>
      <c r="J483" s="256"/>
      <c r="K483" s="256"/>
      <c r="L483" s="256"/>
      <c r="M483" s="256"/>
      <c r="N483" s="256"/>
      <c r="O483" s="256"/>
    </row>
    <row r="484" spans="1:15" ht="25.5">
      <c r="A484" s="444"/>
      <c r="B484" s="469"/>
      <c r="C484" s="469" t="s">
        <v>203</v>
      </c>
      <c r="D484" s="820" t="s">
        <v>827</v>
      </c>
      <c r="E484" s="462" t="s">
        <v>295</v>
      </c>
      <c r="F484" s="460" t="s">
        <v>304</v>
      </c>
      <c r="G484" s="26"/>
      <c r="H484" s="707"/>
      <c r="I484" s="233"/>
      <c r="J484" s="256"/>
      <c r="K484" s="256"/>
      <c r="L484" s="256"/>
      <c r="M484" s="256"/>
      <c r="N484" s="256"/>
      <c r="O484" s="256"/>
    </row>
    <row r="485" spans="1:15" ht="38.25">
      <c r="A485" s="444"/>
      <c r="B485" s="469" t="s">
        <v>828</v>
      </c>
      <c r="C485" s="469"/>
      <c r="D485" s="820" t="s">
        <v>829</v>
      </c>
      <c r="E485" s="462" t="s">
        <v>287</v>
      </c>
      <c r="F485" s="460" t="s">
        <v>287</v>
      </c>
      <c r="G485" s="26"/>
      <c r="H485" s="707"/>
      <c r="I485" s="233"/>
      <c r="J485" s="256"/>
      <c r="K485" s="256"/>
      <c r="L485" s="256"/>
      <c r="M485" s="256"/>
      <c r="N485" s="256"/>
      <c r="O485" s="256"/>
    </row>
    <row r="486" spans="1:15" ht="25.5">
      <c r="A486" s="444"/>
      <c r="B486" s="469" t="s">
        <v>830</v>
      </c>
      <c r="C486" s="469"/>
      <c r="D486" s="820" t="s">
        <v>831</v>
      </c>
      <c r="E486" s="462" t="s">
        <v>287</v>
      </c>
      <c r="F486" s="460" t="s">
        <v>287</v>
      </c>
      <c r="G486" s="26"/>
      <c r="H486" s="707"/>
      <c r="I486" s="233"/>
      <c r="J486" s="256"/>
      <c r="K486" s="256"/>
      <c r="L486" s="256"/>
      <c r="M486" s="256"/>
      <c r="N486" s="256"/>
      <c r="O486" s="256"/>
    </row>
    <row r="487" spans="1:15" ht="38.25">
      <c r="A487" s="444"/>
      <c r="B487" s="469" t="s">
        <v>832</v>
      </c>
      <c r="C487" s="469"/>
      <c r="D487" s="820" t="s">
        <v>833</v>
      </c>
      <c r="E487" s="462" t="s">
        <v>295</v>
      </c>
      <c r="F487" s="460" t="s">
        <v>304</v>
      </c>
      <c r="G487" s="26"/>
      <c r="H487" s="707"/>
      <c r="I487" s="233"/>
      <c r="J487" s="256"/>
      <c r="K487" s="256"/>
      <c r="L487" s="256"/>
      <c r="M487" s="256"/>
      <c r="N487" s="256"/>
      <c r="O487" s="256"/>
    </row>
    <row r="488" spans="1:15" ht="51">
      <c r="A488" s="444"/>
      <c r="B488" s="469" t="s">
        <v>834</v>
      </c>
      <c r="C488" s="469"/>
      <c r="D488" s="820" t="s">
        <v>835</v>
      </c>
      <c r="E488" s="462" t="s">
        <v>287</v>
      </c>
      <c r="F488" s="460" t="s">
        <v>287</v>
      </c>
      <c r="G488" s="26"/>
      <c r="H488" s="707"/>
      <c r="I488" s="233"/>
      <c r="J488" s="256"/>
      <c r="K488" s="256"/>
      <c r="L488" s="256"/>
      <c r="M488" s="256"/>
      <c r="N488" s="256"/>
      <c r="O488" s="256"/>
    </row>
    <row r="489" spans="1:15" ht="38.25">
      <c r="A489" s="444"/>
      <c r="B489" s="469" t="s">
        <v>836</v>
      </c>
      <c r="C489" s="469"/>
      <c r="D489" s="820" t="s">
        <v>837</v>
      </c>
      <c r="E489" s="462" t="s">
        <v>295</v>
      </c>
      <c r="F489" s="460" t="s">
        <v>296</v>
      </c>
      <c r="G489" s="26"/>
      <c r="H489" s="707"/>
      <c r="I489" s="233"/>
      <c r="J489" s="256"/>
      <c r="K489" s="256"/>
      <c r="L489" s="256"/>
      <c r="M489" s="256"/>
      <c r="N489" s="256"/>
      <c r="O489" s="256"/>
    </row>
    <row r="490" spans="1:15" ht="38.25">
      <c r="A490" s="444"/>
      <c r="B490" s="469" t="s">
        <v>838</v>
      </c>
      <c r="C490" s="469"/>
      <c r="D490" s="820" t="s">
        <v>839</v>
      </c>
      <c r="E490" s="462" t="s">
        <v>295</v>
      </c>
      <c r="F490" s="460" t="s">
        <v>296</v>
      </c>
      <c r="G490" s="26"/>
      <c r="H490" s="707"/>
      <c r="I490" s="233"/>
      <c r="J490" s="256"/>
      <c r="K490" s="256"/>
      <c r="L490" s="256"/>
      <c r="M490" s="256"/>
      <c r="N490" s="256"/>
      <c r="O490" s="256"/>
    </row>
    <row r="491" spans="1:15" ht="15.75">
      <c r="A491" s="444"/>
      <c r="B491" s="469"/>
      <c r="C491" s="469"/>
      <c r="D491" s="442"/>
      <c r="E491" s="377"/>
      <c r="F491" s="377"/>
      <c r="G491" s="735"/>
      <c r="H491" s="80"/>
      <c r="I491" s="233"/>
      <c r="J491" s="256"/>
      <c r="K491" s="256"/>
      <c r="L491" s="256"/>
      <c r="M491" s="256"/>
      <c r="N491" s="256"/>
      <c r="O491" s="256"/>
    </row>
    <row r="492" spans="1:15" ht="32.25" thickBot="1">
      <c r="A492" s="444" t="s">
        <v>840</v>
      </c>
      <c r="B492" s="469"/>
      <c r="C492" s="469"/>
      <c r="D492" s="873" t="s">
        <v>841</v>
      </c>
      <c r="E492" s="507" t="s">
        <v>282</v>
      </c>
      <c r="F492" s="507" t="s">
        <v>283</v>
      </c>
      <c r="G492" s="728" t="s">
        <v>103</v>
      </c>
      <c r="H492" s="508" t="s">
        <v>104</v>
      </c>
      <c r="I492" s="233"/>
      <c r="J492" s="256"/>
      <c r="K492" s="256"/>
      <c r="L492" s="256"/>
      <c r="M492" s="256"/>
      <c r="N492" s="256"/>
      <c r="O492" s="256"/>
    </row>
    <row r="493" spans="1:15" ht="103.5" thickTop="1" thickBot="1">
      <c r="A493" s="444"/>
      <c r="B493" s="469"/>
      <c r="C493" s="469"/>
      <c r="D493" s="459" t="s">
        <v>842</v>
      </c>
      <c r="E493" s="268"/>
      <c r="F493" s="268"/>
      <c r="G493" s="791"/>
      <c r="H493" s="816"/>
      <c r="I493" s="233"/>
      <c r="J493" s="256"/>
      <c r="K493" s="256"/>
      <c r="L493" s="256"/>
      <c r="M493" s="256"/>
      <c r="N493" s="256"/>
      <c r="O493" s="256"/>
    </row>
    <row r="494" spans="1:15" ht="39.75" thickTop="1" thickBot="1">
      <c r="A494" s="444"/>
      <c r="B494" s="469" t="s">
        <v>284</v>
      </c>
      <c r="C494" s="469"/>
      <c r="D494" s="445" t="s">
        <v>843</v>
      </c>
      <c r="E494" s="462" t="s">
        <v>295</v>
      </c>
      <c r="F494" s="460" t="s">
        <v>296</v>
      </c>
      <c r="G494" s="26"/>
      <c r="H494" s="707"/>
      <c r="I494" s="233"/>
      <c r="J494" s="256"/>
      <c r="K494" s="256"/>
      <c r="L494" s="256"/>
      <c r="M494" s="256"/>
      <c r="N494" s="256"/>
      <c r="O494" s="256"/>
    </row>
    <row r="495" spans="1:15" ht="38.25">
      <c r="A495" s="444"/>
      <c r="B495" s="469" t="s">
        <v>290</v>
      </c>
      <c r="C495" s="469"/>
      <c r="D495" s="445" t="s">
        <v>844</v>
      </c>
      <c r="E495" s="462" t="s">
        <v>295</v>
      </c>
      <c r="F495" s="460" t="s">
        <v>371</v>
      </c>
      <c r="G495" s="26"/>
      <c r="H495" s="707"/>
      <c r="I495" s="233"/>
      <c r="J495" s="256"/>
      <c r="K495" s="256"/>
      <c r="L495" s="256"/>
      <c r="M495" s="256"/>
      <c r="N495" s="256"/>
      <c r="O495" s="256"/>
    </row>
    <row r="496" spans="1:15" ht="38.25">
      <c r="A496" s="444"/>
      <c r="B496" s="469" t="s">
        <v>298</v>
      </c>
      <c r="C496" s="469"/>
      <c r="D496" s="445" t="s">
        <v>845</v>
      </c>
      <c r="E496" s="462" t="s">
        <v>295</v>
      </c>
      <c r="F496" s="460" t="s">
        <v>371</v>
      </c>
      <c r="G496" s="26"/>
      <c r="H496" s="707"/>
      <c r="I496" s="233"/>
      <c r="J496" s="256"/>
      <c r="K496" s="256"/>
      <c r="L496" s="256"/>
      <c r="M496" s="256"/>
      <c r="N496" s="256"/>
      <c r="O496" s="256"/>
    </row>
    <row r="497" spans="1:15" ht="76.5">
      <c r="A497" s="444"/>
      <c r="B497" s="469" t="s">
        <v>300</v>
      </c>
      <c r="C497" s="469"/>
      <c r="D497" s="445" t="s">
        <v>846</v>
      </c>
      <c r="E497" s="462" t="s">
        <v>295</v>
      </c>
      <c r="F497" s="460" t="s">
        <v>371</v>
      </c>
      <c r="G497" s="26"/>
      <c r="H497" s="707"/>
      <c r="I497" s="233"/>
      <c r="J497" s="256"/>
      <c r="K497" s="256"/>
      <c r="L497" s="256"/>
      <c r="M497" s="256"/>
      <c r="N497" s="256"/>
      <c r="O497" s="256"/>
    </row>
    <row r="498" spans="1:15" ht="38.25">
      <c r="A498" s="444"/>
      <c r="B498" s="469" t="s">
        <v>302</v>
      </c>
      <c r="C498" s="469"/>
      <c r="D498" s="445" t="s">
        <v>847</v>
      </c>
      <c r="E498" s="462" t="s">
        <v>295</v>
      </c>
      <c r="F498" s="460" t="s">
        <v>371</v>
      </c>
      <c r="G498" s="26"/>
      <c r="H498" s="707"/>
      <c r="I498" s="233"/>
      <c r="J498" s="256"/>
      <c r="K498" s="256"/>
      <c r="L498" s="256"/>
      <c r="M498" s="256"/>
      <c r="N498" s="256"/>
      <c r="O498" s="256"/>
    </row>
    <row r="499" spans="1:15" ht="27" thickTop="1" thickBot="1">
      <c r="A499" s="444"/>
      <c r="B499" s="469" t="s">
        <v>307</v>
      </c>
      <c r="C499" s="469"/>
      <c r="D499" s="445" t="s">
        <v>848</v>
      </c>
      <c r="E499" s="462" t="s">
        <v>295</v>
      </c>
      <c r="F499" s="460" t="s">
        <v>371</v>
      </c>
      <c r="G499" s="26"/>
      <c r="H499" s="707"/>
      <c r="I499" s="233"/>
      <c r="J499" s="256"/>
      <c r="K499" s="256"/>
      <c r="L499" s="256"/>
      <c r="M499" s="256"/>
      <c r="N499" s="256"/>
      <c r="O499" s="256"/>
    </row>
    <row r="500" spans="1:15" ht="27" thickTop="1" thickBot="1">
      <c r="A500" s="444"/>
      <c r="B500" s="469" t="s">
        <v>309</v>
      </c>
      <c r="C500" s="469"/>
      <c r="D500" s="445" t="s">
        <v>849</v>
      </c>
      <c r="E500" s="462" t="s">
        <v>295</v>
      </c>
      <c r="F500" s="460" t="s">
        <v>371</v>
      </c>
      <c r="G500" s="26"/>
      <c r="H500" s="707"/>
      <c r="I500" s="803"/>
      <c r="J500" s="256"/>
      <c r="K500" s="256"/>
      <c r="L500" s="256"/>
      <c r="M500" s="256"/>
      <c r="N500" s="256"/>
      <c r="O500" s="256"/>
    </row>
    <row r="501" spans="1:15" ht="78" thickTop="1" thickBot="1">
      <c r="A501" s="444"/>
      <c r="B501" s="469" t="s">
        <v>311</v>
      </c>
      <c r="C501" s="469"/>
      <c r="D501" s="445" t="s">
        <v>850</v>
      </c>
      <c r="E501" s="462" t="s">
        <v>295</v>
      </c>
      <c r="F501" s="460" t="s">
        <v>371</v>
      </c>
      <c r="G501" s="26"/>
      <c r="H501" s="707"/>
      <c r="I501" s="233"/>
      <c r="J501" s="256"/>
      <c r="K501" s="256"/>
      <c r="L501" s="256"/>
      <c r="M501" s="256"/>
      <c r="N501" s="256"/>
      <c r="O501" s="256"/>
    </row>
    <row r="502" spans="1:15" ht="25.5">
      <c r="A502" s="444"/>
      <c r="B502" s="469" t="s">
        <v>313</v>
      </c>
      <c r="C502" s="469"/>
      <c r="D502" s="445" t="s">
        <v>851</v>
      </c>
      <c r="E502" s="462" t="s">
        <v>295</v>
      </c>
      <c r="F502" s="460" t="s">
        <v>371</v>
      </c>
      <c r="G502" s="26"/>
      <c r="H502" s="707"/>
      <c r="I502" s="803"/>
      <c r="J502" s="256"/>
      <c r="K502" s="256"/>
      <c r="L502" s="256"/>
      <c r="M502" s="256"/>
      <c r="N502" s="256"/>
      <c r="O502" s="256"/>
    </row>
    <row r="503" spans="1:15" ht="25.5">
      <c r="A503" s="444"/>
      <c r="B503" s="469" t="s">
        <v>316</v>
      </c>
      <c r="C503" s="469"/>
      <c r="D503" s="445" t="s">
        <v>852</v>
      </c>
      <c r="E503" s="462" t="s">
        <v>295</v>
      </c>
      <c r="F503" s="460" t="s">
        <v>371</v>
      </c>
      <c r="G503" s="26"/>
      <c r="H503" s="707"/>
      <c r="I503" s="233"/>
      <c r="J503" s="256"/>
      <c r="K503" s="256"/>
      <c r="L503" s="256"/>
      <c r="M503" s="256"/>
      <c r="N503" s="256"/>
      <c r="O503" s="256"/>
    </row>
    <row r="504" spans="1:15" ht="31.5">
      <c r="A504" s="444"/>
      <c r="B504" s="469"/>
      <c r="C504" s="469"/>
      <c r="D504" s="873" t="s">
        <v>853</v>
      </c>
      <c r="E504" s="519" t="s">
        <v>283</v>
      </c>
      <c r="F504" s="507" t="s">
        <v>283</v>
      </c>
      <c r="G504" s="728" t="s">
        <v>103</v>
      </c>
      <c r="H504" s="508" t="s">
        <v>104</v>
      </c>
      <c r="I504" s="233"/>
      <c r="J504" s="256"/>
      <c r="K504" s="256"/>
      <c r="L504" s="256"/>
      <c r="M504" s="256"/>
      <c r="N504" s="256"/>
      <c r="O504" s="256"/>
    </row>
    <row r="505" spans="1:15" ht="318.75">
      <c r="A505" s="444"/>
      <c r="B505" s="469" t="s">
        <v>318</v>
      </c>
      <c r="C505" s="469"/>
      <c r="D505" s="453" t="s">
        <v>854</v>
      </c>
      <c r="E505" s="457" t="s">
        <v>295</v>
      </c>
      <c r="F505" s="460" t="s">
        <v>371</v>
      </c>
      <c r="G505" s="26"/>
      <c r="H505" s="707"/>
      <c r="I505" s="233"/>
      <c r="J505" s="256"/>
      <c r="K505" s="256"/>
      <c r="L505" s="256"/>
      <c r="M505" s="256"/>
      <c r="N505" s="256"/>
      <c r="O505" s="256"/>
    </row>
    <row r="506" spans="1:15" ht="15.75">
      <c r="A506" s="444"/>
      <c r="B506" s="469"/>
      <c r="C506" s="469"/>
      <c r="D506" s="535"/>
      <c r="E506" s="536"/>
      <c r="F506" s="537"/>
      <c r="G506" s="735"/>
      <c r="H506" s="80"/>
      <c r="I506" s="233"/>
      <c r="J506" s="256"/>
      <c r="K506" s="256"/>
      <c r="L506" s="256"/>
      <c r="M506" s="256"/>
      <c r="N506" s="256"/>
      <c r="O506" s="256"/>
    </row>
    <row r="507" spans="1:15" ht="32.25" thickBot="1">
      <c r="A507" s="444"/>
      <c r="B507" s="469"/>
      <c r="C507" s="469"/>
      <c r="D507" s="873" t="s">
        <v>378</v>
      </c>
      <c r="E507" s="507" t="s">
        <v>282</v>
      </c>
      <c r="F507" s="507" t="s">
        <v>283</v>
      </c>
      <c r="G507" s="728" t="s">
        <v>103</v>
      </c>
      <c r="H507" s="508" t="s">
        <v>104</v>
      </c>
      <c r="I507" s="233"/>
      <c r="J507" s="256"/>
      <c r="K507" s="256"/>
      <c r="L507" s="256"/>
      <c r="M507" s="256"/>
      <c r="N507" s="256"/>
      <c r="O507" s="256"/>
    </row>
    <row r="508" spans="1:15" ht="17.25" thickTop="1" thickBot="1">
      <c r="A508" s="444"/>
      <c r="B508" s="469" t="s">
        <v>320</v>
      </c>
      <c r="C508" s="469"/>
      <c r="D508" s="459" t="s">
        <v>855</v>
      </c>
      <c r="E508" s="268"/>
      <c r="F508" s="268"/>
      <c r="G508" s="791"/>
      <c r="H508" s="815"/>
      <c r="I508" s="233"/>
      <c r="J508" s="256"/>
      <c r="K508" s="256"/>
      <c r="L508" s="256"/>
      <c r="M508" s="256"/>
      <c r="N508" s="256"/>
      <c r="O508" s="256"/>
    </row>
    <row r="509" spans="1:15" ht="27" thickTop="1" thickBot="1">
      <c r="A509" s="444"/>
      <c r="B509" s="469"/>
      <c r="C509" s="469" t="s">
        <v>117</v>
      </c>
      <c r="D509" s="466" t="s">
        <v>856</v>
      </c>
      <c r="E509" s="457" t="s">
        <v>295</v>
      </c>
      <c r="F509" s="460" t="s">
        <v>371</v>
      </c>
      <c r="G509" s="26"/>
      <c r="H509" s="26"/>
      <c r="I509" s="233"/>
      <c r="J509" s="256"/>
      <c r="K509" s="256"/>
      <c r="L509" s="256"/>
      <c r="M509" s="256"/>
      <c r="N509" s="256"/>
      <c r="O509" s="256"/>
    </row>
    <row r="510" spans="1:15" ht="27" thickTop="1" thickBot="1">
      <c r="A510" s="444"/>
      <c r="B510" s="469"/>
      <c r="C510" s="469" t="s">
        <v>119</v>
      </c>
      <c r="D510" s="466" t="s">
        <v>857</v>
      </c>
      <c r="E510" s="457" t="s">
        <v>295</v>
      </c>
      <c r="F510" s="460" t="s">
        <v>371</v>
      </c>
      <c r="G510" s="26"/>
      <c r="H510" s="26"/>
      <c r="I510" s="233"/>
      <c r="J510" s="256"/>
      <c r="K510" s="256"/>
      <c r="L510" s="256"/>
      <c r="M510" s="256"/>
      <c r="N510" s="256"/>
      <c r="O510" s="256"/>
    </row>
    <row r="511" spans="1:15" ht="27" thickTop="1" thickBot="1">
      <c r="A511" s="444"/>
      <c r="B511" s="469"/>
      <c r="C511" s="469" t="s">
        <v>121</v>
      </c>
      <c r="D511" s="466" t="s">
        <v>858</v>
      </c>
      <c r="E511" s="457" t="s">
        <v>295</v>
      </c>
      <c r="F511" s="460" t="s">
        <v>371</v>
      </c>
      <c r="G511" s="26"/>
      <c r="H511" s="26"/>
      <c r="I511" s="233"/>
      <c r="J511" s="256"/>
      <c r="K511" s="256"/>
      <c r="L511" s="256"/>
      <c r="M511" s="256"/>
      <c r="N511" s="256"/>
      <c r="O511" s="256"/>
    </row>
    <row r="512" spans="1:15" ht="27" thickTop="1" thickBot="1">
      <c r="A512" s="444"/>
      <c r="B512" s="469"/>
      <c r="C512" s="469" t="s">
        <v>134</v>
      </c>
      <c r="D512" s="466" t="s">
        <v>859</v>
      </c>
      <c r="E512" s="457" t="s">
        <v>295</v>
      </c>
      <c r="F512" s="460" t="s">
        <v>371</v>
      </c>
      <c r="G512" s="26"/>
      <c r="H512" s="26"/>
      <c r="I512" s="233"/>
      <c r="J512" s="256"/>
      <c r="K512" s="256"/>
      <c r="L512" s="256"/>
      <c r="M512" s="256"/>
      <c r="N512" s="256"/>
      <c r="O512" s="256"/>
    </row>
    <row r="513" spans="1:15" ht="33" thickTop="1" thickBot="1">
      <c r="A513" s="444"/>
      <c r="B513" s="469"/>
      <c r="C513" s="469"/>
      <c r="D513" s="873" t="s">
        <v>376</v>
      </c>
      <c r="E513" s="507" t="s">
        <v>282</v>
      </c>
      <c r="F513" s="507" t="s">
        <v>283</v>
      </c>
      <c r="G513" s="728" t="s">
        <v>103</v>
      </c>
      <c r="H513" s="809" t="s">
        <v>104</v>
      </c>
      <c r="I513" s="233"/>
      <c r="J513" s="256"/>
      <c r="K513" s="256"/>
      <c r="L513" s="256"/>
      <c r="M513" s="256"/>
      <c r="N513" s="256"/>
      <c r="O513" s="256"/>
    </row>
    <row r="514" spans="1:15" ht="27" thickTop="1" thickBot="1">
      <c r="A514" s="444"/>
      <c r="B514" s="469" t="s">
        <v>323</v>
      </c>
      <c r="C514" s="469"/>
      <c r="D514" s="459" t="s">
        <v>860</v>
      </c>
      <c r="E514" s="268"/>
      <c r="F514" s="268"/>
      <c r="G514" s="791"/>
      <c r="H514" s="815"/>
      <c r="I514" s="233"/>
      <c r="J514" s="256"/>
      <c r="K514" s="256"/>
      <c r="L514" s="256"/>
      <c r="M514" s="256"/>
      <c r="N514" s="256"/>
      <c r="O514" s="256"/>
    </row>
    <row r="515" spans="1:15" ht="27" thickTop="1" thickBot="1">
      <c r="A515" s="444"/>
      <c r="B515" s="469"/>
      <c r="C515" s="469" t="s">
        <v>117</v>
      </c>
      <c r="D515" s="466" t="s">
        <v>861</v>
      </c>
      <c r="E515" s="457" t="s">
        <v>295</v>
      </c>
      <c r="F515" s="460" t="s">
        <v>371</v>
      </c>
      <c r="G515" s="26"/>
      <c r="H515" s="26"/>
      <c r="I515" s="233"/>
      <c r="J515" s="256"/>
      <c r="K515" s="256"/>
      <c r="L515" s="256"/>
      <c r="M515" s="256"/>
      <c r="N515" s="256"/>
      <c r="O515" s="256"/>
    </row>
    <row r="516" spans="1:15" ht="27" thickTop="1" thickBot="1">
      <c r="A516" s="444"/>
      <c r="B516" s="469"/>
      <c r="C516" s="469" t="s">
        <v>119</v>
      </c>
      <c r="D516" s="466" t="s">
        <v>862</v>
      </c>
      <c r="E516" s="457" t="s">
        <v>295</v>
      </c>
      <c r="F516" s="460" t="s">
        <v>371</v>
      </c>
      <c r="G516" s="26"/>
      <c r="H516" s="26"/>
      <c r="I516" s="233"/>
      <c r="J516" s="256"/>
      <c r="K516" s="256"/>
      <c r="L516" s="256"/>
      <c r="M516" s="256"/>
      <c r="N516" s="256"/>
      <c r="O516" s="256"/>
    </row>
    <row r="517" spans="1:15" ht="39.75" thickTop="1" thickBot="1">
      <c r="A517" s="444"/>
      <c r="B517" s="469"/>
      <c r="C517" s="469" t="s">
        <v>121</v>
      </c>
      <c r="D517" s="466" t="s">
        <v>863</v>
      </c>
      <c r="E517" s="457" t="s">
        <v>295</v>
      </c>
      <c r="F517" s="460" t="s">
        <v>371</v>
      </c>
      <c r="G517" s="26"/>
      <c r="H517" s="26"/>
      <c r="I517" s="233"/>
      <c r="J517" s="256"/>
      <c r="K517" s="256"/>
      <c r="L517" s="256"/>
      <c r="M517" s="256"/>
      <c r="N517" s="256"/>
      <c r="O517" s="256"/>
    </row>
    <row r="518" spans="1:15" ht="27" thickTop="1" thickBot="1">
      <c r="A518" s="444"/>
      <c r="B518" s="469"/>
      <c r="C518" s="469" t="s">
        <v>134</v>
      </c>
      <c r="D518" s="466" t="s">
        <v>864</v>
      </c>
      <c r="E518" s="457" t="s">
        <v>295</v>
      </c>
      <c r="F518" s="460" t="s">
        <v>371</v>
      </c>
      <c r="G518" s="26"/>
      <c r="H518" s="26"/>
      <c r="I518" s="233"/>
      <c r="J518" s="256"/>
      <c r="K518" s="256"/>
      <c r="L518" s="256"/>
      <c r="M518" s="256"/>
      <c r="N518" s="256"/>
      <c r="O518" s="256"/>
    </row>
    <row r="519" spans="1:15" ht="33" thickTop="1" thickBot="1">
      <c r="A519" s="444"/>
      <c r="B519" s="469"/>
      <c r="C519" s="469"/>
      <c r="D519" s="873" t="s">
        <v>865</v>
      </c>
      <c r="E519" s="507" t="s">
        <v>282</v>
      </c>
      <c r="F519" s="507" t="s">
        <v>283</v>
      </c>
      <c r="G519" s="728" t="s">
        <v>103</v>
      </c>
      <c r="H519" s="809" t="s">
        <v>104</v>
      </c>
      <c r="I519" s="256"/>
      <c r="J519" s="256"/>
      <c r="K519" s="256"/>
      <c r="L519" s="256"/>
      <c r="M519" s="256"/>
      <c r="N519" s="256"/>
      <c r="O519" s="256"/>
    </row>
    <row r="520" spans="1:15" ht="17.25" thickTop="1" thickBot="1">
      <c r="A520" s="444"/>
      <c r="B520" s="469" t="s">
        <v>326</v>
      </c>
      <c r="C520" s="469"/>
      <c r="D520" s="599" t="s">
        <v>866</v>
      </c>
      <c r="E520" s="268"/>
      <c r="F520" s="268"/>
      <c r="G520" s="791"/>
      <c r="H520" s="816"/>
      <c r="I520" s="256"/>
      <c r="J520" s="256"/>
      <c r="K520" s="256"/>
      <c r="L520" s="256"/>
      <c r="M520" s="256"/>
      <c r="N520" s="256"/>
      <c r="O520" s="256"/>
    </row>
    <row r="521" spans="1:15" ht="39.75" thickTop="1" thickBot="1">
      <c r="A521" s="444"/>
      <c r="B521" s="469"/>
      <c r="C521" s="469" t="s">
        <v>117</v>
      </c>
      <c r="D521" s="466" t="s">
        <v>867</v>
      </c>
      <c r="E521" s="457" t="s">
        <v>295</v>
      </c>
      <c r="F521" s="460" t="s">
        <v>371</v>
      </c>
      <c r="G521" s="26"/>
      <c r="H521" s="707"/>
      <c r="I521" s="256"/>
      <c r="J521" s="256"/>
      <c r="K521" s="256"/>
      <c r="L521" s="256"/>
      <c r="M521" s="256"/>
      <c r="N521" s="256"/>
      <c r="O521" s="256"/>
    </row>
    <row r="522" spans="1:15" ht="38.25">
      <c r="A522" s="444"/>
      <c r="B522" s="469"/>
      <c r="C522" s="469" t="s">
        <v>119</v>
      </c>
      <c r="D522" s="466" t="s">
        <v>868</v>
      </c>
      <c r="E522" s="457" t="s">
        <v>295</v>
      </c>
      <c r="F522" s="460" t="s">
        <v>371</v>
      </c>
      <c r="G522" s="26"/>
      <c r="H522" s="707"/>
      <c r="I522" s="256"/>
      <c r="J522" s="256"/>
      <c r="K522" s="256"/>
      <c r="L522" s="256"/>
      <c r="M522" s="256"/>
      <c r="N522" s="256"/>
      <c r="O522" s="256"/>
    </row>
    <row r="523" spans="1:15" ht="51">
      <c r="A523" s="444"/>
      <c r="B523" s="469"/>
      <c r="C523" s="469" t="s">
        <v>121</v>
      </c>
      <c r="D523" s="466" t="s">
        <v>869</v>
      </c>
      <c r="E523" s="457" t="s">
        <v>295</v>
      </c>
      <c r="F523" s="460" t="s">
        <v>371</v>
      </c>
      <c r="G523" s="26"/>
      <c r="H523" s="707"/>
      <c r="I523" s="256"/>
      <c r="J523" s="256"/>
      <c r="K523" s="256"/>
      <c r="L523" s="256"/>
      <c r="M523" s="256"/>
      <c r="N523" s="256"/>
      <c r="O523" s="256"/>
    </row>
    <row r="524" spans="1:15" ht="52.5" thickTop="1" thickBot="1">
      <c r="A524" s="447"/>
      <c r="B524" s="469"/>
      <c r="C524" s="469" t="s">
        <v>134</v>
      </c>
      <c r="D524" s="466" t="s">
        <v>870</v>
      </c>
      <c r="E524" s="457" t="s">
        <v>295</v>
      </c>
      <c r="F524" s="460" t="s">
        <v>371</v>
      </c>
      <c r="G524" s="26"/>
      <c r="H524" s="707"/>
    </row>
    <row r="525" spans="1:15" ht="33" thickTop="1" thickBot="1">
      <c r="A525" s="444"/>
      <c r="B525" s="469"/>
      <c r="C525" s="469"/>
      <c r="D525" s="873" t="s">
        <v>871</v>
      </c>
      <c r="E525" s="507" t="s">
        <v>282</v>
      </c>
      <c r="F525" s="507" t="s">
        <v>283</v>
      </c>
      <c r="G525" s="728" t="s">
        <v>103</v>
      </c>
      <c r="H525" s="814" t="s">
        <v>104</v>
      </c>
      <c r="I525" s="233"/>
      <c r="J525" s="256"/>
      <c r="K525" s="256"/>
      <c r="L525" s="256"/>
      <c r="M525" s="256"/>
      <c r="N525" s="256"/>
      <c r="O525" s="256"/>
    </row>
    <row r="526" spans="1:15" ht="27" thickTop="1" thickBot="1">
      <c r="A526" s="444"/>
      <c r="B526" s="469" t="s">
        <v>339</v>
      </c>
      <c r="C526" s="469"/>
      <c r="D526" s="459" t="s">
        <v>872</v>
      </c>
      <c r="E526" s="462" t="s">
        <v>295</v>
      </c>
      <c r="F526" s="460" t="s">
        <v>371</v>
      </c>
      <c r="G526" s="26"/>
      <c r="H526" s="707"/>
      <c r="I526" s="233"/>
      <c r="J526" s="256"/>
      <c r="K526" s="256"/>
      <c r="L526" s="256"/>
      <c r="M526" s="256"/>
      <c r="N526" s="256"/>
      <c r="O526" s="256"/>
    </row>
    <row r="527" spans="1:15" ht="38.25">
      <c r="A527" s="444"/>
      <c r="B527" s="469"/>
      <c r="C527" s="469" t="s">
        <v>117</v>
      </c>
      <c r="D527" s="436" t="s">
        <v>873</v>
      </c>
      <c r="E527" s="462" t="s">
        <v>295</v>
      </c>
      <c r="F527" s="460" t="s">
        <v>371</v>
      </c>
      <c r="G527" s="26"/>
      <c r="H527" s="707"/>
      <c r="I527" s="233"/>
      <c r="J527" s="256"/>
      <c r="K527" s="256"/>
      <c r="L527" s="256"/>
      <c r="M527" s="256"/>
      <c r="N527" s="256"/>
      <c r="O527" s="256"/>
    </row>
    <row r="528" spans="1:15" ht="25.5">
      <c r="A528" s="444"/>
      <c r="B528" s="469"/>
      <c r="C528" s="469" t="s">
        <v>119</v>
      </c>
      <c r="D528" s="465" t="s">
        <v>874</v>
      </c>
      <c r="E528" s="462" t="s">
        <v>295</v>
      </c>
      <c r="F528" s="460" t="s">
        <v>371</v>
      </c>
      <c r="G528" s="26"/>
      <c r="H528" s="707"/>
      <c r="I528" s="233"/>
      <c r="J528" s="256"/>
      <c r="K528" s="256"/>
      <c r="L528" s="256"/>
      <c r="M528" s="256"/>
      <c r="N528" s="256"/>
      <c r="O528" s="256"/>
    </row>
    <row r="529" spans="1:15" ht="25.5">
      <c r="A529" s="444"/>
      <c r="B529" s="469"/>
      <c r="C529" s="469" t="s">
        <v>121</v>
      </c>
      <c r="D529" s="465" t="s">
        <v>875</v>
      </c>
      <c r="E529" s="462" t="s">
        <v>295</v>
      </c>
      <c r="F529" s="460" t="s">
        <v>371</v>
      </c>
      <c r="G529" s="26"/>
      <c r="H529" s="707"/>
      <c r="I529" s="233"/>
      <c r="J529" s="256"/>
      <c r="K529" s="256"/>
      <c r="L529" s="256"/>
      <c r="M529" s="256"/>
      <c r="N529" s="256"/>
      <c r="O529" s="256"/>
    </row>
    <row r="530" spans="1:15" ht="25.5">
      <c r="A530" s="444"/>
      <c r="B530" s="469"/>
      <c r="C530" s="469" t="s">
        <v>134</v>
      </c>
      <c r="D530" s="465" t="s">
        <v>876</v>
      </c>
      <c r="E530" s="462" t="s">
        <v>295</v>
      </c>
      <c r="F530" s="460" t="s">
        <v>371</v>
      </c>
      <c r="G530" s="26"/>
      <c r="H530" s="707"/>
      <c r="I530" s="233"/>
      <c r="J530" s="256"/>
      <c r="K530" s="256"/>
      <c r="L530" s="256"/>
      <c r="M530" s="256"/>
      <c r="N530" s="256"/>
      <c r="O530" s="256"/>
    </row>
    <row r="531" spans="1:15" ht="38.25">
      <c r="A531" s="444"/>
      <c r="B531" s="469"/>
      <c r="C531" s="469" t="s">
        <v>138</v>
      </c>
      <c r="D531" s="465" t="s">
        <v>877</v>
      </c>
      <c r="E531" s="462" t="s">
        <v>295</v>
      </c>
      <c r="F531" s="460" t="s">
        <v>371</v>
      </c>
      <c r="G531" s="26"/>
      <c r="H531" s="707"/>
      <c r="I531" s="233"/>
      <c r="J531" s="256"/>
      <c r="K531" s="256"/>
      <c r="L531" s="256"/>
      <c r="M531" s="256"/>
      <c r="N531" s="256"/>
      <c r="O531" s="256"/>
    </row>
    <row r="532" spans="1:15" ht="15.75">
      <c r="A532" s="444"/>
      <c r="B532" s="469" t="s">
        <v>346</v>
      </c>
      <c r="C532" s="469"/>
      <c r="D532" s="465" t="s">
        <v>878</v>
      </c>
      <c r="E532" s="462" t="s">
        <v>879</v>
      </c>
      <c r="F532" s="460" t="s">
        <v>879</v>
      </c>
      <c r="G532" s="26"/>
      <c r="H532" s="707"/>
      <c r="I532" s="233"/>
      <c r="J532" s="256"/>
      <c r="K532" s="256"/>
      <c r="L532" s="256"/>
      <c r="M532" s="256"/>
      <c r="N532" s="256"/>
      <c r="O532" s="256"/>
    </row>
    <row r="533" spans="1:15" ht="63.75">
      <c r="A533" s="444"/>
      <c r="B533" s="469" t="s">
        <v>350</v>
      </c>
      <c r="C533" s="469"/>
      <c r="D533" s="465" t="s">
        <v>880</v>
      </c>
      <c r="E533" s="462" t="s">
        <v>295</v>
      </c>
      <c r="F533" s="460" t="s">
        <v>371</v>
      </c>
      <c r="G533" s="26"/>
      <c r="H533" s="707"/>
      <c r="I533" s="233"/>
      <c r="J533" s="256"/>
      <c r="K533" s="256"/>
      <c r="L533" s="256"/>
      <c r="M533" s="256"/>
      <c r="N533" s="256"/>
      <c r="O533" s="256"/>
    </row>
    <row r="534" spans="1:15">
      <c r="E534" s="521"/>
      <c r="F534" s="521"/>
    </row>
    <row r="535" spans="1:15">
      <c r="E535" s="521"/>
      <c r="F535" s="521"/>
    </row>
    <row r="536" spans="1:15">
      <c r="E536" s="521"/>
      <c r="F536" s="521"/>
    </row>
    <row r="537" spans="1:15">
      <c r="E537" s="521"/>
      <c r="F537" s="521"/>
    </row>
    <row r="538" spans="1:15">
      <c r="D538" s="523"/>
      <c r="E538" s="521"/>
      <c r="F538" s="521"/>
    </row>
  </sheetData>
  <mergeCells count="5">
    <mergeCell ref="A1:L1"/>
    <mergeCell ref="D5:H5"/>
    <mergeCell ref="D59:H59"/>
    <mergeCell ref="D167:G167"/>
    <mergeCell ref="A2:E2"/>
  </mergeCells>
  <dataValidations count="13">
    <dataValidation type="list" allowBlank="1" showInputMessage="1" showErrorMessage="1" sqref="G17:G20 G24 G71:G72 G78 G263 G412 G494 G423:G425 G448 G489:G490 G415:G421 G26" xr:uid="{36011E7F-EEE3-48D2-B5C3-699B0D7CA772}">
      <formula1>"Confirmed, Not Confirmed, See Explanation"</formula1>
    </dataValidation>
    <dataValidation type="list" allowBlank="1" showInputMessage="1" showErrorMessage="1" sqref="G21 G28 G426 G55 G123:G124 G120:G121 G138:G147 G487 G176 G180:G182 G206 G128:G136 G248 G260:G261 G265 G270 G272:G273 G275 G293:G300 G313:G316 G322:G329 G332:G339 G367 G408:G409 G413:G414 G149:G165 G451 G462:G466 G468:G484 G31 G33 G234:G245 G65:G68 G35:G51 G53" xr:uid="{D11D2A4C-EF8D-4EA7-A269-77CF684C5FBD}">
      <formula1>"Yes, No, See Explanation"</formula1>
    </dataValidation>
    <dataValidation type="list" allowBlank="1" showInputMessage="1" showErrorMessage="1" sqref="G69 G345:G365" xr:uid="{54BF3A4B-DF24-4863-90D2-DE5DE9F3075E}">
      <formula1>"Included, Not Included, See Explanation"</formula1>
    </dataValidation>
    <dataValidation type="list" allowBlank="1" showInputMessage="1" showErrorMessage="1" sqref="G533 G89:G108 G110:G115 G118:G119 G192:G193 G267:G268 G495:G503 G505 G509:G512 G515:G518 G521:G524 G526:G531 G75:G77" xr:uid="{DB29E1E0-81BD-4405-AE4D-CB4CC096EBD0}">
      <formula1>"Agree, Disagree, See Explanation"</formula1>
    </dataValidation>
    <dataValidation type="list" allowBlank="1" showInputMessage="1" showErrorMessage="1" sqref="G210:G232 G249:G259" xr:uid="{52578EBB-3C43-4086-8253-9F53917BDB5A}">
      <formula1>"Available, Not Available, See Explanation"</formula1>
    </dataValidation>
    <dataValidation type="list" allowBlank="1" showInputMessage="1" showErrorMessage="1" sqref="G303:G307" xr:uid="{78E6B705-FB9C-421F-8558-989A80347A13}">
      <formula1>"Provides, Does Not Provide, See Explanation"</formula1>
    </dataValidation>
    <dataValidation type="list" allowBlank="1" showInputMessage="1" showErrorMessage="1" sqref="G371:G390" xr:uid="{946A1C27-0248-4966-A678-7B7E5E15A0A6}">
      <formula1>"Managed, Not Managed, See Explanation"</formula1>
    </dataValidation>
    <dataValidation type="list" allowBlank="1" showInputMessage="1" showErrorMessage="1" sqref="G392" xr:uid="{6AF78C72-D68B-46C6-BEFD-9BD4958DA254}">
      <formula1>"Opt-in, Opt-out, See Explanation"</formula1>
    </dataValidation>
    <dataValidation type="list" allowBlank="1" showInputMessage="1" showErrorMessage="1" sqref="G411" xr:uid="{534CD831-E9B2-4B3E-9B67-01BFD38563B7}">
      <formula1>"Owned, Leased, See Explanation"</formula1>
    </dataValidation>
    <dataValidation type="list" allowBlank="1" showInputMessage="1" showErrorMessage="1" sqref="G422" xr:uid="{52F997E5-F9CC-437F-9D72-2F07D9BD0443}">
      <formula1>"Always, Sometimes, Never, See Explanation"</formula1>
    </dataValidation>
    <dataValidation type="list" allowBlank="1" showInputMessage="1" showErrorMessage="1" sqref="G285 G125" xr:uid="{5012834F-9A76-48D8-A26D-D030E7B4B497}">
      <formula1>"Provided, Not Provided, See Explanation"</formula1>
    </dataValidation>
    <dataValidation type="list" allowBlank="1" showInputMessage="1" showErrorMessage="1" sqref="G80:G86" xr:uid="{19E13E73-02DA-467A-9A65-1EFF9C8930C3}">
      <formula1>"Centralized, Decentralized"</formula1>
    </dataValidation>
    <dataValidation type="textLength" allowBlank="1" showInputMessage="1" showErrorMessage="1" sqref="G11:G14 H17:H31 H33:H52 H55:H57 H65:H72 H74:H78 H80:H86 H89:H108 H111:H115 G122 H118:H125 H128:H136 H138:H147 H149:H165 G170:H171 G173:H175 G177:H178 H176 H180:H182 G184:H190 H192:H193 G195:H205 G207:H207 H206 H210:H232 H234:H246 G246 H248:H261 H263:H270 H272:H275 H280:H285 G280:G284 G287:H291 H293:H301 G301 H303:H311 G308:G311 H313:H317 G317 G319:H320 H322:H330 G330 H332:H343 G340:G343 H345:H365 H367:H369 G368:G369 H371:H391 G393:H393 G395:H407 H408:H409 H411:H416 H418:H438 G427:G438 G440:H447 H448 H451:H458 G452:G458 G460:H460 H462:H466 H468:H490 G488 G485:G486 H494:H503 H505 H509:H518 H521:H524 H526:H533 G532" xr:uid="{91A0F00E-B7E9-4286-AB05-874E55856489}">
      <formula1>0</formula1>
      <formula2>400</formula2>
    </dataValidation>
  </dataValidations>
  <hyperlinks>
    <hyperlink ref="D17" r:id="rId1" display="'Provider Disruption:  You need to request from Aon's NAPD team: hnapdmbx@aon.com. Please follow the workflow requested in the e-mail outlined by the NAPD team.  Confirm you have followed the process and provided the requested data for the County." xr:uid="{D1EEBE73-225B-4DC8-98AB-82D31B1D4BE3}"/>
    <hyperlink ref="D18" r:id="rId2" display="'GeoAccess:  You need to request from our NAPD team: hnapdmbx@aon.com. Please follow the workflow requested in the e-mail outlined by the NAPD team.  Confirm you have followed the process and provided the requested data for the County." xr:uid="{27071E79-9F82-4D4D-A4DD-D668F5A53A3C}"/>
  </hyperlinks>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F1:CQ336"/>
  <sheetViews>
    <sheetView workbookViewId="0"/>
  </sheetViews>
  <sheetFormatPr defaultRowHeight="12.75"/>
  <sheetData>
    <row r="1" spans="6:95" ht="20.25">
      <c r="F1" s="97"/>
      <c r="H1" s="308"/>
      <c r="I1" s="309"/>
      <c r="J1" s="259"/>
      <c r="K1" s="566" t="str">
        <f>'Med Ques_Explanation'!A1</f>
        <v>Request for Medical Proposal (RFP) for Arlington County Government</v>
      </c>
      <c r="L1" s="566"/>
      <c r="M1" s="566"/>
      <c r="N1" s="566"/>
      <c r="O1" s="566"/>
      <c r="P1" s="566"/>
      <c r="Q1" s="566"/>
      <c r="R1" s="640"/>
    </row>
    <row r="2" spans="6:95" ht="20.25">
      <c r="F2" s="97"/>
      <c r="H2" s="308"/>
      <c r="I2" s="309"/>
      <c r="J2" s="259"/>
      <c r="K2" s="255" t="s">
        <v>881</v>
      </c>
      <c r="L2" s="641"/>
      <c r="M2" s="642"/>
      <c r="N2" s="641"/>
      <c r="O2" s="641"/>
      <c r="P2" s="642"/>
      <c r="Q2" s="643"/>
      <c r="R2" s="640"/>
    </row>
    <row r="3" spans="6:95" ht="17.25">
      <c r="F3" s="97"/>
      <c r="H3" s="308"/>
      <c r="I3" s="309"/>
      <c r="J3" s="259"/>
      <c r="K3" s="179" t="s">
        <v>23</v>
      </c>
      <c r="L3" s="180"/>
      <c r="M3" s="180"/>
      <c r="N3" s="180"/>
      <c r="O3" s="180"/>
      <c r="P3" s="180"/>
      <c r="Q3" s="181"/>
      <c r="R3" s="640"/>
    </row>
    <row r="4" spans="6:95" ht="17.25">
      <c r="F4" s="97"/>
      <c r="H4" s="308"/>
      <c r="I4" s="309"/>
      <c r="J4" s="259"/>
      <c r="K4" s="179"/>
      <c r="L4" s="180"/>
      <c r="M4" s="180"/>
      <c r="N4" s="180"/>
      <c r="O4" s="180"/>
      <c r="P4" s="180"/>
      <c r="Q4" s="181"/>
      <c r="R4" s="640"/>
    </row>
    <row r="5" spans="6:95" ht="326.25">
      <c r="F5" s="97"/>
      <c r="H5" s="310"/>
      <c r="I5" s="311"/>
      <c r="J5" s="272"/>
      <c r="K5" s="567" t="s">
        <v>882</v>
      </c>
      <c r="L5" s="567"/>
      <c r="M5" s="567"/>
      <c r="N5" s="567"/>
      <c r="O5" s="567"/>
      <c r="P5" s="567"/>
      <c r="Q5" s="567"/>
      <c r="R5" s="640"/>
    </row>
    <row r="9" spans="6:95" ht="47.25">
      <c r="H9" s="312"/>
      <c r="I9" s="313"/>
      <c r="J9" s="278"/>
      <c r="K9" s="120" t="s">
        <v>23</v>
      </c>
      <c r="L9" s="158"/>
      <c r="M9" s="55" t="s">
        <v>282</v>
      </c>
      <c r="N9" s="55"/>
      <c r="O9" s="55" t="s">
        <v>283</v>
      </c>
      <c r="P9" s="55" t="s">
        <v>103</v>
      </c>
      <c r="Q9" s="57" t="s">
        <v>104</v>
      </c>
      <c r="R9" s="226"/>
      <c r="S9" s="183"/>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182"/>
      <c r="BP9" s="182"/>
      <c r="BQ9" s="182"/>
      <c r="BR9" s="182"/>
      <c r="BS9" s="182"/>
      <c r="BT9" s="182"/>
      <c r="BU9" s="182"/>
      <c r="BV9" s="182"/>
      <c r="BW9" s="182"/>
      <c r="BX9" s="182"/>
      <c r="BY9" s="182"/>
      <c r="BZ9" s="182"/>
      <c r="CA9" s="182"/>
      <c r="CB9" s="182"/>
      <c r="CC9" s="182"/>
      <c r="CD9" s="182"/>
      <c r="CE9" s="182"/>
      <c r="CF9" s="182"/>
      <c r="CG9" s="182"/>
      <c r="CH9" s="182"/>
      <c r="CI9" s="182"/>
      <c r="CJ9" s="182"/>
      <c r="CK9" s="182"/>
      <c r="CL9" s="182"/>
      <c r="CM9" s="182"/>
      <c r="CN9" s="182"/>
      <c r="CO9" s="182"/>
      <c r="CP9" s="182"/>
      <c r="CQ9" s="182"/>
    </row>
    <row r="10" spans="6:95" ht="15.75">
      <c r="H10" s="312"/>
      <c r="I10" s="313"/>
      <c r="J10" s="278"/>
      <c r="K10" s="120"/>
      <c r="L10" s="158"/>
      <c r="M10" s="55"/>
      <c r="N10" s="55"/>
      <c r="O10" s="55"/>
      <c r="P10" s="55"/>
      <c r="Q10" s="57"/>
      <c r="R10" s="226"/>
      <c r="S10" s="183"/>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c r="AR10" s="182"/>
      <c r="AS10" s="182"/>
      <c r="AT10" s="182"/>
      <c r="AU10" s="182"/>
      <c r="AV10" s="182"/>
      <c r="AW10" s="182"/>
      <c r="AX10" s="182"/>
      <c r="AY10" s="182"/>
      <c r="AZ10" s="182"/>
      <c r="BA10" s="182"/>
      <c r="BB10" s="182"/>
      <c r="BC10" s="182"/>
      <c r="BD10" s="182"/>
      <c r="BE10" s="182"/>
      <c r="BF10" s="182"/>
      <c r="BG10" s="182"/>
      <c r="BH10" s="182"/>
      <c r="BI10" s="182"/>
      <c r="BJ10" s="182"/>
      <c r="BK10" s="182"/>
      <c r="BL10" s="182"/>
      <c r="BM10" s="182"/>
      <c r="BN10" s="182"/>
      <c r="BO10" s="182"/>
      <c r="BP10" s="182"/>
      <c r="BQ10" s="182"/>
      <c r="BR10" s="182"/>
      <c r="BS10" s="182"/>
      <c r="BT10" s="182"/>
      <c r="BU10" s="182"/>
      <c r="BV10" s="182"/>
      <c r="BW10" s="182"/>
      <c r="BX10" s="182"/>
      <c r="BY10" s="182"/>
      <c r="BZ10" s="182"/>
      <c r="CA10" s="182"/>
      <c r="CB10" s="182"/>
      <c r="CC10" s="182"/>
      <c r="CD10" s="182"/>
      <c r="CE10" s="182"/>
      <c r="CF10" s="182"/>
      <c r="CG10" s="182"/>
      <c r="CH10" s="182"/>
      <c r="CI10" s="182"/>
      <c r="CJ10" s="182"/>
      <c r="CK10" s="182"/>
      <c r="CL10" s="182"/>
      <c r="CM10" s="182"/>
      <c r="CN10" s="182"/>
      <c r="CO10" s="182"/>
      <c r="CP10" s="182"/>
      <c r="CQ10" s="182"/>
    </row>
    <row r="11" spans="6:95" ht="15.75">
      <c r="H11" s="312"/>
      <c r="I11" s="313"/>
      <c r="J11" s="278"/>
      <c r="K11" s="563" t="s">
        <v>277</v>
      </c>
      <c r="L11" s="564"/>
      <c r="M11" s="564"/>
      <c r="N11" s="564"/>
      <c r="O11" s="564"/>
      <c r="P11" s="564"/>
      <c r="Q11" s="565"/>
      <c r="R11" s="226"/>
      <c r="S11" s="183"/>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2"/>
      <c r="AT11" s="182"/>
      <c r="AU11" s="182"/>
      <c r="AV11" s="182"/>
      <c r="AW11" s="182"/>
      <c r="AX11" s="182"/>
      <c r="AY11" s="182"/>
      <c r="AZ11" s="182"/>
      <c r="BA11" s="182"/>
      <c r="BB11" s="182"/>
      <c r="BC11" s="182"/>
      <c r="BD11" s="182"/>
      <c r="BE11" s="182"/>
      <c r="BF11" s="182"/>
      <c r="BG11" s="182"/>
      <c r="BH11" s="182"/>
      <c r="BI11" s="182"/>
      <c r="BJ11" s="182"/>
      <c r="BK11" s="182"/>
      <c r="BL11" s="182"/>
      <c r="BM11" s="182"/>
      <c r="BN11" s="182"/>
      <c r="BO11" s="182"/>
      <c r="BP11" s="182"/>
      <c r="BQ11" s="182"/>
      <c r="BR11" s="182"/>
      <c r="BS11" s="182"/>
      <c r="BT11" s="182"/>
      <c r="BU11" s="182"/>
      <c r="BV11" s="182"/>
      <c r="BW11" s="182"/>
      <c r="BX11" s="182"/>
      <c r="BY11" s="182"/>
      <c r="BZ11" s="182"/>
      <c r="CA11" s="182"/>
      <c r="CB11" s="182"/>
      <c r="CC11" s="182"/>
      <c r="CD11" s="182"/>
      <c r="CE11" s="182"/>
      <c r="CF11" s="182"/>
      <c r="CG11" s="182"/>
      <c r="CH11" s="182"/>
      <c r="CI11" s="182"/>
      <c r="CJ11" s="182"/>
      <c r="CK11" s="182"/>
      <c r="CL11" s="182"/>
      <c r="CM11" s="182"/>
      <c r="CN11" s="182"/>
      <c r="CO11" s="182"/>
      <c r="CP11" s="182"/>
      <c r="CQ11" s="182"/>
    </row>
    <row r="12" spans="6:95" ht="78.75">
      <c r="H12" s="312" t="s">
        <v>280</v>
      </c>
      <c r="I12" s="313"/>
      <c r="J12" s="278"/>
      <c r="K12" s="120" t="s">
        <v>883</v>
      </c>
      <c r="L12" s="158"/>
      <c r="M12" s="55" t="s">
        <v>282</v>
      </c>
      <c r="N12" s="55"/>
      <c r="O12" s="55" t="s">
        <v>283</v>
      </c>
      <c r="P12" s="55" t="s">
        <v>103</v>
      </c>
      <c r="Q12" s="57" t="s">
        <v>104</v>
      </c>
      <c r="R12" s="226"/>
      <c r="S12" s="183"/>
      <c r="T12" s="182"/>
      <c r="U12" s="182"/>
      <c r="V12" s="182"/>
      <c r="W12" s="182"/>
      <c r="X12" s="182"/>
      <c r="Y12" s="182"/>
      <c r="Z12" s="182"/>
      <c r="AA12" s="182"/>
      <c r="AB12" s="182"/>
      <c r="AC12" s="182"/>
      <c r="AD12" s="182"/>
      <c r="AE12" s="182"/>
      <c r="AF12" s="182"/>
      <c r="AG12" s="182"/>
      <c r="AH12" s="182"/>
      <c r="AI12" s="182"/>
      <c r="AJ12" s="182"/>
      <c r="AK12" s="182"/>
      <c r="AL12" s="182"/>
      <c r="AM12" s="182"/>
      <c r="AN12" s="182"/>
      <c r="AO12" s="182"/>
      <c r="AP12" s="182"/>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82"/>
      <c r="BR12" s="182"/>
      <c r="BS12" s="182"/>
      <c r="BT12" s="182"/>
      <c r="BU12" s="182"/>
      <c r="BV12" s="182"/>
      <c r="BW12" s="182"/>
      <c r="BX12" s="182"/>
      <c r="BY12" s="182"/>
      <c r="BZ12" s="182"/>
      <c r="CA12" s="182"/>
      <c r="CB12" s="182"/>
      <c r="CC12" s="182"/>
      <c r="CD12" s="182"/>
      <c r="CE12" s="182"/>
      <c r="CF12" s="182"/>
      <c r="CG12" s="182"/>
      <c r="CH12" s="182"/>
      <c r="CI12" s="182"/>
      <c r="CJ12" s="182"/>
      <c r="CK12" s="182"/>
      <c r="CL12" s="182"/>
      <c r="CM12" s="182"/>
      <c r="CN12" s="182"/>
      <c r="CO12" s="182"/>
      <c r="CP12" s="182"/>
      <c r="CQ12" s="182"/>
    </row>
    <row r="13" spans="6:95" ht="204">
      <c r="H13" s="312"/>
      <c r="I13" s="313" t="s">
        <v>284</v>
      </c>
      <c r="J13" s="278"/>
      <c r="K13" s="315" t="s">
        <v>884</v>
      </c>
      <c r="L13" s="316"/>
      <c r="M13" s="317" t="s">
        <v>325</v>
      </c>
      <c r="N13" s="61" t="s">
        <v>885</v>
      </c>
      <c r="O13" s="62" t="s">
        <v>886</v>
      </c>
      <c r="P13" s="32"/>
      <c r="Q13" s="32"/>
      <c r="R13" s="226"/>
      <c r="S13" s="183"/>
      <c r="T13" s="182"/>
      <c r="U13" s="182"/>
      <c r="V13" s="182"/>
      <c r="W13" s="182"/>
      <c r="X13" s="182"/>
      <c r="Y13" s="182"/>
      <c r="Z13" s="182"/>
      <c r="AA13" s="182"/>
      <c r="AB13" s="182"/>
      <c r="AC13" s="182"/>
      <c r="AD13" s="182"/>
      <c r="AE13" s="182"/>
      <c r="AF13" s="182"/>
      <c r="AG13" s="182"/>
      <c r="AH13" s="182"/>
      <c r="AI13" s="182"/>
      <c r="AJ13" s="182"/>
      <c r="AK13" s="182"/>
      <c r="AL13" s="182"/>
      <c r="AM13" s="182"/>
      <c r="AN13" s="182"/>
      <c r="AO13" s="182"/>
      <c r="AP13" s="182"/>
      <c r="AQ13" s="182"/>
      <c r="AR13" s="182"/>
      <c r="AS13" s="182"/>
      <c r="AT13" s="182"/>
      <c r="AU13" s="182"/>
      <c r="AV13" s="182"/>
      <c r="AW13" s="182"/>
      <c r="AX13" s="182"/>
      <c r="AY13" s="182"/>
      <c r="AZ13" s="182"/>
      <c r="BA13" s="182"/>
      <c r="BB13" s="182"/>
      <c r="BC13" s="182"/>
      <c r="BD13" s="182"/>
      <c r="BE13" s="182"/>
      <c r="BF13" s="182"/>
      <c r="BG13" s="182"/>
      <c r="BH13" s="182"/>
      <c r="BI13" s="182"/>
      <c r="BJ13" s="182"/>
      <c r="BK13" s="182"/>
      <c r="BL13" s="182"/>
      <c r="BM13" s="182"/>
      <c r="BN13" s="182"/>
      <c r="BO13" s="182"/>
      <c r="BP13" s="182"/>
      <c r="BQ13" s="182"/>
      <c r="BR13" s="182"/>
      <c r="BS13" s="182"/>
      <c r="BT13" s="182"/>
      <c r="BU13" s="182"/>
      <c r="BV13" s="182"/>
      <c r="BW13" s="182"/>
      <c r="BX13" s="182"/>
      <c r="BY13" s="182"/>
      <c r="BZ13" s="182"/>
      <c r="CA13" s="182"/>
      <c r="CB13" s="182"/>
      <c r="CC13" s="182"/>
      <c r="CD13" s="182"/>
      <c r="CE13" s="182"/>
      <c r="CF13" s="182"/>
      <c r="CG13" s="182"/>
      <c r="CH13" s="182"/>
      <c r="CI13" s="182"/>
      <c r="CJ13" s="182"/>
      <c r="CK13" s="182"/>
      <c r="CL13" s="182"/>
      <c r="CM13" s="182"/>
      <c r="CN13" s="182"/>
      <c r="CO13" s="182"/>
      <c r="CP13" s="182"/>
      <c r="CQ13" s="182"/>
    </row>
    <row r="14" spans="6:95" ht="204">
      <c r="H14" s="312"/>
      <c r="I14" s="313" t="s">
        <v>290</v>
      </c>
      <c r="J14" s="278"/>
      <c r="K14" s="315" t="s">
        <v>887</v>
      </c>
      <c r="L14" s="318"/>
      <c r="M14" s="317" t="s">
        <v>325</v>
      </c>
      <c r="N14" s="61" t="s">
        <v>885</v>
      </c>
      <c r="O14" s="62" t="s">
        <v>886</v>
      </c>
      <c r="P14" s="32"/>
      <c r="Q14" s="215"/>
      <c r="R14" s="226"/>
      <c r="S14" s="183"/>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c r="AQ14" s="182"/>
      <c r="AR14" s="182"/>
      <c r="AS14" s="182"/>
      <c r="AT14" s="182"/>
      <c r="AU14" s="182"/>
      <c r="AV14" s="182"/>
      <c r="AW14" s="182"/>
      <c r="AX14" s="182"/>
      <c r="AY14" s="182"/>
      <c r="AZ14" s="182"/>
      <c r="BA14" s="182"/>
      <c r="BB14" s="182"/>
      <c r="BC14" s="182"/>
      <c r="BD14" s="182"/>
      <c r="BE14" s="182"/>
      <c r="BF14" s="182"/>
      <c r="BG14" s="182"/>
      <c r="BH14" s="182"/>
      <c r="BI14" s="182"/>
      <c r="BJ14" s="182"/>
      <c r="BK14" s="182"/>
      <c r="BL14" s="182"/>
      <c r="BM14" s="182"/>
      <c r="BN14" s="182"/>
      <c r="BO14" s="182"/>
      <c r="BP14" s="182"/>
      <c r="BQ14" s="182"/>
      <c r="BR14" s="182"/>
      <c r="BS14" s="182"/>
      <c r="BT14" s="182"/>
      <c r="BU14" s="182"/>
      <c r="BV14" s="182"/>
      <c r="BW14" s="182"/>
      <c r="BX14" s="182"/>
      <c r="BY14" s="182"/>
      <c r="BZ14" s="182"/>
      <c r="CA14" s="182"/>
      <c r="CB14" s="182"/>
      <c r="CC14" s="182"/>
      <c r="CD14" s="182"/>
      <c r="CE14" s="182"/>
      <c r="CF14" s="182"/>
      <c r="CG14" s="182"/>
      <c r="CH14" s="182"/>
      <c r="CI14" s="182"/>
      <c r="CJ14" s="182"/>
      <c r="CK14" s="182"/>
      <c r="CL14" s="182"/>
      <c r="CM14" s="182"/>
      <c r="CN14" s="182"/>
      <c r="CO14" s="182"/>
      <c r="CP14" s="182"/>
      <c r="CQ14" s="182"/>
    </row>
    <row r="15" spans="6:95" ht="357">
      <c r="H15" s="312"/>
      <c r="I15" s="313" t="s">
        <v>298</v>
      </c>
      <c r="J15" s="278"/>
      <c r="K15" s="319" t="s">
        <v>888</v>
      </c>
      <c r="L15" s="320"/>
      <c r="M15" s="321"/>
      <c r="N15" s="160"/>
      <c r="O15" s="161"/>
      <c r="P15" s="162"/>
      <c r="Q15" s="163"/>
      <c r="R15" s="226"/>
      <c r="S15" s="183"/>
      <c r="T15" s="182"/>
      <c r="U15" s="182"/>
      <c r="V15" s="182"/>
      <c r="W15" s="182"/>
      <c r="X15" s="182"/>
      <c r="Y15" s="182"/>
      <c r="Z15" s="182"/>
      <c r="AA15" s="182"/>
      <c r="AB15" s="182"/>
      <c r="AC15" s="182"/>
      <c r="AD15" s="182"/>
      <c r="AE15" s="182"/>
      <c r="AF15" s="182"/>
      <c r="AG15" s="182"/>
      <c r="AH15" s="182"/>
      <c r="AI15" s="182"/>
      <c r="AJ15" s="182"/>
      <c r="AK15" s="182"/>
      <c r="AL15" s="182"/>
      <c r="AM15" s="182"/>
      <c r="AN15" s="182"/>
      <c r="AO15" s="182"/>
      <c r="AP15" s="182"/>
      <c r="AQ15" s="182"/>
      <c r="AR15" s="182"/>
      <c r="AS15" s="182"/>
      <c r="AT15" s="182"/>
      <c r="AU15" s="182"/>
      <c r="AV15" s="182"/>
      <c r="AW15" s="182"/>
      <c r="AX15" s="182"/>
      <c r="AY15" s="182"/>
      <c r="AZ15" s="182"/>
      <c r="BA15" s="182"/>
      <c r="BB15" s="182"/>
      <c r="BC15" s="182"/>
      <c r="BD15" s="182"/>
      <c r="BE15" s="182"/>
      <c r="BF15" s="182"/>
      <c r="BG15" s="182"/>
      <c r="BH15" s="182"/>
      <c r="BI15" s="182"/>
      <c r="BJ15" s="182"/>
      <c r="BK15" s="182"/>
      <c r="BL15" s="182"/>
      <c r="BM15" s="182"/>
      <c r="BN15" s="182"/>
      <c r="BO15" s="182"/>
      <c r="BP15" s="182"/>
      <c r="BQ15" s="182"/>
      <c r="BR15" s="182"/>
      <c r="BS15" s="182"/>
      <c r="BT15" s="182"/>
      <c r="BU15" s="182"/>
      <c r="BV15" s="182"/>
      <c r="BW15" s="182"/>
      <c r="BX15" s="182"/>
      <c r="BY15" s="182"/>
      <c r="BZ15" s="182"/>
      <c r="CA15" s="182"/>
      <c r="CB15" s="182"/>
      <c r="CC15" s="182"/>
      <c r="CD15" s="182"/>
      <c r="CE15" s="182"/>
      <c r="CF15" s="182"/>
      <c r="CG15" s="182"/>
      <c r="CH15" s="182"/>
      <c r="CI15" s="182"/>
      <c r="CJ15" s="182"/>
      <c r="CK15" s="182"/>
      <c r="CL15" s="182"/>
      <c r="CM15" s="182"/>
      <c r="CN15" s="182"/>
      <c r="CO15" s="182"/>
      <c r="CP15" s="182"/>
      <c r="CQ15" s="182"/>
    </row>
    <row r="16" spans="6:95" ht="89.25">
      <c r="H16" s="312"/>
      <c r="I16" s="313"/>
      <c r="J16" s="278" t="s">
        <v>117</v>
      </c>
      <c r="K16" s="322" t="s">
        <v>889</v>
      </c>
      <c r="L16" s="316" t="s">
        <v>890</v>
      </c>
      <c r="M16" s="323" t="s">
        <v>891</v>
      </c>
      <c r="N16" s="137" t="s">
        <v>892</v>
      </c>
      <c r="O16" s="62" t="s">
        <v>890</v>
      </c>
      <c r="P16" s="164"/>
      <c r="Q16" s="32"/>
      <c r="R16" s="226"/>
      <c r="S16" s="183"/>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V16" s="182"/>
      <c r="AW16" s="182"/>
      <c r="AX16" s="182"/>
      <c r="AY16" s="182"/>
      <c r="AZ16" s="182"/>
      <c r="BA16" s="182"/>
      <c r="BB16" s="182"/>
      <c r="BC16" s="182"/>
      <c r="BD16" s="182"/>
      <c r="BE16" s="182"/>
      <c r="BF16" s="182"/>
      <c r="BG16" s="182"/>
      <c r="BH16" s="182"/>
      <c r="BI16" s="182"/>
      <c r="BJ16" s="182"/>
      <c r="BK16" s="182"/>
      <c r="BL16" s="182"/>
      <c r="BM16" s="182"/>
      <c r="BN16" s="182"/>
      <c r="BO16" s="182"/>
      <c r="BP16" s="182"/>
      <c r="BQ16" s="182"/>
      <c r="BR16" s="182"/>
      <c r="BS16" s="182"/>
      <c r="BT16" s="182"/>
      <c r="BU16" s="182"/>
      <c r="BV16" s="182"/>
      <c r="BW16" s="182"/>
      <c r="BX16" s="182"/>
      <c r="BY16" s="182"/>
      <c r="BZ16" s="182"/>
      <c r="CA16" s="182"/>
      <c r="CB16" s="182"/>
      <c r="CC16" s="182"/>
      <c r="CD16" s="182"/>
      <c r="CE16" s="182"/>
      <c r="CF16" s="182"/>
      <c r="CG16" s="182"/>
      <c r="CH16" s="182"/>
      <c r="CI16" s="182"/>
      <c r="CJ16" s="182"/>
      <c r="CK16" s="182"/>
      <c r="CL16" s="182"/>
      <c r="CM16" s="182"/>
      <c r="CN16" s="182"/>
      <c r="CO16" s="182"/>
      <c r="CP16" s="182"/>
      <c r="CQ16" s="182"/>
    </row>
    <row r="17" spans="8:95" ht="76.5">
      <c r="H17" s="312"/>
      <c r="I17" s="313"/>
      <c r="J17" s="278" t="s">
        <v>119</v>
      </c>
      <c r="K17" s="322" t="s">
        <v>893</v>
      </c>
      <c r="L17" s="316" t="s">
        <v>890</v>
      </c>
      <c r="M17" s="323" t="s">
        <v>891</v>
      </c>
      <c r="N17" s="137" t="s">
        <v>894</v>
      </c>
      <c r="O17" s="62" t="s">
        <v>890</v>
      </c>
      <c r="P17" s="164"/>
      <c r="Q17" s="32"/>
      <c r="R17" s="226"/>
      <c r="S17" s="351" t="s">
        <v>895</v>
      </c>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V17" s="182"/>
      <c r="AW17" s="182"/>
      <c r="AX17" s="182"/>
      <c r="AY17" s="182"/>
      <c r="AZ17" s="182"/>
      <c r="BA17" s="182"/>
      <c r="BB17" s="182"/>
      <c r="BC17" s="182"/>
      <c r="BD17" s="182"/>
      <c r="BE17" s="182"/>
      <c r="BF17" s="182"/>
      <c r="BG17" s="182"/>
      <c r="BH17" s="182"/>
      <c r="BI17" s="182"/>
      <c r="BJ17" s="182"/>
      <c r="BK17" s="182"/>
      <c r="BL17" s="182"/>
      <c r="BM17" s="182"/>
      <c r="BN17" s="182"/>
      <c r="BO17" s="182"/>
      <c r="BP17" s="182"/>
      <c r="BQ17" s="182"/>
      <c r="BR17" s="182"/>
      <c r="BS17" s="182"/>
      <c r="BT17" s="182"/>
      <c r="BU17" s="182"/>
      <c r="BV17" s="182"/>
      <c r="BW17" s="182"/>
      <c r="BX17" s="182"/>
      <c r="BY17" s="182"/>
      <c r="BZ17" s="182"/>
      <c r="CA17" s="182"/>
      <c r="CB17" s="182"/>
      <c r="CC17" s="182"/>
      <c r="CD17" s="182"/>
      <c r="CE17" s="182"/>
      <c r="CF17" s="182"/>
      <c r="CG17" s="182"/>
      <c r="CH17" s="182"/>
      <c r="CI17" s="182"/>
      <c r="CJ17" s="182"/>
      <c r="CK17" s="182"/>
      <c r="CL17" s="182"/>
      <c r="CM17" s="182"/>
      <c r="CN17" s="182"/>
      <c r="CO17" s="182"/>
      <c r="CP17" s="182"/>
      <c r="CQ17" s="182"/>
    </row>
    <row r="18" spans="8:95" ht="409.5">
      <c r="H18" s="312"/>
      <c r="I18" s="313" t="s">
        <v>300</v>
      </c>
      <c r="J18" s="186"/>
      <c r="K18" s="315" t="s">
        <v>896</v>
      </c>
      <c r="L18" s="324"/>
      <c r="M18" s="317" t="s">
        <v>325</v>
      </c>
      <c r="N18" s="61" t="s">
        <v>885</v>
      </c>
      <c r="O18" s="62" t="s">
        <v>886</v>
      </c>
      <c r="P18" s="32"/>
      <c r="Q18" s="32"/>
      <c r="R18" s="226"/>
      <c r="S18" s="183"/>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c r="BF18" s="182"/>
      <c r="BG18" s="182"/>
      <c r="BH18" s="182"/>
      <c r="BI18" s="182"/>
      <c r="BJ18" s="182"/>
      <c r="BK18" s="182"/>
      <c r="BL18" s="182"/>
      <c r="BM18" s="182"/>
      <c r="BN18" s="182"/>
      <c r="BO18" s="182"/>
      <c r="BP18" s="182"/>
      <c r="BQ18" s="182"/>
      <c r="BR18" s="182"/>
      <c r="BS18" s="182"/>
      <c r="BT18" s="182"/>
      <c r="BU18" s="182"/>
      <c r="BV18" s="182"/>
      <c r="BW18" s="182"/>
      <c r="BX18" s="182"/>
      <c r="BY18" s="182"/>
      <c r="BZ18" s="182"/>
      <c r="CA18" s="182"/>
      <c r="CB18" s="182"/>
      <c r="CC18" s="182"/>
      <c r="CD18" s="182"/>
      <c r="CE18" s="182"/>
      <c r="CF18" s="182"/>
      <c r="CG18" s="182"/>
      <c r="CH18" s="182"/>
      <c r="CI18" s="182"/>
      <c r="CJ18" s="182"/>
      <c r="CK18" s="182"/>
      <c r="CL18" s="182"/>
      <c r="CM18" s="182"/>
      <c r="CN18" s="182"/>
      <c r="CO18" s="182"/>
      <c r="CP18" s="182"/>
      <c r="CQ18" s="182"/>
    </row>
    <row r="19" spans="8:95" ht="331.5">
      <c r="H19" s="312"/>
      <c r="I19" s="313" t="s">
        <v>302</v>
      </c>
      <c r="J19" s="186"/>
      <c r="K19" s="315" t="s">
        <v>897</v>
      </c>
      <c r="L19" s="324"/>
      <c r="M19" s="317" t="s">
        <v>325</v>
      </c>
      <c r="N19" s="61" t="s">
        <v>885</v>
      </c>
      <c r="O19" s="62" t="s">
        <v>886</v>
      </c>
      <c r="P19" s="32"/>
      <c r="Q19" s="32"/>
      <c r="R19" s="226"/>
      <c r="S19" s="183"/>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2"/>
      <c r="BA19" s="182"/>
      <c r="BB19" s="182"/>
      <c r="BC19" s="182"/>
      <c r="BD19" s="182"/>
      <c r="BE19" s="182"/>
      <c r="BF19" s="182"/>
      <c r="BG19" s="182"/>
      <c r="BH19" s="182"/>
      <c r="BI19" s="182"/>
      <c r="BJ19" s="182"/>
      <c r="BK19" s="182"/>
      <c r="BL19" s="182"/>
      <c r="BM19" s="182"/>
      <c r="BN19" s="182"/>
      <c r="BO19" s="182"/>
      <c r="BP19" s="182"/>
      <c r="BQ19" s="182"/>
      <c r="BR19" s="182"/>
      <c r="BS19" s="182"/>
      <c r="BT19" s="182"/>
      <c r="BU19" s="182"/>
      <c r="BV19" s="182"/>
      <c r="BW19" s="182"/>
      <c r="BX19" s="182"/>
      <c r="BY19" s="182"/>
      <c r="BZ19" s="182"/>
      <c r="CA19" s="182"/>
      <c r="CB19" s="182"/>
      <c r="CC19" s="182"/>
      <c r="CD19" s="182"/>
      <c r="CE19" s="182"/>
      <c r="CF19" s="182"/>
      <c r="CG19" s="182"/>
      <c r="CH19" s="182"/>
      <c r="CI19" s="182"/>
      <c r="CJ19" s="182"/>
      <c r="CK19" s="182"/>
      <c r="CL19" s="182"/>
      <c r="CM19" s="182"/>
      <c r="CN19" s="182"/>
      <c r="CO19" s="182"/>
      <c r="CP19" s="182"/>
      <c r="CQ19" s="182"/>
    </row>
    <row r="20" spans="8:95" ht="369.75">
      <c r="H20" s="312"/>
      <c r="I20" s="313" t="s">
        <v>307</v>
      </c>
      <c r="J20" s="186"/>
      <c r="K20" s="315" t="s">
        <v>898</v>
      </c>
      <c r="L20" s="324"/>
      <c r="M20" s="317" t="s">
        <v>325</v>
      </c>
      <c r="N20" s="61" t="s">
        <v>885</v>
      </c>
      <c r="O20" s="62" t="s">
        <v>886</v>
      </c>
      <c r="P20" s="32"/>
      <c r="Q20" s="32"/>
      <c r="R20" s="226"/>
      <c r="S20" s="183"/>
      <c r="T20" s="182"/>
      <c r="U20" s="182"/>
      <c r="V20" s="182"/>
      <c r="W20" s="182"/>
      <c r="X20" s="182"/>
      <c r="Y20" s="182"/>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182"/>
      <c r="BB20" s="182"/>
      <c r="BC20" s="182"/>
      <c r="BD20" s="182"/>
      <c r="BE20" s="182"/>
      <c r="BF20" s="182"/>
      <c r="BG20" s="182"/>
      <c r="BH20" s="182"/>
      <c r="BI20" s="182"/>
      <c r="BJ20" s="182"/>
      <c r="BK20" s="182"/>
      <c r="BL20" s="182"/>
      <c r="BM20" s="182"/>
      <c r="BN20" s="182"/>
      <c r="BO20" s="182"/>
      <c r="BP20" s="182"/>
      <c r="BQ20" s="182"/>
      <c r="BR20" s="182"/>
      <c r="BS20" s="182"/>
      <c r="BT20" s="182"/>
      <c r="BU20" s="182"/>
      <c r="BV20" s="182"/>
      <c r="BW20" s="182"/>
      <c r="BX20" s="182"/>
      <c r="BY20" s="182"/>
      <c r="BZ20" s="182"/>
      <c r="CA20" s="182"/>
      <c r="CB20" s="182"/>
      <c r="CC20" s="182"/>
      <c r="CD20" s="182"/>
      <c r="CE20" s="182"/>
      <c r="CF20" s="182"/>
      <c r="CG20" s="182"/>
      <c r="CH20" s="182"/>
      <c r="CI20" s="182"/>
      <c r="CJ20" s="182"/>
      <c r="CK20" s="182"/>
      <c r="CL20" s="182"/>
      <c r="CM20" s="182"/>
      <c r="CN20" s="182"/>
      <c r="CO20" s="182"/>
      <c r="CP20" s="182"/>
      <c r="CQ20" s="182"/>
    </row>
    <row r="21" spans="8:95" ht="408">
      <c r="H21" s="312"/>
      <c r="I21" s="313" t="s">
        <v>309</v>
      </c>
      <c r="J21" s="186"/>
      <c r="K21" s="315" t="s">
        <v>899</v>
      </c>
      <c r="L21" s="324"/>
      <c r="M21" s="317" t="s">
        <v>325</v>
      </c>
      <c r="N21" s="61" t="s">
        <v>885</v>
      </c>
      <c r="O21" s="62" t="s">
        <v>886</v>
      </c>
      <c r="P21" s="32"/>
      <c r="Q21" s="32"/>
      <c r="R21" s="226"/>
      <c r="S21" s="183"/>
      <c r="T21" s="182"/>
      <c r="U21" s="182"/>
      <c r="V21" s="182"/>
      <c r="W21" s="182"/>
      <c r="X21" s="182"/>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182"/>
      <c r="BB21" s="182"/>
      <c r="BC21" s="182"/>
      <c r="BD21" s="182"/>
      <c r="BE21" s="182"/>
      <c r="BF21" s="182"/>
      <c r="BG21" s="182"/>
      <c r="BH21" s="182"/>
      <c r="BI21" s="182"/>
      <c r="BJ21" s="182"/>
      <c r="BK21" s="182"/>
      <c r="BL21" s="182"/>
      <c r="BM21" s="182"/>
      <c r="BN21" s="182"/>
      <c r="BO21" s="182"/>
      <c r="BP21" s="182"/>
      <c r="BQ21" s="182"/>
      <c r="BR21" s="182"/>
      <c r="BS21" s="182"/>
      <c r="BT21" s="182"/>
      <c r="BU21" s="182"/>
      <c r="BV21" s="182"/>
      <c r="BW21" s="182"/>
      <c r="BX21" s="182"/>
      <c r="BY21" s="182"/>
      <c r="BZ21" s="182"/>
      <c r="CA21" s="182"/>
      <c r="CB21" s="182"/>
      <c r="CC21" s="182"/>
      <c r="CD21" s="182"/>
      <c r="CE21" s="182"/>
      <c r="CF21" s="182"/>
      <c r="CG21" s="182"/>
      <c r="CH21" s="182"/>
      <c r="CI21" s="182"/>
      <c r="CJ21" s="182"/>
      <c r="CK21" s="182"/>
      <c r="CL21" s="182"/>
      <c r="CM21" s="182"/>
      <c r="CN21" s="182"/>
      <c r="CO21" s="182"/>
      <c r="CP21" s="182"/>
      <c r="CQ21" s="182"/>
    </row>
    <row r="22" spans="8:95" ht="267.75">
      <c r="H22" s="312"/>
      <c r="I22" s="313" t="s">
        <v>311</v>
      </c>
      <c r="J22" s="278"/>
      <c r="K22" s="315" t="s">
        <v>900</v>
      </c>
      <c r="L22" s="316" t="s">
        <v>901</v>
      </c>
      <c r="M22" s="323" t="s">
        <v>325</v>
      </c>
      <c r="N22" s="137" t="s">
        <v>902</v>
      </c>
      <c r="O22" s="62" t="s">
        <v>903</v>
      </c>
      <c r="P22" s="32"/>
      <c r="Q22" s="32"/>
      <c r="R22" s="226"/>
      <c r="S22" s="183"/>
      <c r="T22" s="182"/>
      <c r="U22" s="182"/>
      <c r="V22" s="182"/>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2"/>
      <c r="BA22" s="182"/>
      <c r="BB22" s="182"/>
      <c r="BC22" s="182"/>
      <c r="BD22" s="182"/>
      <c r="BE22" s="182"/>
      <c r="BF22" s="182"/>
      <c r="BG22" s="182"/>
      <c r="BH22" s="182"/>
      <c r="BI22" s="182"/>
      <c r="BJ22" s="182"/>
      <c r="BK22" s="182"/>
      <c r="BL22" s="182"/>
      <c r="BM22" s="182"/>
      <c r="BN22" s="182"/>
      <c r="BO22" s="182"/>
      <c r="BP22" s="182"/>
      <c r="BQ22" s="182"/>
      <c r="BR22" s="182"/>
      <c r="BS22" s="182"/>
      <c r="BT22" s="182"/>
      <c r="BU22" s="182"/>
      <c r="BV22" s="182"/>
      <c r="BW22" s="182"/>
      <c r="BX22" s="182"/>
      <c r="BY22" s="182"/>
      <c r="BZ22" s="182"/>
      <c r="CA22" s="182"/>
      <c r="CB22" s="182"/>
      <c r="CC22" s="182"/>
      <c r="CD22" s="182"/>
      <c r="CE22" s="182"/>
      <c r="CF22" s="182"/>
      <c r="CG22" s="182"/>
      <c r="CH22" s="182"/>
      <c r="CI22" s="182"/>
      <c r="CJ22" s="182"/>
      <c r="CK22" s="182"/>
      <c r="CL22" s="182"/>
      <c r="CM22" s="182"/>
      <c r="CN22" s="182"/>
      <c r="CO22" s="182"/>
      <c r="CP22" s="182"/>
      <c r="CQ22" s="182"/>
    </row>
    <row r="23" spans="8:95" ht="47.25">
      <c r="H23" s="312"/>
      <c r="I23" s="313" t="s">
        <v>277</v>
      </c>
      <c r="J23" s="186" t="s">
        <v>277</v>
      </c>
      <c r="K23" s="331" t="s">
        <v>853</v>
      </c>
      <c r="L23" s="325"/>
      <c r="M23" s="326"/>
      <c r="N23" s="55"/>
      <c r="O23" s="55"/>
      <c r="P23" s="169"/>
      <c r="Q23" s="170"/>
      <c r="R23" s="226"/>
      <c r="S23" s="183"/>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2"/>
      <c r="BE23" s="182"/>
      <c r="BF23" s="182"/>
      <c r="BG23" s="182"/>
      <c r="BH23" s="182"/>
      <c r="BI23" s="182"/>
      <c r="BJ23" s="182"/>
      <c r="BK23" s="182"/>
      <c r="BL23" s="182"/>
      <c r="BM23" s="182"/>
      <c r="BN23" s="182"/>
      <c r="BO23" s="182"/>
      <c r="BP23" s="182"/>
      <c r="BQ23" s="182"/>
      <c r="BR23" s="182"/>
      <c r="BS23" s="182"/>
      <c r="BT23" s="182"/>
      <c r="BU23" s="182"/>
      <c r="BV23" s="182"/>
      <c r="BW23" s="182"/>
      <c r="BX23" s="182"/>
      <c r="BY23" s="182"/>
      <c r="BZ23" s="182"/>
      <c r="CA23" s="182"/>
      <c r="CB23" s="182"/>
      <c r="CC23" s="182"/>
      <c r="CD23" s="182"/>
      <c r="CE23" s="182"/>
      <c r="CF23" s="182"/>
      <c r="CG23" s="182"/>
      <c r="CH23" s="182"/>
      <c r="CI23" s="182"/>
      <c r="CJ23" s="182"/>
      <c r="CK23" s="182"/>
      <c r="CL23" s="182"/>
      <c r="CM23" s="182"/>
      <c r="CN23" s="182"/>
      <c r="CO23" s="182"/>
      <c r="CP23" s="182"/>
      <c r="CQ23" s="182"/>
    </row>
    <row r="24" spans="8:95" ht="33.75">
      <c r="H24" s="312"/>
      <c r="I24" s="313" t="s">
        <v>313</v>
      </c>
      <c r="J24" s="186"/>
      <c r="K24" s="315" t="s">
        <v>277</v>
      </c>
      <c r="L24" s="316"/>
      <c r="M24" s="317" t="s">
        <v>325</v>
      </c>
      <c r="N24" s="61" t="s">
        <v>885</v>
      </c>
      <c r="O24" s="62" t="s">
        <v>886</v>
      </c>
      <c r="P24" s="32"/>
      <c r="Q24" s="32"/>
      <c r="R24" s="226"/>
      <c r="S24" s="183"/>
      <c r="T24" s="182"/>
      <c r="U24" s="182"/>
      <c r="V24" s="182"/>
      <c r="W24" s="182"/>
      <c r="X24" s="182"/>
      <c r="Y24" s="182"/>
      <c r="Z24" s="182"/>
      <c r="AA24" s="182"/>
      <c r="AB24" s="182"/>
      <c r="AC24" s="182"/>
      <c r="AD24" s="182"/>
      <c r="AE24" s="182"/>
      <c r="AF24" s="182"/>
      <c r="AG24" s="182"/>
      <c r="AH24" s="182"/>
      <c r="AI24" s="182"/>
      <c r="AJ24" s="182"/>
      <c r="AK24" s="182"/>
      <c r="AL24" s="182"/>
      <c r="AM24" s="182"/>
      <c r="AN24" s="182"/>
      <c r="AO24" s="182"/>
      <c r="AP24" s="182"/>
      <c r="AQ24" s="182"/>
      <c r="AR24" s="182"/>
      <c r="AS24" s="182"/>
      <c r="AT24" s="182"/>
      <c r="AU24" s="182"/>
      <c r="AV24" s="182"/>
      <c r="AW24" s="182"/>
      <c r="AX24" s="182"/>
      <c r="AY24" s="182"/>
      <c r="AZ24" s="182"/>
      <c r="BA24" s="182"/>
      <c r="BB24" s="182"/>
      <c r="BC24" s="182"/>
      <c r="BD24" s="182"/>
      <c r="BE24" s="182"/>
      <c r="BF24" s="182"/>
      <c r="BG24" s="182"/>
      <c r="BH24" s="182"/>
      <c r="BI24" s="182"/>
      <c r="BJ24" s="182"/>
      <c r="BK24" s="182"/>
      <c r="BL24" s="182"/>
      <c r="BM24" s="182"/>
      <c r="BN24" s="182"/>
      <c r="BO24" s="182"/>
      <c r="BP24" s="182"/>
      <c r="BQ24" s="182"/>
      <c r="BR24" s="182"/>
      <c r="BS24" s="182"/>
      <c r="BT24" s="182"/>
      <c r="BU24" s="182"/>
      <c r="BV24" s="182"/>
      <c r="BW24" s="182"/>
      <c r="BX24" s="182"/>
      <c r="BY24" s="182"/>
      <c r="BZ24" s="182"/>
      <c r="CA24" s="182"/>
      <c r="CB24" s="182"/>
      <c r="CC24" s="182"/>
      <c r="CD24" s="182"/>
      <c r="CE24" s="182"/>
      <c r="CF24" s="182"/>
      <c r="CG24" s="182"/>
      <c r="CH24" s="182"/>
      <c r="CI24" s="182"/>
      <c r="CJ24" s="182"/>
      <c r="CK24" s="182"/>
      <c r="CL24" s="182"/>
      <c r="CM24" s="182"/>
      <c r="CN24" s="182"/>
      <c r="CO24" s="182"/>
      <c r="CP24" s="182"/>
      <c r="CQ24" s="182"/>
    </row>
    <row r="25" spans="8:95" ht="114.75">
      <c r="H25" s="312"/>
      <c r="I25" s="313" t="s">
        <v>277</v>
      </c>
      <c r="J25" s="186" t="s">
        <v>117</v>
      </c>
      <c r="K25" s="322" t="s">
        <v>904</v>
      </c>
      <c r="L25" s="316"/>
      <c r="M25" s="317" t="s">
        <v>325</v>
      </c>
      <c r="N25" s="61" t="s">
        <v>885</v>
      </c>
      <c r="O25" s="62" t="s">
        <v>886</v>
      </c>
      <c r="P25" s="32"/>
      <c r="Q25" s="32"/>
      <c r="R25" s="226"/>
      <c r="S25" s="183"/>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182"/>
      <c r="BB25" s="182"/>
      <c r="BC25" s="182"/>
      <c r="BD25" s="182"/>
      <c r="BE25" s="182"/>
      <c r="BF25" s="182"/>
      <c r="BG25" s="182"/>
      <c r="BH25" s="182"/>
      <c r="BI25" s="182"/>
      <c r="BJ25" s="182"/>
      <c r="BK25" s="182"/>
      <c r="BL25" s="182"/>
      <c r="BM25" s="182"/>
      <c r="BN25" s="182"/>
      <c r="BO25" s="182"/>
      <c r="BP25" s="182"/>
      <c r="BQ25" s="182"/>
      <c r="BR25" s="182"/>
      <c r="BS25" s="182"/>
      <c r="BT25" s="182"/>
      <c r="BU25" s="182"/>
      <c r="BV25" s="182"/>
      <c r="BW25" s="182"/>
      <c r="BX25" s="182"/>
      <c r="BY25" s="182"/>
      <c r="BZ25" s="182"/>
      <c r="CA25" s="182"/>
      <c r="CB25" s="182"/>
      <c r="CC25" s="182"/>
      <c r="CD25" s="182"/>
      <c r="CE25" s="182"/>
      <c r="CF25" s="182"/>
      <c r="CG25" s="182"/>
      <c r="CH25" s="182"/>
      <c r="CI25" s="182"/>
      <c r="CJ25" s="182"/>
      <c r="CK25" s="182"/>
      <c r="CL25" s="182"/>
      <c r="CM25" s="182"/>
      <c r="CN25" s="182"/>
      <c r="CO25" s="182"/>
      <c r="CP25" s="182"/>
      <c r="CQ25" s="182"/>
    </row>
    <row r="26" spans="8:95" ht="165.75">
      <c r="H26" s="312"/>
      <c r="I26" s="313" t="s">
        <v>277</v>
      </c>
      <c r="J26" s="186" t="s">
        <v>119</v>
      </c>
      <c r="K26" s="322" t="s">
        <v>905</v>
      </c>
      <c r="L26" s="316"/>
      <c r="M26" s="317" t="s">
        <v>891</v>
      </c>
      <c r="N26" s="61" t="s">
        <v>906</v>
      </c>
      <c r="O26" s="62" t="s">
        <v>890</v>
      </c>
      <c r="P26" s="121"/>
      <c r="Q26" s="121"/>
      <c r="R26" s="226"/>
      <c r="S26" s="183"/>
      <c r="T26" s="182"/>
      <c r="U26" s="182"/>
      <c r="V26" s="182"/>
      <c r="W26" s="182"/>
      <c r="X26" s="182"/>
      <c r="Y26" s="182"/>
      <c r="Z26" s="182"/>
      <c r="AA26" s="182"/>
      <c r="AB26" s="182"/>
      <c r="AC26" s="182"/>
      <c r="AD26" s="182"/>
      <c r="AE26" s="182"/>
      <c r="AF26" s="182"/>
      <c r="AG26" s="182"/>
      <c r="AH26" s="182"/>
      <c r="AI26" s="182"/>
      <c r="AJ26" s="182"/>
      <c r="AK26" s="182"/>
      <c r="AL26" s="182"/>
      <c r="AM26" s="182"/>
      <c r="AN26" s="182"/>
      <c r="AO26" s="182"/>
      <c r="AP26" s="182"/>
      <c r="AQ26" s="182"/>
      <c r="AR26" s="182"/>
      <c r="AS26" s="182"/>
      <c r="AT26" s="182"/>
      <c r="AU26" s="182"/>
      <c r="AV26" s="182"/>
      <c r="AW26" s="182"/>
      <c r="AX26" s="182"/>
      <c r="AY26" s="182"/>
      <c r="AZ26" s="182"/>
      <c r="BA26" s="182"/>
      <c r="BB26" s="182"/>
      <c r="BC26" s="182"/>
      <c r="BD26" s="182"/>
      <c r="BE26" s="182"/>
      <c r="BF26" s="182"/>
      <c r="BG26" s="182"/>
      <c r="BH26" s="182"/>
      <c r="BI26" s="182"/>
      <c r="BJ26" s="182"/>
      <c r="BK26" s="182"/>
      <c r="BL26" s="182"/>
      <c r="BM26" s="182"/>
      <c r="BN26" s="182"/>
      <c r="BO26" s="182"/>
      <c r="BP26" s="182"/>
      <c r="BQ26" s="182"/>
      <c r="BR26" s="182"/>
      <c r="BS26" s="182"/>
      <c r="BT26" s="182"/>
      <c r="BU26" s="182"/>
      <c r="BV26" s="182"/>
      <c r="BW26" s="182"/>
      <c r="BX26" s="182"/>
      <c r="BY26" s="182"/>
      <c r="BZ26" s="182"/>
      <c r="CA26" s="182"/>
      <c r="CB26" s="182"/>
      <c r="CC26" s="182"/>
      <c r="CD26" s="182"/>
      <c r="CE26" s="182"/>
      <c r="CF26" s="182"/>
      <c r="CG26" s="182"/>
      <c r="CH26" s="182"/>
      <c r="CI26" s="182"/>
      <c r="CJ26" s="182"/>
      <c r="CK26" s="182"/>
      <c r="CL26" s="182"/>
      <c r="CM26" s="182"/>
      <c r="CN26" s="182"/>
      <c r="CO26" s="182"/>
      <c r="CP26" s="182"/>
      <c r="CQ26" s="182"/>
    </row>
    <row r="27" spans="8:95" ht="409.5">
      <c r="H27" s="312"/>
      <c r="I27" s="313" t="s">
        <v>277</v>
      </c>
      <c r="J27" s="186" t="s">
        <v>121</v>
      </c>
      <c r="K27" s="322" t="s">
        <v>907</v>
      </c>
      <c r="L27" s="316"/>
      <c r="M27" s="323" t="s">
        <v>348</v>
      </c>
      <c r="N27" s="137" t="s">
        <v>908</v>
      </c>
      <c r="O27" s="62" t="s">
        <v>287</v>
      </c>
      <c r="P27" s="32"/>
      <c r="Q27" s="32"/>
      <c r="R27" s="226"/>
      <c r="S27" s="183"/>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c r="AX27" s="182"/>
      <c r="AY27" s="182"/>
      <c r="AZ27" s="182"/>
      <c r="BA27" s="182"/>
      <c r="BB27" s="182"/>
      <c r="BC27" s="182"/>
      <c r="BD27" s="182"/>
      <c r="BE27" s="182"/>
      <c r="BF27" s="182"/>
      <c r="BG27" s="182"/>
      <c r="BH27" s="182"/>
      <c r="BI27" s="182"/>
      <c r="BJ27" s="182"/>
      <c r="BK27" s="182"/>
      <c r="BL27" s="182"/>
      <c r="BM27" s="182"/>
      <c r="BN27" s="182"/>
      <c r="BO27" s="182"/>
      <c r="BP27" s="182"/>
      <c r="BQ27" s="182"/>
      <c r="BR27" s="182"/>
      <c r="BS27" s="182"/>
      <c r="BT27" s="182"/>
      <c r="BU27" s="182"/>
      <c r="BV27" s="182"/>
      <c r="BW27" s="182"/>
      <c r="BX27" s="182"/>
      <c r="BY27" s="182"/>
      <c r="BZ27" s="182"/>
      <c r="CA27" s="182"/>
      <c r="CB27" s="182"/>
      <c r="CC27" s="182"/>
      <c r="CD27" s="182"/>
      <c r="CE27" s="182"/>
      <c r="CF27" s="182"/>
      <c r="CG27" s="182"/>
      <c r="CH27" s="182"/>
      <c r="CI27" s="182"/>
      <c r="CJ27" s="182"/>
      <c r="CK27" s="182"/>
      <c r="CL27" s="182"/>
      <c r="CM27" s="182"/>
      <c r="CN27" s="182"/>
      <c r="CO27" s="182"/>
      <c r="CP27" s="182"/>
      <c r="CQ27" s="182"/>
    </row>
    <row r="28" spans="8:95" ht="229.5">
      <c r="H28" s="312"/>
      <c r="I28" s="313"/>
      <c r="J28" s="186" t="s">
        <v>134</v>
      </c>
      <c r="K28" s="322" t="s">
        <v>909</v>
      </c>
      <c r="L28" s="316"/>
      <c r="M28" s="323" t="s">
        <v>348</v>
      </c>
      <c r="N28" s="137" t="s">
        <v>908</v>
      </c>
      <c r="O28" s="62" t="s">
        <v>287</v>
      </c>
      <c r="P28" s="32"/>
      <c r="Q28" s="32"/>
      <c r="R28" s="226"/>
      <c r="S28" s="183"/>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c r="AX28" s="182"/>
      <c r="AY28" s="182"/>
      <c r="AZ28" s="182"/>
      <c r="BA28" s="182"/>
      <c r="BB28" s="182"/>
      <c r="BC28" s="182"/>
      <c r="BD28" s="182"/>
      <c r="BE28" s="182"/>
      <c r="BF28" s="182"/>
      <c r="BG28" s="182"/>
      <c r="BH28" s="182"/>
      <c r="BI28" s="182"/>
      <c r="BJ28" s="182"/>
      <c r="BK28" s="182"/>
      <c r="BL28" s="182"/>
      <c r="BM28" s="182"/>
      <c r="BN28" s="182"/>
      <c r="BO28" s="182"/>
      <c r="BP28" s="182"/>
      <c r="BQ28" s="182"/>
      <c r="BR28" s="182"/>
      <c r="BS28" s="182"/>
      <c r="BT28" s="182"/>
      <c r="BU28" s="182"/>
      <c r="BV28" s="182"/>
      <c r="BW28" s="182"/>
      <c r="BX28" s="182"/>
      <c r="BY28" s="182"/>
      <c r="BZ28" s="182"/>
      <c r="CA28" s="182"/>
      <c r="CB28" s="182"/>
      <c r="CC28" s="182"/>
      <c r="CD28" s="182"/>
      <c r="CE28" s="182"/>
      <c r="CF28" s="182"/>
      <c r="CG28" s="182"/>
      <c r="CH28" s="182"/>
      <c r="CI28" s="182"/>
      <c r="CJ28" s="182"/>
      <c r="CK28" s="182"/>
      <c r="CL28" s="182"/>
      <c r="CM28" s="182"/>
      <c r="CN28" s="182"/>
      <c r="CO28" s="182"/>
      <c r="CP28" s="182"/>
      <c r="CQ28" s="182"/>
    </row>
    <row r="29" spans="8:95" ht="63">
      <c r="H29" s="312"/>
      <c r="I29" s="313"/>
      <c r="J29" s="278"/>
      <c r="K29" s="331" t="s">
        <v>910</v>
      </c>
      <c r="L29" s="324"/>
      <c r="M29" s="326"/>
      <c r="N29" s="55"/>
      <c r="O29" s="55"/>
      <c r="P29" s="169"/>
      <c r="Q29" s="170"/>
      <c r="R29" s="226"/>
      <c r="S29" s="183"/>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c r="AW29" s="182"/>
      <c r="AX29" s="182"/>
      <c r="AY29" s="182"/>
      <c r="AZ29" s="182"/>
      <c r="BA29" s="182"/>
      <c r="BB29" s="182"/>
      <c r="BC29" s="182"/>
      <c r="BD29" s="182"/>
      <c r="BE29" s="182"/>
      <c r="BF29" s="182"/>
      <c r="BG29" s="182"/>
      <c r="BH29" s="182"/>
      <c r="BI29" s="182"/>
      <c r="BJ29" s="182"/>
      <c r="BK29" s="182"/>
      <c r="BL29" s="182"/>
      <c r="BM29" s="182"/>
      <c r="BN29" s="182"/>
      <c r="BO29" s="182"/>
      <c r="BP29" s="182"/>
      <c r="BQ29" s="182"/>
      <c r="BR29" s="182"/>
      <c r="BS29" s="182"/>
      <c r="BT29" s="182"/>
      <c r="BU29" s="182"/>
      <c r="BV29" s="182"/>
      <c r="BW29" s="182"/>
      <c r="BX29" s="182"/>
      <c r="BY29" s="182"/>
      <c r="BZ29" s="182"/>
      <c r="CA29" s="182"/>
      <c r="CB29" s="182"/>
      <c r="CC29" s="182"/>
      <c r="CD29" s="182"/>
      <c r="CE29" s="182"/>
      <c r="CF29" s="182"/>
      <c r="CG29" s="182"/>
      <c r="CH29" s="182"/>
      <c r="CI29" s="182"/>
      <c r="CJ29" s="182"/>
      <c r="CK29" s="182"/>
      <c r="CL29" s="182"/>
      <c r="CM29" s="182"/>
      <c r="CN29" s="182"/>
      <c r="CO29" s="182"/>
      <c r="CP29" s="182"/>
      <c r="CQ29" s="182"/>
    </row>
    <row r="30" spans="8:95" ht="76.5">
      <c r="H30" s="312"/>
      <c r="I30" s="313" t="s">
        <v>316</v>
      </c>
      <c r="J30" s="278"/>
      <c r="K30" s="319" t="s">
        <v>911</v>
      </c>
      <c r="L30" s="320"/>
      <c r="M30" s="323" t="s">
        <v>325</v>
      </c>
      <c r="N30" s="137" t="s">
        <v>912</v>
      </c>
      <c r="O30" s="62" t="s">
        <v>913</v>
      </c>
      <c r="P30" s="32"/>
      <c r="Q30" s="32"/>
      <c r="R30" s="226"/>
      <c r="S30" s="183"/>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c r="BF30" s="182"/>
      <c r="BG30" s="182"/>
      <c r="BH30" s="182"/>
      <c r="BI30" s="182"/>
      <c r="BJ30" s="182"/>
      <c r="BK30" s="182"/>
      <c r="BL30" s="182"/>
      <c r="BM30" s="182"/>
      <c r="BN30" s="182"/>
      <c r="BO30" s="182"/>
      <c r="BP30" s="182"/>
      <c r="BQ30" s="182"/>
      <c r="BR30" s="182"/>
      <c r="BS30" s="182"/>
      <c r="BT30" s="182"/>
      <c r="BU30" s="182"/>
      <c r="BV30" s="182"/>
      <c r="BW30" s="182"/>
      <c r="BX30" s="182"/>
      <c r="BY30" s="182"/>
      <c r="BZ30" s="182"/>
      <c r="CA30" s="182"/>
      <c r="CB30" s="182"/>
      <c r="CC30" s="182"/>
      <c r="CD30" s="182"/>
      <c r="CE30" s="182"/>
      <c r="CF30" s="182"/>
      <c r="CG30" s="182"/>
      <c r="CH30" s="182"/>
      <c r="CI30" s="182"/>
      <c r="CJ30" s="182"/>
      <c r="CK30" s="182"/>
      <c r="CL30" s="182"/>
      <c r="CM30" s="182"/>
      <c r="CN30" s="182"/>
      <c r="CO30" s="182"/>
      <c r="CP30" s="182"/>
      <c r="CQ30" s="182"/>
    </row>
    <row r="31" spans="8:95" ht="344.25">
      <c r="H31" s="312"/>
      <c r="I31" s="313" t="s">
        <v>318</v>
      </c>
      <c r="J31" s="278"/>
      <c r="K31" s="319" t="s">
        <v>914</v>
      </c>
      <c r="L31" s="327"/>
      <c r="M31" s="321"/>
      <c r="N31" s="160"/>
      <c r="O31" s="161"/>
      <c r="P31" s="162"/>
      <c r="Q31" s="163"/>
      <c r="R31" s="226"/>
      <c r="S31" s="183"/>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AZ31" s="182"/>
      <c r="BA31" s="182"/>
      <c r="BB31" s="182"/>
      <c r="BC31" s="182"/>
      <c r="BD31" s="182"/>
      <c r="BE31" s="182"/>
      <c r="BF31" s="182"/>
      <c r="BG31" s="182"/>
      <c r="BH31" s="182"/>
      <c r="BI31" s="182"/>
      <c r="BJ31" s="182"/>
      <c r="BK31" s="182"/>
      <c r="BL31" s="182"/>
      <c r="BM31" s="182"/>
      <c r="BN31" s="182"/>
      <c r="BO31" s="182"/>
      <c r="BP31" s="182"/>
      <c r="BQ31" s="182"/>
      <c r="BR31" s="182"/>
      <c r="BS31" s="182"/>
      <c r="BT31" s="182"/>
      <c r="BU31" s="182"/>
      <c r="BV31" s="182"/>
      <c r="BW31" s="182"/>
      <c r="BX31" s="182"/>
      <c r="BY31" s="182"/>
      <c r="BZ31" s="182"/>
      <c r="CA31" s="182"/>
      <c r="CB31" s="182"/>
      <c r="CC31" s="182"/>
      <c r="CD31" s="182"/>
      <c r="CE31" s="182"/>
      <c r="CF31" s="182"/>
      <c r="CG31" s="182"/>
      <c r="CH31" s="182"/>
      <c r="CI31" s="182"/>
      <c r="CJ31" s="182"/>
      <c r="CK31" s="182"/>
      <c r="CL31" s="182"/>
      <c r="CM31" s="182"/>
      <c r="CN31" s="182"/>
      <c r="CO31" s="182"/>
      <c r="CP31" s="182"/>
      <c r="CQ31" s="182"/>
    </row>
    <row r="32" spans="8:95" ht="15.75">
      <c r="H32" s="312"/>
      <c r="I32" s="313" t="s">
        <v>277</v>
      </c>
      <c r="J32" s="278"/>
      <c r="K32" s="328" t="s">
        <v>277</v>
      </c>
      <c r="L32" s="316" t="s">
        <v>287</v>
      </c>
      <c r="M32" s="329"/>
      <c r="N32" s="171"/>
      <c r="O32" s="172"/>
      <c r="P32" s="165"/>
      <c r="Q32" s="166"/>
      <c r="R32" s="226"/>
      <c r="S32" s="183"/>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c r="BF32" s="182"/>
      <c r="BG32" s="182"/>
      <c r="BH32" s="182"/>
      <c r="BI32" s="182"/>
      <c r="BJ32" s="182"/>
      <c r="BK32" s="182"/>
      <c r="BL32" s="182"/>
      <c r="BM32" s="182"/>
      <c r="BN32" s="182"/>
      <c r="BO32" s="182"/>
      <c r="BP32" s="182"/>
      <c r="BQ32" s="182"/>
      <c r="BR32" s="182"/>
      <c r="BS32" s="182"/>
      <c r="BT32" s="182"/>
      <c r="BU32" s="182"/>
      <c r="BV32" s="182"/>
      <c r="BW32" s="182"/>
      <c r="BX32" s="182"/>
      <c r="BY32" s="182"/>
      <c r="BZ32" s="182"/>
      <c r="CA32" s="182"/>
      <c r="CB32" s="182"/>
      <c r="CC32" s="182"/>
      <c r="CD32" s="182"/>
      <c r="CE32" s="182"/>
      <c r="CF32" s="182"/>
      <c r="CG32" s="182"/>
      <c r="CH32" s="182"/>
      <c r="CI32" s="182"/>
      <c r="CJ32" s="182"/>
      <c r="CK32" s="182"/>
      <c r="CL32" s="182"/>
      <c r="CM32" s="182"/>
      <c r="CN32" s="182"/>
      <c r="CO32" s="182"/>
      <c r="CP32" s="182"/>
      <c r="CQ32" s="182"/>
    </row>
    <row r="33" spans="8:95" ht="51">
      <c r="H33" s="312"/>
      <c r="I33" s="313" t="s">
        <v>277</v>
      </c>
      <c r="J33" s="278" t="s">
        <v>117</v>
      </c>
      <c r="K33" s="330" t="s">
        <v>915</v>
      </c>
      <c r="L33" s="316" t="s">
        <v>287</v>
      </c>
      <c r="M33" s="323" t="s">
        <v>348</v>
      </c>
      <c r="N33" s="137" t="s">
        <v>916</v>
      </c>
      <c r="O33" s="62" t="s">
        <v>287</v>
      </c>
      <c r="P33" s="32"/>
      <c r="Q33" s="32"/>
      <c r="R33" s="226"/>
      <c r="S33" s="183"/>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C33" s="182"/>
      <c r="CD33" s="182"/>
      <c r="CE33" s="182"/>
      <c r="CF33" s="182"/>
      <c r="CG33" s="182"/>
      <c r="CH33" s="182"/>
      <c r="CI33" s="182"/>
      <c r="CJ33" s="182"/>
      <c r="CK33" s="182"/>
      <c r="CL33" s="182"/>
      <c r="CM33" s="182"/>
      <c r="CN33" s="182"/>
      <c r="CO33" s="182"/>
      <c r="CP33" s="182"/>
      <c r="CQ33" s="182"/>
    </row>
    <row r="34" spans="8:95" ht="38.25">
      <c r="H34" s="312"/>
      <c r="I34" s="313" t="s">
        <v>277</v>
      </c>
      <c r="J34" s="278"/>
      <c r="K34" s="330" t="s">
        <v>917</v>
      </c>
      <c r="L34" s="316" t="s">
        <v>287</v>
      </c>
      <c r="M34" s="323" t="s">
        <v>348</v>
      </c>
      <c r="N34" s="137" t="s">
        <v>918</v>
      </c>
      <c r="O34" s="62" t="s">
        <v>287</v>
      </c>
      <c r="P34" s="32"/>
      <c r="Q34" s="32"/>
      <c r="R34" s="226"/>
      <c r="S34" s="183"/>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2"/>
      <c r="BC34" s="182"/>
      <c r="BD34" s="182"/>
      <c r="BE34" s="182"/>
      <c r="BF34" s="182"/>
      <c r="BG34" s="182"/>
      <c r="BH34" s="182"/>
      <c r="BI34" s="182"/>
      <c r="BJ34" s="182"/>
      <c r="BK34" s="182"/>
      <c r="BL34" s="182"/>
      <c r="BM34" s="182"/>
      <c r="BN34" s="182"/>
      <c r="BO34" s="182"/>
      <c r="BP34" s="182"/>
      <c r="BQ34" s="182"/>
      <c r="BR34" s="182"/>
      <c r="BS34" s="182"/>
      <c r="BT34" s="182"/>
      <c r="BU34" s="182"/>
      <c r="BV34" s="182"/>
      <c r="BW34" s="182"/>
      <c r="BX34" s="182"/>
      <c r="BY34" s="182"/>
      <c r="BZ34" s="182"/>
      <c r="CA34" s="182"/>
      <c r="CB34" s="182"/>
      <c r="CC34" s="182"/>
      <c r="CD34" s="182"/>
      <c r="CE34" s="182"/>
      <c r="CF34" s="182"/>
      <c r="CG34" s="182"/>
      <c r="CH34" s="182"/>
      <c r="CI34" s="182"/>
      <c r="CJ34" s="182"/>
      <c r="CK34" s="182"/>
      <c r="CL34" s="182"/>
      <c r="CM34" s="182"/>
      <c r="CN34" s="182"/>
      <c r="CO34" s="182"/>
      <c r="CP34" s="182"/>
      <c r="CQ34" s="182"/>
    </row>
    <row r="35" spans="8:95" ht="76.5">
      <c r="H35" s="312"/>
      <c r="I35" s="313"/>
      <c r="J35" s="278"/>
      <c r="K35" s="330" t="s">
        <v>919</v>
      </c>
      <c r="L35" s="316"/>
      <c r="M35" s="323" t="s">
        <v>348</v>
      </c>
      <c r="N35" s="137" t="s">
        <v>920</v>
      </c>
      <c r="O35" s="62" t="s">
        <v>287</v>
      </c>
      <c r="P35" s="32"/>
      <c r="Q35" s="32"/>
      <c r="R35" s="226"/>
      <c r="S35" s="183"/>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2"/>
      <c r="BQ35" s="182"/>
      <c r="BR35" s="182"/>
      <c r="BS35" s="182"/>
      <c r="BT35" s="182"/>
      <c r="BU35" s="182"/>
      <c r="BV35" s="182"/>
      <c r="BW35" s="182"/>
      <c r="BX35" s="182"/>
      <c r="BY35" s="182"/>
      <c r="BZ35" s="182"/>
      <c r="CA35" s="182"/>
      <c r="CB35" s="182"/>
      <c r="CC35" s="182"/>
      <c r="CD35" s="182"/>
      <c r="CE35" s="182"/>
      <c r="CF35" s="182"/>
      <c r="CG35" s="182"/>
      <c r="CH35" s="182"/>
      <c r="CI35" s="182"/>
      <c r="CJ35" s="182"/>
      <c r="CK35" s="182"/>
      <c r="CL35" s="182"/>
      <c r="CM35" s="182"/>
      <c r="CN35" s="182"/>
      <c r="CO35" s="182"/>
      <c r="CP35" s="182"/>
      <c r="CQ35" s="182"/>
    </row>
    <row r="36" spans="8:95" ht="51">
      <c r="H36" s="312"/>
      <c r="I36" s="313" t="s">
        <v>277</v>
      </c>
      <c r="J36" s="278" t="s">
        <v>119</v>
      </c>
      <c r="K36" s="330" t="s">
        <v>921</v>
      </c>
      <c r="L36" s="316" t="s">
        <v>287</v>
      </c>
      <c r="M36" s="323" t="s">
        <v>348</v>
      </c>
      <c r="N36" s="137" t="s">
        <v>920</v>
      </c>
      <c r="O36" s="62" t="s">
        <v>287</v>
      </c>
      <c r="P36" s="32"/>
      <c r="Q36" s="32"/>
      <c r="R36" s="226"/>
      <c r="S36" s="183"/>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2"/>
      <c r="AZ36" s="182"/>
      <c r="BA36" s="182"/>
      <c r="BB36" s="182"/>
      <c r="BC36" s="182"/>
      <c r="BD36" s="182"/>
      <c r="BE36" s="182"/>
      <c r="BF36" s="182"/>
      <c r="BG36" s="182"/>
      <c r="BH36" s="182"/>
      <c r="BI36" s="182"/>
      <c r="BJ36" s="182"/>
      <c r="BK36" s="182"/>
      <c r="BL36" s="182"/>
      <c r="BM36" s="182"/>
      <c r="BN36" s="182"/>
      <c r="BO36" s="182"/>
      <c r="BP36" s="182"/>
      <c r="BQ36" s="182"/>
      <c r="BR36" s="182"/>
      <c r="BS36" s="182"/>
      <c r="BT36" s="182"/>
      <c r="BU36" s="182"/>
      <c r="BV36" s="182"/>
      <c r="BW36" s="182"/>
      <c r="BX36" s="182"/>
      <c r="BY36" s="182"/>
      <c r="BZ36" s="182"/>
      <c r="CA36" s="182"/>
      <c r="CB36" s="182"/>
      <c r="CC36" s="182"/>
      <c r="CD36" s="182"/>
      <c r="CE36" s="182"/>
      <c r="CF36" s="182"/>
      <c r="CG36" s="182"/>
      <c r="CH36" s="182"/>
      <c r="CI36" s="182"/>
      <c r="CJ36" s="182"/>
      <c r="CK36" s="182"/>
      <c r="CL36" s="182"/>
      <c r="CM36" s="182"/>
      <c r="CN36" s="182"/>
      <c r="CO36" s="182"/>
      <c r="CP36" s="182"/>
      <c r="CQ36" s="182"/>
    </row>
    <row r="37" spans="8:95" ht="38.25">
      <c r="H37" s="312"/>
      <c r="I37" s="313" t="s">
        <v>277</v>
      </c>
      <c r="J37" s="278"/>
      <c r="K37" s="330" t="s">
        <v>917</v>
      </c>
      <c r="L37" s="316" t="s">
        <v>287</v>
      </c>
      <c r="M37" s="323" t="s">
        <v>348</v>
      </c>
      <c r="N37" s="137" t="s">
        <v>922</v>
      </c>
      <c r="O37" s="62" t="s">
        <v>287</v>
      </c>
      <c r="P37" s="32"/>
      <c r="Q37" s="32"/>
      <c r="R37" s="226"/>
      <c r="S37" s="183"/>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2"/>
      <c r="BH37" s="182"/>
      <c r="BI37" s="182"/>
      <c r="BJ37" s="182"/>
      <c r="BK37" s="182"/>
      <c r="BL37" s="182"/>
      <c r="BM37" s="182"/>
      <c r="BN37" s="182"/>
      <c r="BO37" s="182"/>
      <c r="BP37" s="182"/>
      <c r="BQ37" s="182"/>
      <c r="BR37" s="182"/>
      <c r="BS37" s="182"/>
      <c r="BT37" s="182"/>
      <c r="BU37" s="182"/>
      <c r="BV37" s="182"/>
      <c r="BW37" s="182"/>
      <c r="BX37" s="182"/>
      <c r="BY37" s="182"/>
      <c r="BZ37" s="182"/>
      <c r="CA37" s="182"/>
      <c r="CB37" s="182"/>
      <c r="CC37" s="182"/>
      <c r="CD37" s="182"/>
      <c r="CE37" s="182"/>
      <c r="CF37" s="182"/>
      <c r="CG37" s="182"/>
      <c r="CH37" s="182"/>
      <c r="CI37" s="182"/>
      <c r="CJ37" s="182"/>
      <c r="CK37" s="182"/>
      <c r="CL37" s="182"/>
      <c r="CM37" s="182"/>
      <c r="CN37" s="182"/>
      <c r="CO37" s="182"/>
      <c r="CP37" s="182"/>
      <c r="CQ37" s="182"/>
    </row>
    <row r="38" spans="8:95" ht="76.5">
      <c r="H38" s="312"/>
      <c r="I38" s="313"/>
      <c r="J38" s="278"/>
      <c r="K38" s="330" t="s">
        <v>919</v>
      </c>
      <c r="L38" s="316"/>
      <c r="M38" s="323" t="s">
        <v>348</v>
      </c>
      <c r="N38" s="137" t="s">
        <v>920</v>
      </c>
      <c r="O38" s="62" t="s">
        <v>287</v>
      </c>
      <c r="P38" s="32"/>
      <c r="Q38" s="32"/>
      <c r="R38" s="226"/>
      <c r="S38" s="183"/>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c r="AX38" s="182"/>
      <c r="AY38" s="182"/>
      <c r="AZ38" s="182"/>
      <c r="BA38" s="182"/>
      <c r="BB38" s="182"/>
      <c r="BC38" s="182"/>
      <c r="BD38" s="182"/>
      <c r="BE38" s="182"/>
      <c r="BF38" s="182"/>
      <c r="BG38" s="182"/>
      <c r="BH38" s="182"/>
      <c r="BI38" s="182"/>
      <c r="BJ38" s="182"/>
      <c r="BK38" s="182"/>
      <c r="BL38" s="182"/>
      <c r="BM38" s="182"/>
      <c r="BN38" s="182"/>
      <c r="BO38" s="182"/>
      <c r="BP38" s="182"/>
      <c r="BQ38" s="182"/>
      <c r="BR38" s="182"/>
      <c r="BS38" s="182"/>
      <c r="BT38" s="182"/>
      <c r="BU38" s="182"/>
      <c r="BV38" s="182"/>
      <c r="BW38" s="182"/>
      <c r="BX38" s="182"/>
      <c r="BY38" s="182"/>
      <c r="BZ38" s="182"/>
      <c r="CA38" s="182"/>
      <c r="CB38" s="182"/>
      <c r="CC38" s="182"/>
      <c r="CD38" s="182"/>
      <c r="CE38" s="182"/>
      <c r="CF38" s="182"/>
      <c r="CG38" s="182"/>
      <c r="CH38" s="182"/>
      <c r="CI38" s="182"/>
      <c r="CJ38" s="182"/>
      <c r="CK38" s="182"/>
      <c r="CL38" s="182"/>
      <c r="CM38" s="182"/>
      <c r="CN38" s="182"/>
      <c r="CO38" s="182"/>
      <c r="CP38" s="182"/>
      <c r="CQ38" s="182"/>
    </row>
    <row r="39" spans="8:95" ht="51">
      <c r="H39" s="312"/>
      <c r="I39" s="313" t="s">
        <v>277</v>
      </c>
      <c r="J39" s="278" t="s">
        <v>121</v>
      </c>
      <c r="K39" s="330" t="s">
        <v>923</v>
      </c>
      <c r="L39" s="316" t="s">
        <v>287</v>
      </c>
      <c r="M39" s="323" t="s">
        <v>348</v>
      </c>
      <c r="N39" s="137" t="s">
        <v>924</v>
      </c>
      <c r="O39" s="62" t="s">
        <v>287</v>
      </c>
      <c r="P39" s="32"/>
      <c r="Q39" s="32"/>
      <c r="R39" s="226"/>
      <c r="S39" s="183"/>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AZ39" s="182"/>
      <c r="BA39" s="182"/>
      <c r="BB39" s="182"/>
      <c r="BC39" s="182"/>
      <c r="BD39" s="182"/>
      <c r="BE39" s="182"/>
      <c r="BF39" s="182"/>
      <c r="BG39" s="182"/>
      <c r="BH39" s="182"/>
      <c r="BI39" s="182"/>
      <c r="BJ39" s="182"/>
      <c r="BK39" s="182"/>
      <c r="BL39" s="182"/>
      <c r="BM39" s="182"/>
      <c r="BN39" s="182"/>
      <c r="BO39" s="182"/>
      <c r="BP39" s="182"/>
      <c r="BQ39" s="182"/>
      <c r="BR39" s="182"/>
      <c r="BS39" s="182"/>
      <c r="BT39" s="182"/>
      <c r="BU39" s="182"/>
      <c r="BV39" s="182"/>
      <c r="BW39" s="182"/>
      <c r="BX39" s="182"/>
      <c r="BY39" s="182"/>
      <c r="BZ39" s="182"/>
      <c r="CA39" s="182"/>
      <c r="CB39" s="182"/>
      <c r="CC39" s="182"/>
      <c r="CD39" s="182"/>
      <c r="CE39" s="182"/>
      <c r="CF39" s="182"/>
      <c r="CG39" s="182"/>
      <c r="CH39" s="182"/>
      <c r="CI39" s="182"/>
      <c r="CJ39" s="182"/>
      <c r="CK39" s="182"/>
      <c r="CL39" s="182"/>
      <c r="CM39" s="182"/>
      <c r="CN39" s="182"/>
      <c r="CO39" s="182"/>
      <c r="CP39" s="182"/>
      <c r="CQ39" s="182"/>
    </row>
    <row r="40" spans="8:95" ht="38.25">
      <c r="H40" s="312"/>
      <c r="I40" s="313" t="s">
        <v>277</v>
      </c>
      <c r="J40" s="278"/>
      <c r="K40" s="330" t="s">
        <v>917</v>
      </c>
      <c r="L40" s="316" t="s">
        <v>287</v>
      </c>
      <c r="M40" s="323" t="s">
        <v>348</v>
      </c>
      <c r="N40" s="137" t="s">
        <v>925</v>
      </c>
      <c r="O40" s="62" t="s">
        <v>287</v>
      </c>
      <c r="P40" s="32"/>
      <c r="Q40" s="32"/>
      <c r="R40" s="226"/>
      <c r="S40" s="183"/>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82"/>
      <c r="AX40" s="182"/>
      <c r="AY40" s="182"/>
      <c r="AZ40" s="182"/>
      <c r="BA40" s="182"/>
      <c r="BB40" s="182"/>
      <c r="BC40" s="182"/>
      <c r="BD40" s="182"/>
      <c r="BE40" s="182"/>
      <c r="BF40" s="182"/>
      <c r="BG40" s="182"/>
      <c r="BH40" s="182"/>
      <c r="BI40" s="182"/>
      <c r="BJ40" s="182"/>
      <c r="BK40" s="182"/>
      <c r="BL40" s="182"/>
      <c r="BM40" s="182"/>
      <c r="BN40" s="182"/>
      <c r="BO40" s="182"/>
      <c r="BP40" s="182"/>
      <c r="BQ40" s="182"/>
      <c r="BR40" s="182"/>
      <c r="BS40" s="182"/>
      <c r="BT40" s="182"/>
      <c r="BU40" s="182"/>
      <c r="BV40" s="182"/>
      <c r="BW40" s="182"/>
      <c r="BX40" s="182"/>
      <c r="BY40" s="182"/>
      <c r="BZ40" s="182"/>
      <c r="CA40" s="182"/>
      <c r="CB40" s="182"/>
      <c r="CC40" s="182"/>
      <c r="CD40" s="182"/>
      <c r="CE40" s="182"/>
      <c r="CF40" s="182"/>
      <c r="CG40" s="182"/>
      <c r="CH40" s="182"/>
      <c r="CI40" s="182"/>
      <c r="CJ40" s="182"/>
      <c r="CK40" s="182"/>
      <c r="CL40" s="182"/>
      <c r="CM40" s="182"/>
      <c r="CN40" s="182"/>
      <c r="CO40" s="182"/>
      <c r="CP40" s="182"/>
      <c r="CQ40" s="182"/>
    </row>
    <row r="41" spans="8:95" ht="76.5">
      <c r="H41" s="312"/>
      <c r="I41" s="313"/>
      <c r="J41" s="278"/>
      <c r="K41" s="330" t="s">
        <v>919</v>
      </c>
      <c r="L41" s="316"/>
      <c r="M41" s="323" t="s">
        <v>348</v>
      </c>
      <c r="N41" s="137" t="s">
        <v>920</v>
      </c>
      <c r="O41" s="62" t="s">
        <v>287</v>
      </c>
      <c r="P41" s="32"/>
      <c r="Q41" s="32"/>
      <c r="R41" s="226"/>
      <c r="S41" s="183"/>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c r="AT41" s="182"/>
      <c r="AU41" s="182"/>
      <c r="AV41" s="182"/>
      <c r="AW41" s="182"/>
      <c r="AX41" s="182"/>
      <c r="AY41" s="182"/>
      <c r="AZ41" s="182"/>
      <c r="BA41" s="182"/>
      <c r="BB41" s="182"/>
      <c r="BC41" s="182"/>
      <c r="BD41" s="182"/>
      <c r="BE41" s="182"/>
      <c r="BF41" s="182"/>
      <c r="BG41" s="182"/>
      <c r="BH41" s="182"/>
      <c r="BI41" s="182"/>
      <c r="BJ41" s="182"/>
      <c r="BK41" s="182"/>
      <c r="BL41" s="182"/>
      <c r="BM41" s="182"/>
      <c r="BN41" s="182"/>
      <c r="BO41" s="182"/>
      <c r="BP41" s="182"/>
      <c r="BQ41" s="182"/>
      <c r="BR41" s="182"/>
      <c r="BS41" s="182"/>
      <c r="BT41" s="182"/>
      <c r="BU41" s="182"/>
      <c r="BV41" s="182"/>
      <c r="BW41" s="182"/>
      <c r="BX41" s="182"/>
      <c r="BY41" s="182"/>
      <c r="BZ41" s="182"/>
      <c r="CA41" s="182"/>
      <c r="CB41" s="182"/>
      <c r="CC41" s="182"/>
      <c r="CD41" s="182"/>
      <c r="CE41" s="182"/>
      <c r="CF41" s="182"/>
      <c r="CG41" s="182"/>
      <c r="CH41" s="182"/>
      <c r="CI41" s="182"/>
      <c r="CJ41" s="182"/>
      <c r="CK41" s="182"/>
      <c r="CL41" s="182"/>
      <c r="CM41" s="182"/>
      <c r="CN41" s="182"/>
      <c r="CO41" s="182"/>
      <c r="CP41" s="182"/>
      <c r="CQ41" s="182"/>
    </row>
    <row r="42" spans="8:95" ht="51">
      <c r="H42" s="312"/>
      <c r="I42" s="313" t="s">
        <v>277</v>
      </c>
      <c r="J42" s="278" t="s">
        <v>134</v>
      </c>
      <c r="K42" s="330" t="s">
        <v>926</v>
      </c>
      <c r="L42" s="316" t="s">
        <v>287</v>
      </c>
      <c r="M42" s="323" t="s">
        <v>348</v>
      </c>
      <c r="N42" s="137" t="s">
        <v>927</v>
      </c>
      <c r="O42" s="62" t="s">
        <v>287</v>
      </c>
      <c r="P42" s="32"/>
      <c r="Q42" s="32"/>
      <c r="R42" s="226"/>
      <c r="S42" s="183"/>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2"/>
      <c r="AR42" s="182"/>
      <c r="AS42" s="182"/>
      <c r="AT42" s="182"/>
      <c r="AU42" s="182"/>
      <c r="AV42" s="182"/>
      <c r="AW42" s="182"/>
      <c r="AX42" s="182"/>
      <c r="AY42" s="182"/>
      <c r="AZ42" s="182"/>
      <c r="BA42" s="182"/>
      <c r="BB42" s="182"/>
      <c r="BC42" s="182"/>
      <c r="BD42" s="182"/>
      <c r="BE42" s="182"/>
      <c r="BF42" s="182"/>
      <c r="BG42" s="182"/>
      <c r="BH42" s="182"/>
      <c r="BI42" s="182"/>
      <c r="BJ42" s="182"/>
      <c r="BK42" s="182"/>
      <c r="BL42" s="182"/>
      <c r="BM42" s="182"/>
      <c r="BN42" s="182"/>
      <c r="BO42" s="182"/>
      <c r="BP42" s="182"/>
      <c r="BQ42" s="182"/>
      <c r="BR42" s="182"/>
      <c r="BS42" s="182"/>
      <c r="BT42" s="182"/>
      <c r="BU42" s="182"/>
      <c r="BV42" s="182"/>
      <c r="BW42" s="182"/>
      <c r="BX42" s="182"/>
      <c r="BY42" s="182"/>
      <c r="BZ42" s="182"/>
      <c r="CA42" s="182"/>
      <c r="CB42" s="182"/>
      <c r="CC42" s="182"/>
      <c r="CD42" s="182"/>
      <c r="CE42" s="182"/>
      <c r="CF42" s="182"/>
      <c r="CG42" s="182"/>
      <c r="CH42" s="182"/>
      <c r="CI42" s="182"/>
      <c r="CJ42" s="182"/>
      <c r="CK42" s="182"/>
      <c r="CL42" s="182"/>
      <c r="CM42" s="182"/>
      <c r="CN42" s="182"/>
      <c r="CO42" s="182"/>
      <c r="CP42" s="182"/>
      <c r="CQ42" s="182"/>
    </row>
    <row r="43" spans="8:95" ht="38.25">
      <c r="H43" s="312"/>
      <c r="I43" s="313" t="s">
        <v>277</v>
      </c>
      <c r="J43" s="278"/>
      <c r="K43" s="330" t="s">
        <v>917</v>
      </c>
      <c r="L43" s="316" t="s">
        <v>928</v>
      </c>
      <c r="M43" s="323" t="s">
        <v>348</v>
      </c>
      <c r="N43" s="137" t="s">
        <v>929</v>
      </c>
      <c r="O43" s="62" t="s">
        <v>287</v>
      </c>
      <c r="P43" s="32"/>
      <c r="Q43" s="32"/>
      <c r="R43" s="226"/>
      <c r="S43" s="183"/>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182"/>
      <c r="AU43" s="182"/>
      <c r="AV43" s="182"/>
      <c r="AW43" s="182"/>
      <c r="AX43" s="182"/>
      <c r="AY43" s="182"/>
      <c r="AZ43" s="182"/>
      <c r="BA43" s="182"/>
      <c r="BB43" s="182"/>
      <c r="BC43" s="182"/>
      <c r="BD43" s="182"/>
      <c r="BE43" s="182"/>
      <c r="BF43" s="182"/>
      <c r="BG43" s="182"/>
      <c r="BH43" s="182"/>
      <c r="BI43" s="182"/>
      <c r="BJ43" s="182"/>
      <c r="BK43" s="182"/>
      <c r="BL43" s="182"/>
      <c r="BM43" s="182"/>
      <c r="BN43" s="182"/>
      <c r="BO43" s="182"/>
      <c r="BP43" s="182"/>
      <c r="BQ43" s="182"/>
      <c r="BR43" s="182"/>
      <c r="BS43" s="182"/>
      <c r="BT43" s="182"/>
      <c r="BU43" s="182"/>
      <c r="BV43" s="182"/>
      <c r="BW43" s="182"/>
      <c r="BX43" s="182"/>
      <c r="BY43" s="182"/>
      <c r="BZ43" s="182"/>
      <c r="CA43" s="182"/>
      <c r="CB43" s="182"/>
      <c r="CC43" s="182"/>
      <c r="CD43" s="182"/>
      <c r="CE43" s="182"/>
      <c r="CF43" s="182"/>
      <c r="CG43" s="182"/>
      <c r="CH43" s="182"/>
      <c r="CI43" s="182"/>
      <c r="CJ43" s="182"/>
      <c r="CK43" s="182"/>
      <c r="CL43" s="182"/>
      <c r="CM43" s="182"/>
      <c r="CN43" s="182"/>
      <c r="CO43" s="182"/>
      <c r="CP43" s="182"/>
      <c r="CQ43" s="182"/>
    </row>
    <row r="44" spans="8:95" ht="76.5">
      <c r="H44" s="312"/>
      <c r="I44" s="313"/>
      <c r="J44" s="278"/>
      <c r="K44" s="330" t="s">
        <v>919</v>
      </c>
      <c r="L44" s="316"/>
      <c r="M44" s="323" t="s">
        <v>348</v>
      </c>
      <c r="N44" s="137" t="s">
        <v>920</v>
      </c>
      <c r="O44" s="62" t="s">
        <v>287</v>
      </c>
      <c r="P44" s="32"/>
      <c r="Q44" s="32"/>
      <c r="R44" s="226"/>
      <c r="S44" s="183"/>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82"/>
      <c r="BJ44" s="182"/>
      <c r="BK44" s="182"/>
      <c r="BL44" s="182"/>
      <c r="BM44" s="182"/>
      <c r="BN44" s="182"/>
      <c r="BO44" s="182"/>
      <c r="BP44" s="182"/>
      <c r="BQ44" s="182"/>
      <c r="BR44" s="182"/>
      <c r="BS44" s="182"/>
      <c r="BT44" s="182"/>
      <c r="BU44" s="182"/>
      <c r="BV44" s="182"/>
      <c r="BW44" s="182"/>
      <c r="BX44" s="182"/>
      <c r="BY44" s="182"/>
      <c r="BZ44" s="182"/>
      <c r="CA44" s="182"/>
      <c r="CB44" s="182"/>
      <c r="CC44" s="182"/>
      <c r="CD44" s="182"/>
      <c r="CE44" s="182"/>
      <c r="CF44" s="182"/>
      <c r="CG44" s="182"/>
      <c r="CH44" s="182"/>
      <c r="CI44" s="182"/>
      <c r="CJ44" s="182"/>
      <c r="CK44" s="182"/>
      <c r="CL44" s="182"/>
      <c r="CM44" s="182"/>
      <c r="CN44" s="182"/>
      <c r="CO44" s="182"/>
      <c r="CP44" s="182"/>
      <c r="CQ44" s="182"/>
    </row>
    <row r="45" spans="8:95" ht="31.5">
      <c r="H45" s="312"/>
      <c r="I45" s="313"/>
      <c r="J45" s="278"/>
      <c r="K45" s="331" t="s">
        <v>580</v>
      </c>
      <c r="L45" s="324"/>
      <c r="M45" s="326"/>
      <c r="N45" s="55"/>
      <c r="O45" s="55"/>
      <c r="P45" s="169"/>
      <c r="Q45" s="170"/>
      <c r="R45" s="226"/>
      <c r="S45" s="183"/>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182"/>
      <c r="BK45" s="182"/>
      <c r="BL45" s="182"/>
      <c r="BM45" s="182"/>
      <c r="BN45" s="182"/>
      <c r="BO45" s="182"/>
      <c r="BP45" s="182"/>
      <c r="BQ45" s="182"/>
      <c r="BR45" s="182"/>
      <c r="BS45" s="182"/>
      <c r="BT45" s="182"/>
      <c r="BU45" s="182"/>
      <c r="BV45" s="182"/>
      <c r="BW45" s="182"/>
      <c r="BX45" s="182"/>
      <c r="BY45" s="182"/>
      <c r="BZ45" s="182"/>
      <c r="CA45" s="182"/>
      <c r="CB45" s="182"/>
      <c r="CC45" s="182"/>
      <c r="CD45" s="182"/>
      <c r="CE45" s="182"/>
      <c r="CF45" s="182"/>
      <c r="CG45" s="182"/>
      <c r="CH45" s="182"/>
      <c r="CI45" s="182"/>
      <c r="CJ45" s="182"/>
      <c r="CK45" s="182"/>
      <c r="CL45" s="182"/>
      <c r="CM45" s="182"/>
      <c r="CN45" s="182"/>
      <c r="CO45" s="182"/>
      <c r="CP45" s="182"/>
      <c r="CQ45" s="182"/>
    </row>
    <row r="46" spans="8:95" ht="204">
      <c r="H46" s="312"/>
      <c r="I46" s="313" t="s">
        <v>320</v>
      </c>
      <c r="J46" s="278"/>
      <c r="K46" s="315" t="s">
        <v>930</v>
      </c>
      <c r="L46" s="316" t="s">
        <v>931</v>
      </c>
      <c r="M46" s="317" t="s">
        <v>325</v>
      </c>
      <c r="N46" s="61" t="s">
        <v>932</v>
      </c>
      <c r="O46" s="62" t="s">
        <v>287</v>
      </c>
      <c r="P46" s="32"/>
      <c r="Q46" s="32"/>
      <c r="R46" s="226"/>
      <c r="S46" s="183"/>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182"/>
      <c r="BL46" s="182"/>
      <c r="BM46" s="182"/>
      <c r="BN46" s="182"/>
      <c r="BO46" s="182"/>
      <c r="BP46" s="182"/>
      <c r="BQ46" s="182"/>
      <c r="BR46" s="182"/>
      <c r="BS46" s="182"/>
      <c r="BT46" s="182"/>
      <c r="BU46" s="182"/>
      <c r="BV46" s="182"/>
      <c r="BW46" s="182"/>
      <c r="BX46" s="182"/>
      <c r="BY46" s="182"/>
      <c r="BZ46" s="182"/>
      <c r="CA46" s="182"/>
      <c r="CB46" s="182"/>
      <c r="CC46" s="182"/>
      <c r="CD46" s="182"/>
      <c r="CE46" s="182"/>
      <c r="CF46" s="182"/>
      <c r="CG46" s="182"/>
      <c r="CH46" s="182"/>
      <c r="CI46" s="182"/>
      <c r="CJ46" s="182"/>
      <c r="CK46" s="182"/>
      <c r="CL46" s="182"/>
      <c r="CM46" s="182"/>
      <c r="CN46" s="182"/>
      <c r="CO46" s="182"/>
      <c r="CP46" s="182"/>
      <c r="CQ46" s="182"/>
    </row>
    <row r="47" spans="8:95" ht="369.75">
      <c r="H47" s="312"/>
      <c r="I47" s="313"/>
      <c r="J47" s="278"/>
      <c r="K47" s="315" t="s">
        <v>933</v>
      </c>
      <c r="L47" s="316"/>
      <c r="M47" s="317" t="s">
        <v>325</v>
      </c>
      <c r="N47" s="61" t="s">
        <v>934</v>
      </c>
      <c r="O47" s="62" t="s">
        <v>886</v>
      </c>
      <c r="P47" s="32"/>
      <c r="Q47" s="32"/>
      <c r="R47" s="226"/>
      <c r="S47" s="183"/>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182"/>
      <c r="BL47" s="182"/>
      <c r="BM47" s="182"/>
      <c r="BN47" s="182"/>
      <c r="BO47" s="182"/>
      <c r="BP47" s="182"/>
      <c r="BQ47" s="182"/>
      <c r="BR47" s="182"/>
      <c r="BS47" s="182"/>
      <c r="BT47" s="182"/>
      <c r="BU47" s="182"/>
      <c r="BV47" s="182"/>
      <c r="BW47" s="182"/>
      <c r="BX47" s="182"/>
      <c r="BY47" s="182"/>
      <c r="BZ47" s="182"/>
      <c r="CA47" s="182"/>
      <c r="CB47" s="182"/>
      <c r="CC47" s="182"/>
      <c r="CD47" s="182"/>
      <c r="CE47" s="182"/>
      <c r="CF47" s="182"/>
      <c r="CG47" s="182"/>
      <c r="CH47" s="182"/>
      <c r="CI47" s="182"/>
      <c r="CJ47" s="182"/>
      <c r="CK47" s="182"/>
      <c r="CL47" s="182"/>
      <c r="CM47" s="182"/>
      <c r="CN47" s="182"/>
      <c r="CO47" s="182"/>
      <c r="CP47" s="182"/>
      <c r="CQ47" s="182"/>
    </row>
    <row r="48" spans="8:95" ht="255">
      <c r="H48" s="312"/>
      <c r="I48" s="313" t="s">
        <v>323</v>
      </c>
      <c r="J48" s="278"/>
      <c r="K48" s="315" t="s">
        <v>935</v>
      </c>
      <c r="L48" s="316"/>
      <c r="M48" s="321"/>
      <c r="N48" s="160"/>
      <c r="O48" s="161"/>
      <c r="P48" s="162"/>
      <c r="Q48" s="163"/>
      <c r="R48" s="226"/>
      <c r="S48" s="183"/>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c r="AT48" s="182"/>
      <c r="AU48" s="182"/>
      <c r="AV48" s="182"/>
      <c r="AW48" s="182"/>
      <c r="AX48" s="182"/>
      <c r="AY48" s="182"/>
      <c r="AZ48" s="182"/>
      <c r="BA48" s="182"/>
      <c r="BB48" s="182"/>
      <c r="BC48" s="182"/>
      <c r="BD48" s="182"/>
      <c r="BE48" s="182"/>
      <c r="BF48" s="182"/>
      <c r="BG48" s="182"/>
      <c r="BH48" s="182"/>
      <c r="BI48" s="182"/>
      <c r="BJ48" s="182"/>
      <c r="BK48" s="182"/>
      <c r="BL48" s="182"/>
      <c r="BM48" s="182"/>
      <c r="BN48" s="182"/>
      <c r="BO48" s="182"/>
      <c r="BP48" s="182"/>
      <c r="BQ48" s="182"/>
      <c r="BR48" s="182"/>
      <c r="BS48" s="182"/>
      <c r="BT48" s="182"/>
      <c r="BU48" s="182"/>
      <c r="BV48" s="182"/>
      <c r="BW48" s="182"/>
      <c r="BX48" s="182"/>
      <c r="BY48" s="182"/>
      <c r="BZ48" s="182"/>
      <c r="CA48" s="182"/>
      <c r="CB48" s="182"/>
      <c r="CC48" s="182"/>
      <c r="CD48" s="182"/>
      <c r="CE48" s="182"/>
      <c r="CF48" s="182"/>
      <c r="CG48" s="182"/>
      <c r="CH48" s="182"/>
      <c r="CI48" s="182"/>
      <c r="CJ48" s="182"/>
      <c r="CK48" s="182"/>
      <c r="CL48" s="182"/>
      <c r="CM48" s="182"/>
      <c r="CN48" s="182"/>
      <c r="CO48" s="182"/>
      <c r="CP48" s="182"/>
      <c r="CQ48" s="182"/>
    </row>
    <row r="49" spans="8:95" ht="140.25">
      <c r="H49" s="312"/>
      <c r="I49" s="313"/>
      <c r="J49" s="278" t="s">
        <v>117</v>
      </c>
      <c r="K49" s="315" t="s">
        <v>936</v>
      </c>
      <c r="L49" s="316"/>
      <c r="M49" s="317" t="s">
        <v>325</v>
      </c>
      <c r="N49" s="61" t="s">
        <v>934</v>
      </c>
      <c r="O49" s="62" t="s">
        <v>886</v>
      </c>
      <c r="P49" s="32"/>
      <c r="Q49" s="32"/>
      <c r="R49" s="226"/>
      <c r="S49" s="183"/>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c r="BK49" s="182"/>
      <c r="BL49" s="182"/>
      <c r="BM49" s="182"/>
      <c r="BN49" s="182"/>
      <c r="BO49" s="182"/>
      <c r="BP49" s="182"/>
      <c r="BQ49" s="182"/>
      <c r="BR49" s="182"/>
      <c r="BS49" s="182"/>
      <c r="BT49" s="182"/>
      <c r="BU49" s="182"/>
      <c r="BV49" s="182"/>
      <c r="BW49" s="182"/>
      <c r="BX49" s="182"/>
      <c r="BY49" s="182"/>
      <c r="BZ49" s="182"/>
      <c r="CA49" s="182"/>
      <c r="CB49" s="182"/>
      <c r="CC49" s="182"/>
      <c r="CD49" s="182"/>
      <c r="CE49" s="182"/>
      <c r="CF49" s="182"/>
      <c r="CG49" s="182"/>
      <c r="CH49" s="182"/>
      <c r="CI49" s="182"/>
      <c r="CJ49" s="182"/>
      <c r="CK49" s="182"/>
      <c r="CL49" s="182"/>
      <c r="CM49" s="182"/>
      <c r="CN49" s="182"/>
      <c r="CO49" s="182"/>
      <c r="CP49" s="182"/>
      <c r="CQ49" s="182"/>
    </row>
    <row r="50" spans="8:95" ht="114.75">
      <c r="H50" s="312"/>
      <c r="I50" s="313"/>
      <c r="J50" s="278" t="s">
        <v>119</v>
      </c>
      <c r="K50" s="315" t="s">
        <v>937</v>
      </c>
      <c r="L50" s="316"/>
      <c r="M50" s="317" t="s">
        <v>325</v>
      </c>
      <c r="N50" s="61" t="s">
        <v>934</v>
      </c>
      <c r="O50" s="62" t="s">
        <v>886</v>
      </c>
      <c r="P50" s="32"/>
      <c r="Q50" s="32"/>
      <c r="R50" s="226"/>
      <c r="S50" s="183"/>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2"/>
      <c r="BR50" s="182"/>
      <c r="BS50" s="182"/>
      <c r="BT50" s="182"/>
      <c r="BU50" s="182"/>
      <c r="BV50" s="182"/>
      <c r="BW50" s="182"/>
      <c r="BX50" s="182"/>
      <c r="BY50" s="182"/>
      <c r="BZ50" s="182"/>
      <c r="CA50" s="182"/>
      <c r="CB50" s="182"/>
      <c r="CC50" s="182"/>
      <c r="CD50" s="182"/>
      <c r="CE50" s="182"/>
      <c r="CF50" s="182"/>
      <c r="CG50" s="182"/>
      <c r="CH50" s="182"/>
      <c r="CI50" s="182"/>
      <c r="CJ50" s="182"/>
      <c r="CK50" s="182"/>
      <c r="CL50" s="182"/>
      <c r="CM50" s="182"/>
      <c r="CN50" s="182"/>
      <c r="CO50" s="182"/>
      <c r="CP50" s="182"/>
      <c r="CQ50" s="182"/>
    </row>
    <row r="51" spans="8:95" ht="127.5">
      <c r="H51" s="312"/>
      <c r="I51" s="313"/>
      <c r="J51" s="278" t="s">
        <v>119</v>
      </c>
      <c r="K51" s="315" t="s">
        <v>938</v>
      </c>
      <c r="L51" s="316"/>
      <c r="M51" s="317" t="s">
        <v>325</v>
      </c>
      <c r="N51" s="61" t="s">
        <v>934</v>
      </c>
      <c r="O51" s="62" t="s">
        <v>886</v>
      </c>
      <c r="P51" s="32"/>
      <c r="Q51" s="32"/>
      <c r="R51" s="226"/>
      <c r="S51" s="183"/>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2"/>
      <c r="BR51" s="182"/>
      <c r="BS51" s="182"/>
      <c r="BT51" s="182"/>
      <c r="BU51" s="182"/>
      <c r="BV51" s="182"/>
      <c r="BW51" s="182"/>
      <c r="BX51" s="182"/>
      <c r="BY51" s="182"/>
      <c r="BZ51" s="182"/>
      <c r="CA51" s="182"/>
      <c r="CB51" s="182"/>
      <c r="CC51" s="182"/>
      <c r="CD51" s="182"/>
      <c r="CE51" s="182"/>
      <c r="CF51" s="182"/>
      <c r="CG51" s="182"/>
      <c r="CH51" s="182"/>
      <c r="CI51" s="182"/>
      <c r="CJ51" s="182"/>
      <c r="CK51" s="182"/>
      <c r="CL51" s="182"/>
      <c r="CM51" s="182"/>
      <c r="CN51" s="182"/>
      <c r="CO51" s="182"/>
      <c r="CP51" s="182"/>
      <c r="CQ51" s="182"/>
    </row>
    <row r="52" spans="8:95" ht="140.25">
      <c r="H52" s="312"/>
      <c r="I52" s="313"/>
      <c r="J52" s="278" t="s">
        <v>121</v>
      </c>
      <c r="K52" s="315" t="s">
        <v>939</v>
      </c>
      <c r="L52" s="316"/>
      <c r="M52" s="317" t="s">
        <v>325</v>
      </c>
      <c r="N52" s="61" t="s">
        <v>934</v>
      </c>
      <c r="O52" s="62" t="s">
        <v>886</v>
      </c>
      <c r="P52" s="32"/>
      <c r="Q52" s="32"/>
      <c r="R52" s="226"/>
      <c r="S52" s="183"/>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2"/>
      <c r="BR52" s="182"/>
      <c r="BS52" s="182"/>
      <c r="BT52" s="182"/>
      <c r="BU52" s="182"/>
      <c r="BV52" s="182"/>
      <c r="BW52" s="182"/>
      <c r="BX52" s="182"/>
      <c r="BY52" s="182"/>
      <c r="BZ52" s="182"/>
      <c r="CA52" s="182"/>
      <c r="CB52" s="182"/>
      <c r="CC52" s="182"/>
      <c r="CD52" s="182"/>
      <c r="CE52" s="182"/>
      <c r="CF52" s="182"/>
      <c r="CG52" s="182"/>
      <c r="CH52" s="182"/>
      <c r="CI52" s="182"/>
      <c r="CJ52" s="182"/>
      <c r="CK52" s="182"/>
      <c r="CL52" s="182"/>
      <c r="CM52" s="182"/>
      <c r="CN52" s="182"/>
      <c r="CO52" s="182"/>
      <c r="CP52" s="182"/>
      <c r="CQ52" s="182"/>
    </row>
    <row r="53" spans="8:95" ht="102">
      <c r="H53" s="312"/>
      <c r="I53" s="313"/>
      <c r="J53" s="278" t="s">
        <v>134</v>
      </c>
      <c r="K53" s="315" t="s">
        <v>940</v>
      </c>
      <c r="L53" s="316"/>
      <c r="M53" s="317" t="s">
        <v>325</v>
      </c>
      <c r="N53" s="61" t="s">
        <v>934</v>
      </c>
      <c r="O53" s="62" t="s">
        <v>886</v>
      </c>
      <c r="P53" s="32"/>
      <c r="Q53" s="32"/>
      <c r="R53" s="226"/>
      <c r="S53" s="183"/>
      <c r="T53" s="182"/>
      <c r="U53" s="182"/>
      <c r="V53" s="182"/>
      <c r="W53" s="182"/>
      <c r="X53" s="182"/>
      <c r="Y53" s="182"/>
      <c r="Z53" s="182"/>
      <c r="AA53" s="182"/>
      <c r="AB53" s="182"/>
      <c r="AC53" s="182"/>
      <c r="AD53" s="182"/>
      <c r="AE53" s="182"/>
      <c r="AF53" s="182"/>
      <c r="AG53" s="182"/>
      <c r="AH53" s="182"/>
      <c r="AI53" s="182"/>
      <c r="AJ53" s="182"/>
      <c r="AK53" s="182"/>
      <c r="AL53" s="182"/>
      <c r="AM53" s="182"/>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2"/>
      <c r="BR53" s="182"/>
      <c r="BS53" s="182"/>
      <c r="BT53" s="182"/>
      <c r="BU53" s="182"/>
      <c r="BV53" s="182"/>
      <c r="BW53" s="182"/>
      <c r="BX53" s="182"/>
      <c r="BY53" s="182"/>
      <c r="BZ53" s="182"/>
      <c r="CA53" s="182"/>
      <c r="CB53" s="182"/>
      <c r="CC53" s="182"/>
      <c r="CD53" s="182"/>
      <c r="CE53" s="182"/>
      <c r="CF53" s="182"/>
      <c r="CG53" s="182"/>
      <c r="CH53" s="182"/>
      <c r="CI53" s="182"/>
      <c r="CJ53" s="182"/>
      <c r="CK53" s="182"/>
      <c r="CL53" s="182"/>
      <c r="CM53" s="182"/>
      <c r="CN53" s="182"/>
      <c r="CO53" s="182"/>
      <c r="CP53" s="182"/>
      <c r="CQ53" s="182"/>
    </row>
    <row r="54" spans="8:95" ht="318.75">
      <c r="H54" s="312"/>
      <c r="I54" s="313"/>
      <c r="J54" s="278" t="s">
        <v>138</v>
      </c>
      <c r="K54" s="315" t="s">
        <v>941</v>
      </c>
      <c r="L54" s="316"/>
      <c r="M54" s="317" t="s">
        <v>325</v>
      </c>
      <c r="N54" s="61" t="s">
        <v>934</v>
      </c>
      <c r="O54" s="62" t="s">
        <v>886</v>
      </c>
      <c r="P54" s="32"/>
      <c r="Q54" s="32"/>
      <c r="R54" s="226"/>
      <c r="S54" s="183"/>
      <c r="T54" s="182"/>
      <c r="U54" s="182"/>
      <c r="V54" s="182"/>
      <c r="W54" s="182"/>
      <c r="X54" s="182"/>
      <c r="Y54" s="182"/>
      <c r="Z54" s="182"/>
      <c r="AA54" s="182"/>
      <c r="AB54" s="182"/>
      <c r="AC54" s="182"/>
      <c r="AD54" s="182"/>
      <c r="AE54" s="182"/>
      <c r="AF54" s="182"/>
      <c r="AG54" s="182"/>
      <c r="AH54" s="182"/>
      <c r="AI54" s="182"/>
      <c r="AJ54" s="182"/>
      <c r="AK54" s="182"/>
      <c r="AL54" s="182"/>
      <c r="AM54" s="182"/>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BQ54" s="182"/>
      <c r="BR54" s="182"/>
      <c r="BS54" s="182"/>
      <c r="BT54" s="182"/>
      <c r="BU54" s="182"/>
      <c r="BV54" s="182"/>
      <c r="BW54" s="182"/>
      <c r="BX54" s="182"/>
      <c r="BY54" s="182"/>
      <c r="BZ54" s="182"/>
      <c r="CA54" s="182"/>
      <c r="CB54" s="182"/>
      <c r="CC54" s="182"/>
      <c r="CD54" s="182"/>
      <c r="CE54" s="182"/>
      <c r="CF54" s="182"/>
      <c r="CG54" s="182"/>
      <c r="CH54" s="182"/>
      <c r="CI54" s="182"/>
      <c r="CJ54" s="182"/>
      <c r="CK54" s="182"/>
      <c r="CL54" s="182"/>
      <c r="CM54" s="182"/>
      <c r="CN54" s="182"/>
      <c r="CO54" s="182"/>
      <c r="CP54" s="182"/>
      <c r="CQ54" s="182"/>
    </row>
    <row r="55" spans="8:95" ht="216.75">
      <c r="H55" s="312"/>
      <c r="I55" s="313"/>
      <c r="J55" s="278" t="s">
        <v>134</v>
      </c>
      <c r="K55" s="315" t="s">
        <v>942</v>
      </c>
      <c r="L55" s="316" t="s">
        <v>931</v>
      </c>
      <c r="M55" s="317" t="s">
        <v>325</v>
      </c>
      <c r="N55" s="61" t="s">
        <v>934</v>
      </c>
      <c r="O55" s="62" t="s">
        <v>886</v>
      </c>
      <c r="P55" s="32"/>
      <c r="Q55" s="32"/>
      <c r="R55" s="226"/>
      <c r="S55" s="183"/>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82"/>
      <c r="AW55" s="182"/>
      <c r="AX55" s="182"/>
      <c r="AY55" s="182"/>
      <c r="AZ55" s="182"/>
      <c r="BA55" s="182"/>
      <c r="BB55" s="182"/>
      <c r="BC55" s="182"/>
      <c r="BD55" s="182"/>
      <c r="BE55" s="182"/>
      <c r="BF55" s="182"/>
      <c r="BG55" s="182"/>
      <c r="BH55" s="182"/>
      <c r="BI55" s="182"/>
      <c r="BJ55" s="182"/>
      <c r="BK55" s="182"/>
      <c r="BL55" s="182"/>
      <c r="BM55" s="182"/>
      <c r="BN55" s="182"/>
      <c r="BO55" s="182"/>
      <c r="BP55" s="182"/>
      <c r="BQ55" s="182"/>
      <c r="BR55" s="182"/>
      <c r="BS55" s="182"/>
      <c r="BT55" s="182"/>
      <c r="BU55" s="182"/>
      <c r="BV55" s="182"/>
      <c r="BW55" s="182"/>
      <c r="BX55" s="182"/>
      <c r="BY55" s="182"/>
      <c r="BZ55" s="182"/>
      <c r="CA55" s="182"/>
      <c r="CB55" s="182"/>
      <c r="CC55" s="182"/>
      <c r="CD55" s="182"/>
      <c r="CE55" s="182"/>
      <c r="CF55" s="182"/>
      <c r="CG55" s="182"/>
      <c r="CH55" s="182"/>
      <c r="CI55" s="182"/>
      <c r="CJ55" s="182"/>
      <c r="CK55" s="182"/>
      <c r="CL55" s="182"/>
      <c r="CM55" s="182"/>
      <c r="CN55" s="182"/>
      <c r="CO55" s="182"/>
      <c r="CP55" s="182"/>
      <c r="CQ55" s="182"/>
    </row>
    <row r="57" spans="8:95" ht="78.75">
      <c r="H57" s="358" t="s">
        <v>292</v>
      </c>
      <c r="I57" s="313"/>
      <c r="J57" s="186"/>
      <c r="K57" s="120" t="s">
        <v>943</v>
      </c>
      <c r="L57" s="59" t="s">
        <v>944</v>
      </c>
      <c r="M57" s="57" t="s">
        <v>282</v>
      </c>
      <c r="N57" s="56"/>
      <c r="O57" s="57" t="s">
        <v>283</v>
      </c>
      <c r="P57" s="57" t="s">
        <v>103</v>
      </c>
      <c r="Q57" s="57" t="s">
        <v>104</v>
      </c>
      <c r="R57" s="226"/>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2"/>
      <c r="BR57" s="182"/>
      <c r="BS57" s="182"/>
      <c r="BT57" s="182"/>
      <c r="BU57" s="182"/>
      <c r="BV57" s="182"/>
      <c r="BW57" s="182"/>
      <c r="BX57" s="182"/>
      <c r="BY57" s="182"/>
      <c r="BZ57" s="182"/>
      <c r="CA57" s="182"/>
      <c r="CB57" s="182"/>
      <c r="CC57" s="182"/>
      <c r="CD57" s="182"/>
      <c r="CE57" s="182"/>
      <c r="CF57" s="182"/>
      <c r="CG57" s="182"/>
      <c r="CH57" s="182"/>
      <c r="CI57" s="182"/>
      <c r="CJ57" s="182"/>
      <c r="CK57" s="182"/>
      <c r="CL57" s="182"/>
      <c r="CM57" s="182"/>
      <c r="CN57" s="182"/>
      <c r="CO57" s="182"/>
      <c r="CP57" s="182"/>
      <c r="CQ57" s="182"/>
    </row>
    <row r="58" spans="8:95" ht="47.25">
      <c r="H58" s="314"/>
      <c r="I58" s="313"/>
      <c r="J58" s="186" t="s">
        <v>277</v>
      </c>
      <c r="K58" s="120" t="s">
        <v>945</v>
      </c>
      <c r="L58" s="59" t="s">
        <v>944</v>
      </c>
      <c r="M58" s="57"/>
      <c r="N58" s="56"/>
      <c r="O58" s="57"/>
      <c r="P58" s="57"/>
      <c r="Q58" s="57"/>
      <c r="R58" s="226"/>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82"/>
      <c r="BR58" s="182"/>
      <c r="BS58" s="182"/>
      <c r="BT58" s="182"/>
      <c r="BU58" s="182"/>
      <c r="BV58" s="182"/>
      <c r="BW58" s="182"/>
      <c r="BX58" s="182"/>
      <c r="BY58" s="182"/>
      <c r="BZ58" s="182"/>
      <c r="CA58" s="182"/>
      <c r="CB58" s="182"/>
      <c r="CC58" s="182"/>
      <c r="CD58" s="182"/>
      <c r="CE58" s="182"/>
      <c r="CF58" s="182"/>
      <c r="CG58" s="182"/>
      <c r="CH58" s="182"/>
      <c r="CI58" s="182"/>
      <c r="CJ58" s="182"/>
      <c r="CK58" s="182"/>
      <c r="CL58" s="182"/>
      <c r="CM58" s="182"/>
      <c r="CN58" s="182"/>
      <c r="CO58" s="182"/>
      <c r="CP58" s="182"/>
      <c r="CQ58" s="182"/>
    </row>
    <row r="59" spans="8:95" ht="25.5">
      <c r="H59" s="312"/>
      <c r="I59" s="313" t="s">
        <v>284</v>
      </c>
      <c r="J59" s="186"/>
      <c r="K59" s="332" t="s">
        <v>946</v>
      </c>
      <c r="L59" s="333"/>
      <c r="M59" s="334"/>
      <c r="N59" s="160"/>
      <c r="O59" s="161"/>
      <c r="P59" s="160"/>
      <c r="Q59" s="238"/>
      <c r="R59" s="226"/>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2"/>
      <c r="BR59" s="182"/>
      <c r="BS59" s="182"/>
      <c r="BT59" s="182"/>
      <c r="BU59" s="182"/>
      <c r="BV59" s="182"/>
      <c r="BW59" s="182"/>
      <c r="BX59" s="182"/>
      <c r="BY59" s="182"/>
      <c r="BZ59" s="182"/>
      <c r="CA59" s="182"/>
      <c r="CB59" s="182"/>
      <c r="CC59" s="182"/>
      <c r="CD59" s="182"/>
      <c r="CE59" s="182"/>
      <c r="CF59" s="182"/>
      <c r="CG59" s="182"/>
      <c r="CH59" s="182"/>
      <c r="CI59" s="182"/>
      <c r="CJ59" s="182"/>
      <c r="CK59" s="182"/>
      <c r="CL59" s="182"/>
      <c r="CM59" s="182"/>
      <c r="CN59" s="182"/>
      <c r="CO59" s="182"/>
      <c r="CP59" s="182"/>
      <c r="CQ59" s="182"/>
    </row>
    <row r="60" spans="8:95" ht="76.5">
      <c r="H60" s="312"/>
      <c r="I60" s="313"/>
      <c r="J60" s="186" t="s">
        <v>117</v>
      </c>
      <c r="K60" s="332" t="s">
        <v>947</v>
      </c>
      <c r="L60" s="333"/>
      <c r="M60" s="335" t="s">
        <v>325</v>
      </c>
      <c r="N60" s="61" t="s">
        <v>948</v>
      </c>
      <c r="O60" s="62" t="s">
        <v>886</v>
      </c>
      <c r="P60" s="32"/>
      <c r="Q60" s="32"/>
      <c r="R60" s="226"/>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c r="AT60" s="182"/>
      <c r="AU60" s="182"/>
      <c r="AV60" s="182"/>
      <c r="AW60" s="182"/>
      <c r="AX60" s="182"/>
      <c r="AY60" s="182"/>
      <c r="AZ60" s="182"/>
      <c r="BA60" s="182"/>
      <c r="BB60" s="182"/>
      <c r="BC60" s="182"/>
      <c r="BD60" s="182"/>
      <c r="BE60" s="182"/>
      <c r="BF60" s="182"/>
      <c r="BG60" s="182"/>
      <c r="BH60" s="182"/>
      <c r="BI60" s="182"/>
      <c r="BJ60" s="182"/>
      <c r="BK60" s="182"/>
      <c r="BL60" s="182"/>
      <c r="BM60" s="182"/>
      <c r="BN60" s="182"/>
      <c r="BO60" s="182"/>
      <c r="BP60" s="182"/>
      <c r="BQ60" s="182"/>
      <c r="BR60" s="182"/>
      <c r="BS60" s="182"/>
      <c r="BT60" s="182"/>
      <c r="BU60" s="182"/>
      <c r="BV60" s="182"/>
      <c r="BW60" s="182"/>
      <c r="BX60" s="182"/>
      <c r="BY60" s="182"/>
      <c r="BZ60" s="182"/>
      <c r="CA60" s="182"/>
      <c r="CB60" s="182"/>
      <c r="CC60" s="182"/>
      <c r="CD60" s="182"/>
      <c r="CE60" s="182"/>
      <c r="CF60" s="182"/>
      <c r="CG60" s="182"/>
      <c r="CH60" s="182"/>
      <c r="CI60" s="182"/>
      <c r="CJ60" s="182"/>
      <c r="CK60" s="182"/>
      <c r="CL60" s="182"/>
      <c r="CM60" s="182"/>
      <c r="CN60" s="182"/>
      <c r="CO60" s="182"/>
      <c r="CP60" s="182"/>
      <c r="CQ60" s="182"/>
    </row>
    <row r="61" spans="8:95" ht="63.75">
      <c r="H61" s="312"/>
      <c r="I61" s="313"/>
      <c r="J61" s="186" t="s">
        <v>119</v>
      </c>
      <c r="K61" s="332" t="s">
        <v>949</v>
      </c>
      <c r="L61" s="333"/>
      <c r="M61" s="335" t="s">
        <v>348</v>
      </c>
      <c r="N61" s="61" t="s">
        <v>950</v>
      </c>
      <c r="O61" s="62" t="s">
        <v>287</v>
      </c>
      <c r="P61" s="32"/>
      <c r="Q61" s="32"/>
      <c r="R61" s="226"/>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2"/>
      <c r="AY61" s="182"/>
      <c r="AZ61" s="182"/>
      <c r="BA61" s="182"/>
      <c r="BB61" s="182"/>
      <c r="BC61" s="182"/>
      <c r="BD61" s="182"/>
      <c r="BE61" s="182"/>
      <c r="BF61" s="182"/>
      <c r="BG61" s="182"/>
      <c r="BH61" s="182"/>
      <c r="BI61" s="182"/>
      <c r="BJ61" s="182"/>
      <c r="BK61" s="182"/>
      <c r="BL61" s="182"/>
      <c r="BM61" s="182"/>
      <c r="BN61" s="182"/>
      <c r="BO61" s="182"/>
      <c r="BP61" s="182"/>
      <c r="BQ61" s="182"/>
      <c r="BR61" s="182"/>
      <c r="BS61" s="182"/>
      <c r="BT61" s="182"/>
      <c r="BU61" s="182"/>
      <c r="BV61" s="182"/>
      <c r="BW61" s="182"/>
      <c r="BX61" s="182"/>
      <c r="BY61" s="182"/>
      <c r="BZ61" s="182"/>
      <c r="CA61" s="182"/>
      <c r="CB61" s="182"/>
      <c r="CC61" s="182"/>
      <c r="CD61" s="182"/>
      <c r="CE61" s="182"/>
      <c r="CF61" s="182"/>
      <c r="CG61" s="182"/>
      <c r="CH61" s="182"/>
      <c r="CI61" s="182"/>
      <c r="CJ61" s="182"/>
      <c r="CK61" s="182"/>
      <c r="CL61" s="182"/>
      <c r="CM61" s="182"/>
      <c r="CN61" s="182"/>
      <c r="CO61" s="182"/>
      <c r="CP61" s="182"/>
      <c r="CQ61" s="182"/>
    </row>
    <row r="62" spans="8:95" ht="76.5">
      <c r="H62" s="312"/>
      <c r="I62" s="313"/>
      <c r="J62" s="186" t="s">
        <v>121</v>
      </c>
      <c r="K62" s="332" t="s">
        <v>951</v>
      </c>
      <c r="L62" s="333"/>
      <c r="M62" s="335" t="s">
        <v>325</v>
      </c>
      <c r="N62" s="61" t="s">
        <v>948</v>
      </c>
      <c r="O62" s="62" t="s">
        <v>886</v>
      </c>
      <c r="P62" s="32"/>
      <c r="Q62" s="32"/>
      <c r="R62" s="226"/>
      <c r="S62" s="182"/>
      <c r="T62" s="182"/>
      <c r="U62" s="182"/>
      <c r="V62" s="182"/>
      <c r="W62" s="182"/>
      <c r="X62" s="182"/>
      <c r="Y62" s="182"/>
      <c r="Z62" s="182"/>
      <c r="AA62" s="182"/>
      <c r="AB62" s="182"/>
      <c r="AC62" s="182"/>
      <c r="AD62" s="182"/>
      <c r="AE62" s="182"/>
      <c r="AF62" s="182"/>
      <c r="AG62" s="182"/>
      <c r="AH62" s="182"/>
      <c r="AI62" s="182"/>
      <c r="AJ62" s="182"/>
      <c r="AK62" s="182"/>
      <c r="AL62" s="182"/>
      <c r="AM62" s="182"/>
      <c r="AN62" s="182"/>
      <c r="AO62" s="182"/>
      <c r="AP62" s="182"/>
      <c r="AQ62" s="182"/>
      <c r="AR62" s="182"/>
      <c r="AS62" s="182"/>
      <c r="AT62" s="182"/>
      <c r="AU62" s="182"/>
      <c r="AV62" s="182"/>
      <c r="AW62" s="182"/>
      <c r="AX62" s="182"/>
      <c r="AY62" s="182"/>
      <c r="AZ62" s="182"/>
      <c r="BA62" s="182"/>
      <c r="BB62" s="182"/>
      <c r="BC62" s="182"/>
      <c r="BD62" s="182"/>
      <c r="BE62" s="182"/>
      <c r="BF62" s="182"/>
      <c r="BG62" s="182"/>
      <c r="BH62" s="182"/>
      <c r="BI62" s="182"/>
      <c r="BJ62" s="182"/>
      <c r="BK62" s="182"/>
      <c r="BL62" s="182"/>
      <c r="BM62" s="182"/>
      <c r="BN62" s="182"/>
      <c r="BO62" s="182"/>
      <c r="BP62" s="182"/>
      <c r="BQ62" s="182"/>
      <c r="BR62" s="182"/>
      <c r="BS62" s="182"/>
      <c r="BT62" s="182"/>
      <c r="BU62" s="182"/>
      <c r="BV62" s="182"/>
      <c r="BW62" s="182"/>
      <c r="BX62" s="182"/>
      <c r="BY62" s="182"/>
      <c r="BZ62" s="182"/>
      <c r="CA62" s="182"/>
      <c r="CB62" s="182"/>
      <c r="CC62" s="182"/>
      <c r="CD62" s="182"/>
      <c r="CE62" s="182"/>
      <c r="CF62" s="182"/>
      <c r="CG62" s="182"/>
      <c r="CH62" s="182"/>
      <c r="CI62" s="182"/>
      <c r="CJ62" s="182"/>
      <c r="CK62" s="182"/>
      <c r="CL62" s="182"/>
      <c r="CM62" s="182"/>
      <c r="CN62" s="182"/>
      <c r="CO62" s="182"/>
      <c r="CP62" s="182"/>
      <c r="CQ62" s="182"/>
    </row>
    <row r="63" spans="8:95" ht="63.75">
      <c r="H63" s="312"/>
      <c r="I63" s="313"/>
      <c r="J63" s="186" t="s">
        <v>134</v>
      </c>
      <c r="K63" s="332" t="s">
        <v>949</v>
      </c>
      <c r="L63" s="333"/>
      <c r="M63" s="335" t="s">
        <v>348</v>
      </c>
      <c r="N63" s="61" t="s">
        <v>950</v>
      </c>
      <c r="O63" s="62" t="s">
        <v>287</v>
      </c>
      <c r="P63" s="32"/>
      <c r="Q63" s="32"/>
      <c r="R63" s="226"/>
      <c r="S63" s="182"/>
      <c r="T63" s="182"/>
      <c r="U63" s="182"/>
      <c r="V63" s="182"/>
      <c r="W63" s="182"/>
      <c r="X63" s="182"/>
      <c r="Y63" s="182"/>
      <c r="Z63" s="182"/>
      <c r="AA63" s="182"/>
      <c r="AB63" s="182"/>
      <c r="AC63" s="182"/>
      <c r="AD63" s="182"/>
      <c r="AE63" s="182"/>
      <c r="AF63" s="182"/>
      <c r="AG63" s="182"/>
      <c r="AH63" s="182"/>
      <c r="AI63" s="182"/>
      <c r="AJ63" s="182"/>
      <c r="AK63" s="182"/>
      <c r="AL63" s="182"/>
      <c r="AM63" s="182"/>
      <c r="AN63" s="182"/>
      <c r="AO63" s="182"/>
      <c r="AP63" s="182"/>
      <c r="AQ63" s="182"/>
      <c r="AR63" s="182"/>
      <c r="AS63" s="182"/>
      <c r="AT63" s="182"/>
      <c r="AU63" s="182"/>
      <c r="AV63" s="182"/>
      <c r="AW63" s="182"/>
      <c r="AX63" s="182"/>
      <c r="AY63" s="182"/>
      <c r="AZ63" s="182"/>
      <c r="BA63" s="182"/>
      <c r="BB63" s="182"/>
      <c r="BC63" s="182"/>
      <c r="BD63" s="182"/>
      <c r="BE63" s="182"/>
      <c r="BF63" s="182"/>
      <c r="BG63" s="182"/>
      <c r="BH63" s="182"/>
      <c r="BI63" s="182"/>
      <c r="BJ63" s="182"/>
      <c r="BK63" s="182"/>
      <c r="BL63" s="182"/>
      <c r="BM63" s="182"/>
      <c r="BN63" s="182"/>
      <c r="BO63" s="182"/>
      <c r="BP63" s="182"/>
      <c r="BQ63" s="182"/>
      <c r="BR63" s="182"/>
      <c r="BS63" s="182"/>
      <c r="BT63" s="182"/>
      <c r="BU63" s="182"/>
      <c r="BV63" s="182"/>
      <c r="BW63" s="182"/>
      <c r="BX63" s="182"/>
      <c r="BY63" s="182"/>
      <c r="BZ63" s="182"/>
      <c r="CA63" s="182"/>
      <c r="CB63" s="182"/>
      <c r="CC63" s="182"/>
      <c r="CD63" s="182"/>
      <c r="CE63" s="182"/>
      <c r="CF63" s="182"/>
      <c r="CG63" s="182"/>
      <c r="CH63" s="182"/>
      <c r="CI63" s="182"/>
      <c r="CJ63" s="182"/>
      <c r="CK63" s="182"/>
      <c r="CL63" s="182"/>
      <c r="CM63" s="182"/>
      <c r="CN63" s="182"/>
      <c r="CO63" s="182"/>
      <c r="CP63" s="182"/>
      <c r="CQ63" s="182"/>
    </row>
    <row r="64" spans="8:95" ht="76.5">
      <c r="H64" s="312"/>
      <c r="I64" s="313" t="s">
        <v>290</v>
      </c>
      <c r="J64" s="186"/>
      <c r="K64" s="336" t="s">
        <v>952</v>
      </c>
      <c r="L64" s="333"/>
      <c r="M64" s="335" t="s">
        <v>348</v>
      </c>
      <c r="N64" s="61" t="s">
        <v>953</v>
      </c>
      <c r="O64" s="62" t="s">
        <v>287</v>
      </c>
      <c r="P64" s="32"/>
      <c r="Q64" s="32"/>
      <c r="R64" s="226"/>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2"/>
      <c r="BC64" s="182"/>
      <c r="BD64" s="182"/>
      <c r="BE64" s="182"/>
      <c r="BF64" s="182"/>
      <c r="BG64" s="182"/>
      <c r="BH64" s="182"/>
      <c r="BI64" s="182"/>
      <c r="BJ64" s="182"/>
      <c r="BK64" s="182"/>
      <c r="BL64" s="182"/>
      <c r="BM64" s="182"/>
      <c r="BN64" s="182"/>
      <c r="BO64" s="182"/>
      <c r="BP64" s="182"/>
      <c r="BQ64" s="182"/>
      <c r="BR64" s="182"/>
      <c r="BS64" s="182"/>
      <c r="BT64" s="182"/>
      <c r="BU64" s="182"/>
      <c r="BV64" s="182"/>
      <c r="BW64" s="182"/>
      <c r="BX64" s="182"/>
      <c r="BY64" s="182"/>
      <c r="BZ64" s="182"/>
      <c r="CA64" s="182"/>
      <c r="CB64" s="182"/>
      <c r="CC64" s="182"/>
      <c r="CD64" s="182"/>
      <c r="CE64" s="182"/>
      <c r="CF64" s="182"/>
      <c r="CG64" s="182"/>
      <c r="CH64" s="182"/>
      <c r="CI64" s="182"/>
      <c r="CJ64" s="182"/>
      <c r="CK64" s="182"/>
      <c r="CL64" s="182"/>
      <c r="CM64" s="182"/>
      <c r="CN64" s="182"/>
      <c r="CO64" s="182"/>
      <c r="CP64" s="182"/>
      <c r="CQ64" s="182"/>
    </row>
    <row r="65" spans="8:95" ht="102">
      <c r="H65" s="312" t="s">
        <v>277</v>
      </c>
      <c r="I65" s="313" t="s">
        <v>298</v>
      </c>
      <c r="J65" s="186"/>
      <c r="K65" s="336" t="s">
        <v>954</v>
      </c>
      <c r="L65" s="333" t="s">
        <v>287</v>
      </c>
      <c r="M65" s="335" t="s">
        <v>325</v>
      </c>
      <c r="N65" s="61" t="s">
        <v>955</v>
      </c>
      <c r="O65" s="62" t="s">
        <v>886</v>
      </c>
      <c r="P65" s="32"/>
      <c r="Q65" s="32"/>
      <c r="R65" s="226"/>
      <c r="S65" s="182"/>
      <c r="T65" s="182"/>
      <c r="U65" s="182"/>
      <c r="V65" s="182"/>
      <c r="W65" s="182"/>
      <c r="X65" s="182"/>
      <c r="Y65" s="182"/>
      <c r="Z65" s="182"/>
      <c r="AA65" s="182"/>
      <c r="AB65" s="182"/>
      <c r="AC65" s="182"/>
      <c r="AD65" s="182"/>
      <c r="AE65" s="182"/>
      <c r="AF65" s="182"/>
      <c r="AG65" s="182"/>
      <c r="AH65" s="182"/>
      <c r="AI65" s="182"/>
      <c r="AJ65" s="182"/>
      <c r="AK65" s="182"/>
      <c r="AL65" s="182"/>
      <c r="AM65" s="182"/>
      <c r="AN65" s="182"/>
      <c r="AO65" s="182"/>
      <c r="AP65" s="182"/>
      <c r="AQ65" s="182"/>
      <c r="AR65" s="182"/>
      <c r="AS65" s="182"/>
      <c r="AT65" s="182"/>
      <c r="AU65" s="182"/>
      <c r="AV65" s="182"/>
      <c r="AW65" s="182"/>
      <c r="AX65" s="182"/>
      <c r="AY65" s="182"/>
      <c r="AZ65" s="182"/>
      <c r="BA65" s="182"/>
      <c r="BB65" s="182"/>
      <c r="BC65" s="182"/>
      <c r="BD65" s="182"/>
      <c r="BE65" s="182"/>
      <c r="BF65" s="182"/>
      <c r="BG65" s="182"/>
      <c r="BH65" s="182"/>
      <c r="BI65" s="182"/>
      <c r="BJ65" s="182"/>
      <c r="BK65" s="182"/>
      <c r="BL65" s="182"/>
      <c r="BM65" s="182"/>
      <c r="BN65" s="182"/>
      <c r="BO65" s="182"/>
      <c r="BP65" s="182"/>
      <c r="BQ65" s="182"/>
      <c r="BR65" s="182"/>
      <c r="BS65" s="182"/>
      <c r="BT65" s="182"/>
      <c r="BU65" s="182"/>
      <c r="BV65" s="182"/>
      <c r="BW65" s="182"/>
      <c r="BX65" s="182"/>
      <c r="BY65" s="182"/>
      <c r="BZ65" s="182"/>
      <c r="CA65" s="182"/>
      <c r="CB65" s="182"/>
      <c r="CC65" s="182"/>
      <c r="CD65" s="182"/>
      <c r="CE65" s="182"/>
      <c r="CF65" s="182"/>
      <c r="CG65" s="182"/>
      <c r="CH65" s="182"/>
      <c r="CI65" s="182"/>
      <c r="CJ65" s="182"/>
      <c r="CK65" s="182"/>
      <c r="CL65" s="182"/>
      <c r="CM65" s="182"/>
      <c r="CN65" s="182"/>
      <c r="CO65" s="182"/>
      <c r="CP65" s="182"/>
      <c r="CQ65" s="182"/>
    </row>
    <row r="66" spans="8:95" ht="229.5">
      <c r="H66" s="312"/>
      <c r="I66" s="313"/>
      <c r="J66" s="186" t="s">
        <v>117</v>
      </c>
      <c r="K66" s="336" t="s">
        <v>956</v>
      </c>
      <c r="L66" s="333" t="s">
        <v>957</v>
      </c>
      <c r="M66" s="335" t="s">
        <v>348</v>
      </c>
      <c r="N66" s="61" t="s">
        <v>950</v>
      </c>
      <c r="O66" s="62" t="s">
        <v>287</v>
      </c>
      <c r="P66" s="121"/>
      <c r="Q66" s="121"/>
      <c r="R66" s="226"/>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82"/>
      <c r="AR66" s="182"/>
      <c r="AS66" s="182"/>
      <c r="AT66" s="182"/>
      <c r="AU66" s="182"/>
      <c r="AV66" s="182"/>
      <c r="AW66" s="182"/>
      <c r="AX66" s="182"/>
      <c r="AY66" s="182"/>
      <c r="AZ66" s="182"/>
      <c r="BA66" s="182"/>
      <c r="BB66" s="182"/>
      <c r="BC66" s="182"/>
      <c r="BD66" s="182"/>
      <c r="BE66" s="182"/>
      <c r="BF66" s="182"/>
      <c r="BG66" s="182"/>
      <c r="BH66" s="182"/>
      <c r="BI66" s="182"/>
      <c r="BJ66" s="182"/>
      <c r="BK66" s="182"/>
      <c r="BL66" s="182"/>
      <c r="BM66" s="182"/>
      <c r="BN66" s="182"/>
      <c r="BO66" s="182"/>
      <c r="BP66" s="182"/>
      <c r="BQ66" s="182"/>
      <c r="BR66" s="182"/>
      <c r="BS66" s="182"/>
      <c r="BT66" s="182"/>
      <c r="BU66" s="182"/>
      <c r="BV66" s="182"/>
      <c r="BW66" s="182"/>
      <c r="BX66" s="182"/>
      <c r="BY66" s="182"/>
      <c r="BZ66" s="182"/>
      <c r="CA66" s="182"/>
      <c r="CB66" s="182"/>
      <c r="CC66" s="182"/>
      <c r="CD66" s="182"/>
      <c r="CE66" s="182"/>
      <c r="CF66" s="182"/>
      <c r="CG66" s="182"/>
      <c r="CH66" s="182"/>
      <c r="CI66" s="182"/>
      <c r="CJ66" s="182"/>
      <c r="CK66" s="182"/>
      <c r="CL66" s="182"/>
      <c r="CM66" s="182"/>
      <c r="CN66" s="182"/>
      <c r="CO66" s="182"/>
      <c r="CP66" s="182"/>
      <c r="CQ66" s="182"/>
    </row>
    <row r="67" spans="8:95" ht="63.75">
      <c r="H67" s="312"/>
      <c r="I67" s="313" t="s">
        <v>300</v>
      </c>
      <c r="J67" s="186"/>
      <c r="K67" s="336" t="s">
        <v>958</v>
      </c>
      <c r="L67" s="333"/>
      <c r="M67" s="334"/>
      <c r="N67" s="160"/>
      <c r="O67" s="161"/>
      <c r="P67" s="162"/>
      <c r="Q67" s="163"/>
      <c r="R67" s="226"/>
      <c r="S67" s="182"/>
      <c r="T67" s="182"/>
      <c r="U67" s="182"/>
      <c r="V67" s="182"/>
      <c r="W67" s="182"/>
      <c r="X67" s="182"/>
      <c r="Y67" s="182"/>
      <c r="Z67" s="182"/>
      <c r="AA67" s="182"/>
      <c r="AB67" s="182"/>
      <c r="AC67" s="182"/>
      <c r="AD67" s="182"/>
      <c r="AE67" s="182"/>
      <c r="AF67" s="182"/>
      <c r="AG67" s="182"/>
      <c r="AH67" s="182"/>
      <c r="AI67" s="182"/>
      <c r="AJ67" s="182"/>
      <c r="AK67" s="182"/>
      <c r="AL67" s="182"/>
      <c r="AM67" s="182"/>
      <c r="AN67" s="182"/>
      <c r="AO67" s="182"/>
      <c r="AP67" s="182"/>
      <c r="AQ67" s="182"/>
      <c r="AR67" s="182"/>
      <c r="AS67" s="182"/>
      <c r="AT67" s="182"/>
      <c r="AU67" s="182"/>
      <c r="AV67" s="182"/>
      <c r="AW67" s="182"/>
      <c r="AX67" s="182"/>
      <c r="AY67" s="182"/>
      <c r="AZ67" s="182"/>
      <c r="BA67" s="182"/>
      <c r="BB67" s="182"/>
      <c r="BC67" s="182"/>
      <c r="BD67" s="182"/>
      <c r="BE67" s="182"/>
      <c r="BF67" s="182"/>
      <c r="BG67" s="182"/>
      <c r="BH67" s="182"/>
      <c r="BI67" s="182"/>
      <c r="BJ67" s="182"/>
      <c r="BK67" s="182"/>
      <c r="BL67" s="182"/>
      <c r="BM67" s="182"/>
      <c r="BN67" s="182"/>
      <c r="BO67" s="182"/>
      <c r="BP67" s="182"/>
      <c r="BQ67" s="182"/>
      <c r="BR67" s="182"/>
      <c r="BS67" s="182"/>
      <c r="BT67" s="182"/>
      <c r="BU67" s="182"/>
      <c r="BV67" s="182"/>
      <c r="BW67" s="182"/>
      <c r="BX67" s="182"/>
      <c r="BY67" s="182"/>
      <c r="BZ67" s="182"/>
      <c r="CA67" s="182"/>
      <c r="CB67" s="182"/>
      <c r="CC67" s="182"/>
      <c r="CD67" s="182"/>
      <c r="CE67" s="182"/>
      <c r="CF67" s="182"/>
      <c r="CG67" s="182"/>
      <c r="CH67" s="182"/>
      <c r="CI67" s="182"/>
      <c r="CJ67" s="182"/>
      <c r="CK67" s="182"/>
      <c r="CL67" s="182"/>
      <c r="CM67" s="182"/>
      <c r="CN67" s="182"/>
      <c r="CO67" s="182"/>
      <c r="CP67" s="182"/>
      <c r="CQ67" s="182"/>
    </row>
    <row r="68" spans="8:95" ht="33.75">
      <c r="H68" s="312"/>
      <c r="I68" s="313"/>
      <c r="J68" s="186" t="s">
        <v>117</v>
      </c>
      <c r="K68" s="336" t="s">
        <v>959</v>
      </c>
      <c r="L68" s="333"/>
      <c r="M68" s="335" t="s">
        <v>325</v>
      </c>
      <c r="N68" s="61" t="s">
        <v>948</v>
      </c>
      <c r="O68" s="62" t="s">
        <v>886</v>
      </c>
      <c r="P68" s="32"/>
      <c r="Q68" s="32"/>
      <c r="R68" s="226"/>
      <c r="S68" s="182"/>
      <c r="T68" s="182"/>
      <c r="U68" s="182"/>
      <c r="V68" s="182"/>
      <c r="W68" s="182"/>
      <c r="X68" s="182"/>
      <c r="Y68" s="182"/>
      <c r="Z68" s="182"/>
      <c r="AA68" s="182"/>
      <c r="AB68" s="182"/>
      <c r="AC68" s="182"/>
      <c r="AD68" s="182"/>
      <c r="AE68" s="182"/>
      <c r="AF68" s="182"/>
      <c r="AG68" s="182"/>
      <c r="AH68" s="182"/>
      <c r="AI68" s="182"/>
      <c r="AJ68" s="182"/>
      <c r="AK68" s="182"/>
      <c r="AL68" s="182"/>
      <c r="AM68" s="182"/>
      <c r="AN68" s="182"/>
      <c r="AO68" s="182"/>
      <c r="AP68" s="182"/>
      <c r="AQ68" s="182"/>
      <c r="AR68" s="182"/>
      <c r="AS68" s="182"/>
      <c r="AT68" s="182"/>
      <c r="AU68" s="182"/>
      <c r="AV68" s="182"/>
      <c r="AW68" s="182"/>
      <c r="AX68" s="182"/>
      <c r="AY68" s="182"/>
      <c r="AZ68" s="182"/>
      <c r="BA68" s="182"/>
      <c r="BB68" s="182"/>
      <c r="BC68" s="182"/>
      <c r="BD68" s="182"/>
      <c r="BE68" s="182"/>
      <c r="BF68" s="182"/>
      <c r="BG68" s="182"/>
      <c r="BH68" s="182"/>
      <c r="BI68" s="182"/>
      <c r="BJ68" s="182"/>
      <c r="BK68" s="182"/>
      <c r="BL68" s="182"/>
      <c r="BM68" s="182"/>
      <c r="BN68" s="182"/>
      <c r="BO68" s="182"/>
      <c r="BP68" s="182"/>
      <c r="BQ68" s="182"/>
      <c r="BR68" s="182"/>
      <c r="BS68" s="182"/>
      <c r="BT68" s="182"/>
      <c r="BU68" s="182"/>
      <c r="BV68" s="182"/>
      <c r="BW68" s="182"/>
      <c r="BX68" s="182"/>
      <c r="BY68" s="182"/>
      <c r="BZ68" s="182"/>
      <c r="CA68" s="182"/>
      <c r="CB68" s="182"/>
      <c r="CC68" s="182"/>
      <c r="CD68" s="182"/>
      <c r="CE68" s="182"/>
      <c r="CF68" s="182"/>
      <c r="CG68" s="182"/>
      <c r="CH68" s="182"/>
      <c r="CI68" s="182"/>
      <c r="CJ68" s="182"/>
      <c r="CK68" s="182"/>
      <c r="CL68" s="182"/>
      <c r="CM68" s="182"/>
      <c r="CN68" s="182"/>
      <c r="CO68" s="182"/>
      <c r="CP68" s="182"/>
      <c r="CQ68" s="182"/>
    </row>
    <row r="69" spans="8:95" ht="33.75">
      <c r="H69" s="312"/>
      <c r="I69" s="313"/>
      <c r="J69" s="186" t="s">
        <v>119</v>
      </c>
      <c r="K69" s="336" t="s">
        <v>960</v>
      </c>
      <c r="L69" s="333"/>
      <c r="M69" s="335" t="s">
        <v>325</v>
      </c>
      <c r="N69" s="61" t="s">
        <v>948</v>
      </c>
      <c r="O69" s="62" t="s">
        <v>886</v>
      </c>
      <c r="P69" s="32"/>
      <c r="Q69" s="32"/>
      <c r="R69" s="226"/>
      <c r="S69" s="182"/>
      <c r="T69" s="182"/>
      <c r="U69" s="182"/>
      <c r="V69" s="182"/>
      <c r="W69" s="182"/>
      <c r="X69" s="182"/>
      <c r="Y69" s="182"/>
      <c r="Z69" s="182"/>
      <c r="AA69" s="182"/>
      <c r="AB69" s="182"/>
      <c r="AC69" s="182"/>
      <c r="AD69" s="182"/>
      <c r="AE69" s="182"/>
      <c r="AF69" s="182"/>
      <c r="AG69" s="182"/>
      <c r="AH69" s="182"/>
      <c r="AI69" s="182"/>
      <c r="AJ69" s="182"/>
      <c r="AK69" s="182"/>
      <c r="AL69" s="182"/>
      <c r="AM69" s="182"/>
      <c r="AN69" s="182"/>
      <c r="AO69" s="182"/>
      <c r="AP69" s="182"/>
      <c r="AQ69" s="182"/>
      <c r="AR69" s="182"/>
      <c r="AS69" s="182"/>
      <c r="AT69" s="182"/>
      <c r="AU69" s="182"/>
      <c r="AV69" s="182"/>
      <c r="AW69" s="182"/>
      <c r="AX69" s="182"/>
      <c r="AY69" s="182"/>
      <c r="AZ69" s="182"/>
      <c r="BA69" s="182"/>
      <c r="BB69" s="182"/>
      <c r="BC69" s="182"/>
      <c r="BD69" s="182"/>
      <c r="BE69" s="182"/>
      <c r="BF69" s="182"/>
      <c r="BG69" s="182"/>
      <c r="BH69" s="182"/>
      <c r="BI69" s="182"/>
      <c r="BJ69" s="182"/>
      <c r="BK69" s="182"/>
      <c r="BL69" s="182"/>
      <c r="BM69" s="182"/>
      <c r="BN69" s="182"/>
      <c r="BO69" s="182"/>
      <c r="BP69" s="182"/>
      <c r="BQ69" s="182"/>
      <c r="BR69" s="182"/>
      <c r="BS69" s="182"/>
      <c r="BT69" s="182"/>
      <c r="BU69" s="182"/>
      <c r="BV69" s="182"/>
      <c r="BW69" s="182"/>
      <c r="BX69" s="182"/>
      <c r="BY69" s="182"/>
      <c r="BZ69" s="182"/>
      <c r="CA69" s="182"/>
      <c r="CB69" s="182"/>
      <c r="CC69" s="182"/>
      <c r="CD69" s="182"/>
      <c r="CE69" s="182"/>
      <c r="CF69" s="182"/>
      <c r="CG69" s="182"/>
      <c r="CH69" s="182"/>
      <c r="CI69" s="182"/>
      <c r="CJ69" s="182"/>
      <c r="CK69" s="182"/>
      <c r="CL69" s="182"/>
      <c r="CM69" s="182"/>
      <c r="CN69" s="182"/>
      <c r="CO69" s="182"/>
      <c r="CP69" s="182"/>
      <c r="CQ69" s="182"/>
    </row>
    <row r="70" spans="8:95" ht="33.75">
      <c r="H70" s="312"/>
      <c r="I70" s="313"/>
      <c r="J70" s="186" t="s">
        <v>121</v>
      </c>
      <c r="K70" s="336" t="s">
        <v>961</v>
      </c>
      <c r="L70" s="333"/>
      <c r="M70" s="335" t="s">
        <v>325</v>
      </c>
      <c r="N70" s="61" t="s">
        <v>948</v>
      </c>
      <c r="O70" s="62" t="s">
        <v>886</v>
      </c>
      <c r="P70" s="32"/>
      <c r="Q70" s="32"/>
      <c r="R70" s="226"/>
      <c r="S70" s="182"/>
      <c r="T70" s="182"/>
      <c r="U70" s="182"/>
      <c r="V70" s="182"/>
      <c r="W70" s="182"/>
      <c r="X70" s="182"/>
      <c r="Y70" s="182"/>
      <c r="Z70" s="182"/>
      <c r="AA70" s="182"/>
      <c r="AB70" s="182"/>
      <c r="AC70" s="182"/>
      <c r="AD70" s="182"/>
      <c r="AE70" s="182"/>
      <c r="AF70" s="182"/>
      <c r="AG70" s="182"/>
      <c r="AH70" s="182"/>
      <c r="AI70" s="182"/>
      <c r="AJ70" s="182"/>
      <c r="AK70" s="182"/>
      <c r="AL70" s="182"/>
      <c r="AM70" s="182"/>
      <c r="AN70" s="182"/>
      <c r="AO70" s="182"/>
      <c r="AP70" s="182"/>
      <c r="AQ70" s="182"/>
      <c r="AR70" s="182"/>
      <c r="AS70" s="182"/>
      <c r="AT70" s="182"/>
      <c r="AU70" s="182"/>
      <c r="AV70" s="182"/>
      <c r="AW70" s="182"/>
      <c r="AX70" s="182"/>
      <c r="AY70" s="182"/>
      <c r="AZ70" s="182"/>
      <c r="BA70" s="182"/>
      <c r="BB70" s="182"/>
      <c r="BC70" s="182"/>
      <c r="BD70" s="182"/>
      <c r="BE70" s="182"/>
      <c r="BF70" s="182"/>
      <c r="BG70" s="182"/>
      <c r="BH70" s="182"/>
      <c r="BI70" s="182"/>
      <c r="BJ70" s="182"/>
      <c r="BK70" s="182"/>
      <c r="BL70" s="182"/>
      <c r="BM70" s="182"/>
      <c r="BN70" s="182"/>
      <c r="BO70" s="182"/>
      <c r="BP70" s="182"/>
      <c r="BQ70" s="182"/>
      <c r="BR70" s="182"/>
      <c r="BS70" s="182"/>
      <c r="BT70" s="182"/>
      <c r="BU70" s="182"/>
      <c r="BV70" s="182"/>
      <c r="BW70" s="182"/>
      <c r="BX70" s="182"/>
      <c r="BY70" s="182"/>
      <c r="BZ70" s="182"/>
      <c r="CA70" s="182"/>
      <c r="CB70" s="182"/>
      <c r="CC70" s="182"/>
      <c r="CD70" s="182"/>
      <c r="CE70" s="182"/>
      <c r="CF70" s="182"/>
      <c r="CG70" s="182"/>
      <c r="CH70" s="182"/>
      <c r="CI70" s="182"/>
      <c r="CJ70" s="182"/>
      <c r="CK70" s="182"/>
      <c r="CL70" s="182"/>
      <c r="CM70" s="182"/>
      <c r="CN70" s="182"/>
      <c r="CO70" s="182"/>
      <c r="CP70" s="182"/>
      <c r="CQ70" s="182"/>
    </row>
    <row r="71" spans="8:95" ht="89.25">
      <c r="H71" s="312"/>
      <c r="I71" s="313" t="s">
        <v>302</v>
      </c>
      <c r="J71" s="186"/>
      <c r="K71" s="336" t="s">
        <v>962</v>
      </c>
      <c r="L71" s="333"/>
      <c r="M71" s="335" t="s">
        <v>348</v>
      </c>
      <c r="N71" s="61" t="s">
        <v>963</v>
      </c>
      <c r="O71" s="62" t="s">
        <v>287</v>
      </c>
      <c r="P71" s="121"/>
      <c r="Q71" s="121"/>
      <c r="R71" s="226"/>
      <c r="S71" s="182"/>
      <c r="T71" s="182"/>
      <c r="U71" s="182"/>
      <c r="V71" s="182"/>
      <c r="W71" s="182"/>
      <c r="X71" s="182"/>
      <c r="Y71" s="182"/>
      <c r="Z71" s="182"/>
      <c r="AA71" s="182"/>
      <c r="AB71" s="182"/>
      <c r="AC71" s="182"/>
      <c r="AD71" s="182"/>
      <c r="AE71" s="182"/>
      <c r="AF71" s="182"/>
      <c r="AG71" s="182"/>
      <c r="AH71" s="182"/>
      <c r="AI71" s="182"/>
      <c r="AJ71" s="182"/>
      <c r="AK71" s="182"/>
      <c r="AL71" s="182"/>
      <c r="AM71" s="182"/>
      <c r="AN71" s="182"/>
      <c r="AO71" s="182"/>
      <c r="AP71" s="182"/>
      <c r="AQ71" s="182"/>
      <c r="AR71" s="182"/>
      <c r="AS71" s="182"/>
      <c r="AT71" s="182"/>
      <c r="AU71" s="182"/>
      <c r="AV71" s="182"/>
      <c r="AW71" s="182"/>
      <c r="AX71" s="182"/>
      <c r="AY71" s="182"/>
      <c r="AZ71" s="182"/>
      <c r="BA71" s="182"/>
      <c r="BB71" s="182"/>
      <c r="BC71" s="182"/>
      <c r="BD71" s="182"/>
      <c r="BE71" s="182"/>
      <c r="BF71" s="182"/>
      <c r="BG71" s="182"/>
      <c r="BH71" s="182"/>
      <c r="BI71" s="182"/>
      <c r="BJ71" s="182"/>
      <c r="BK71" s="182"/>
      <c r="BL71" s="182"/>
      <c r="BM71" s="182"/>
      <c r="BN71" s="182"/>
      <c r="BO71" s="182"/>
      <c r="BP71" s="182"/>
      <c r="BQ71" s="182"/>
      <c r="BR71" s="182"/>
      <c r="BS71" s="182"/>
      <c r="BT71" s="182"/>
      <c r="BU71" s="182"/>
      <c r="BV71" s="182"/>
      <c r="BW71" s="182"/>
      <c r="BX71" s="182"/>
      <c r="BY71" s="182"/>
      <c r="BZ71" s="182"/>
      <c r="CA71" s="182"/>
      <c r="CB71" s="182"/>
      <c r="CC71" s="182"/>
      <c r="CD71" s="182"/>
      <c r="CE71" s="182"/>
      <c r="CF71" s="182"/>
      <c r="CG71" s="182"/>
      <c r="CH71" s="182"/>
      <c r="CI71" s="182"/>
      <c r="CJ71" s="182"/>
      <c r="CK71" s="182"/>
      <c r="CL71" s="182"/>
      <c r="CM71" s="182"/>
      <c r="CN71" s="182"/>
      <c r="CO71" s="182"/>
      <c r="CP71" s="182"/>
      <c r="CQ71" s="182"/>
    </row>
    <row r="72" spans="8:95" ht="114.75">
      <c r="H72" s="312"/>
      <c r="I72" s="313" t="s">
        <v>307</v>
      </c>
      <c r="J72" s="186"/>
      <c r="K72" s="336" t="s">
        <v>964</v>
      </c>
      <c r="L72" s="333"/>
      <c r="M72" s="335" t="s">
        <v>348</v>
      </c>
      <c r="N72" s="61" t="s">
        <v>963</v>
      </c>
      <c r="O72" s="62" t="s">
        <v>287</v>
      </c>
      <c r="P72" s="121"/>
      <c r="Q72" s="121"/>
      <c r="R72" s="226"/>
      <c r="S72" s="182"/>
      <c r="T72" s="182"/>
      <c r="U72" s="182"/>
      <c r="V72" s="182"/>
      <c r="W72" s="182"/>
      <c r="X72" s="182"/>
      <c r="Y72" s="182"/>
      <c r="Z72" s="182"/>
      <c r="AA72" s="182"/>
      <c r="AB72" s="182"/>
      <c r="AC72" s="182"/>
      <c r="AD72" s="182"/>
      <c r="AE72" s="182"/>
      <c r="AF72" s="182"/>
      <c r="AG72" s="182"/>
      <c r="AH72" s="182"/>
      <c r="AI72" s="182"/>
      <c r="AJ72" s="182"/>
      <c r="AK72" s="182"/>
      <c r="AL72" s="182"/>
      <c r="AM72" s="182"/>
      <c r="AN72" s="182"/>
      <c r="AO72" s="182"/>
      <c r="AP72" s="182"/>
      <c r="AQ72" s="182"/>
      <c r="AR72" s="182"/>
      <c r="AS72" s="182"/>
      <c r="AT72" s="182"/>
      <c r="AU72" s="182"/>
      <c r="AV72" s="182"/>
      <c r="AW72" s="182"/>
      <c r="AX72" s="182"/>
      <c r="AY72" s="182"/>
      <c r="AZ72" s="182"/>
      <c r="BA72" s="182"/>
      <c r="BB72" s="182"/>
      <c r="BC72" s="182"/>
      <c r="BD72" s="182"/>
      <c r="BE72" s="182"/>
      <c r="BF72" s="182"/>
      <c r="BG72" s="182"/>
      <c r="BH72" s="182"/>
      <c r="BI72" s="182"/>
      <c r="BJ72" s="182"/>
      <c r="BK72" s="182"/>
      <c r="BL72" s="182"/>
      <c r="BM72" s="182"/>
      <c r="BN72" s="182"/>
      <c r="BO72" s="182"/>
      <c r="BP72" s="182"/>
      <c r="BQ72" s="182"/>
      <c r="BR72" s="182"/>
      <c r="BS72" s="182"/>
      <c r="BT72" s="182"/>
      <c r="BU72" s="182"/>
      <c r="BV72" s="182"/>
      <c r="BW72" s="182"/>
      <c r="BX72" s="182"/>
      <c r="BY72" s="182"/>
      <c r="BZ72" s="182"/>
      <c r="CA72" s="182"/>
      <c r="CB72" s="182"/>
      <c r="CC72" s="182"/>
      <c r="CD72" s="182"/>
      <c r="CE72" s="182"/>
      <c r="CF72" s="182"/>
      <c r="CG72" s="182"/>
      <c r="CH72" s="182"/>
      <c r="CI72" s="182"/>
      <c r="CJ72" s="182"/>
      <c r="CK72" s="182"/>
      <c r="CL72" s="182"/>
      <c r="CM72" s="182"/>
      <c r="CN72" s="182"/>
      <c r="CO72" s="182"/>
      <c r="CP72" s="182"/>
      <c r="CQ72" s="182"/>
    </row>
    <row r="73" spans="8:95" ht="165.75">
      <c r="H73" s="312"/>
      <c r="I73" s="313" t="s">
        <v>309</v>
      </c>
      <c r="J73" s="186"/>
      <c r="K73" s="336" t="s">
        <v>965</v>
      </c>
      <c r="L73" s="333"/>
      <c r="M73" s="335" t="s">
        <v>348</v>
      </c>
      <c r="N73" s="61" t="s">
        <v>963</v>
      </c>
      <c r="O73" s="62" t="s">
        <v>287</v>
      </c>
      <c r="P73" s="121"/>
      <c r="Q73" s="121"/>
      <c r="R73" s="226"/>
      <c r="S73" s="182"/>
      <c r="T73" s="182"/>
      <c r="U73" s="182"/>
      <c r="V73" s="182"/>
      <c r="W73" s="182"/>
      <c r="X73" s="182"/>
      <c r="Y73" s="182"/>
      <c r="Z73" s="182"/>
      <c r="AA73" s="182"/>
      <c r="AB73" s="182"/>
      <c r="AC73" s="182"/>
      <c r="AD73" s="182"/>
      <c r="AE73" s="182"/>
      <c r="AF73" s="182"/>
      <c r="AG73" s="182"/>
      <c r="AH73" s="182"/>
      <c r="AI73" s="182"/>
      <c r="AJ73" s="182"/>
      <c r="AK73" s="182"/>
      <c r="AL73" s="182"/>
      <c r="AM73" s="182"/>
      <c r="AN73" s="182"/>
      <c r="AO73" s="182"/>
      <c r="AP73" s="182"/>
      <c r="AQ73" s="182"/>
      <c r="AR73" s="182"/>
      <c r="AS73" s="182"/>
      <c r="AT73" s="182"/>
      <c r="AU73" s="182"/>
      <c r="AV73" s="182"/>
      <c r="AW73" s="182"/>
      <c r="AX73" s="182"/>
      <c r="AY73" s="182"/>
      <c r="AZ73" s="182"/>
      <c r="BA73" s="182"/>
      <c r="BB73" s="182"/>
      <c r="BC73" s="182"/>
      <c r="BD73" s="182"/>
      <c r="BE73" s="182"/>
      <c r="BF73" s="182"/>
      <c r="BG73" s="182"/>
      <c r="BH73" s="182"/>
      <c r="BI73" s="182"/>
      <c r="BJ73" s="182"/>
      <c r="BK73" s="182"/>
      <c r="BL73" s="182"/>
      <c r="BM73" s="182"/>
      <c r="BN73" s="182"/>
      <c r="BO73" s="182"/>
      <c r="BP73" s="182"/>
      <c r="BQ73" s="182"/>
      <c r="BR73" s="182"/>
      <c r="BS73" s="182"/>
      <c r="BT73" s="182"/>
      <c r="BU73" s="182"/>
      <c r="BV73" s="182"/>
      <c r="BW73" s="182"/>
      <c r="BX73" s="182"/>
      <c r="BY73" s="182"/>
      <c r="BZ73" s="182"/>
      <c r="CA73" s="182"/>
      <c r="CB73" s="182"/>
      <c r="CC73" s="182"/>
      <c r="CD73" s="182"/>
      <c r="CE73" s="182"/>
      <c r="CF73" s="182"/>
      <c r="CG73" s="182"/>
      <c r="CH73" s="182"/>
      <c r="CI73" s="182"/>
      <c r="CJ73" s="182"/>
      <c r="CK73" s="182"/>
      <c r="CL73" s="182"/>
      <c r="CM73" s="182"/>
      <c r="CN73" s="182"/>
      <c r="CO73" s="182"/>
      <c r="CP73" s="182"/>
      <c r="CQ73" s="182"/>
    </row>
    <row r="74" spans="8:95" ht="229.5">
      <c r="H74" s="312"/>
      <c r="I74" s="313" t="s">
        <v>311</v>
      </c>
      <c r="J74" s="186"/>
      <c r="K74" s="336" t="s">
        <v>966</v>
      </c>
      <c r="L74" s="333" t="s">
        <v>957</v>
      </c>
      <c r="M74" s="335" t="s">
        <v>325</v>
      </c>
      <c r="N74" s="61" t="s">
        <v>948</v>
      </c>
      <c r="O74" s="62" t="s">
        <v>886</v>
      </c>
      <c r="P74" s="32"/>
      <c r="Q74" s="32"/>
      <c r="R74" s="226"/>
      <c r="S74" s="182"/>
      <c r="T74" s="182"/>
      <c r="U74" s="182"/>
      <c r="V74" s="182"/>
      <c r="W74" s="182"/>
      <c r="X74" s="182"/>
      <c r="Y74" s="182"/>
      <c r="Z74" s="182"/>
      <c r="AA74" s="182"/>
      <c r="AB74" s="182"/>
      <c r="AC74" s="182"/>
      <c r="AD74" s="182"/>
      <c r="AE74" s="182"/>
      <c r="AF74" s="182"/>
      <c r="AG74" s="182"/>
      <c r="AH74" s="182"/>
      <c r="AI74" s="182"/>
      <c r="AJ74" s="182"/>
      <c r="AK74" s="182"/>
      <c r="AL74" s="182"/>
      <c r="AM74" s="182"/>
      <c r="AN74" s="182"/>
      <c r="AO74" s="182"/>
      <c r="AP74" s="182"/>
      <c r="AQ74" s="182"/>
      <c r="AR74" s="182"/>
      <c r="AS74" s="182"/>
      <c r="AT74" s="182"/>
      <c r="AU74" s="182"/>
      <c r="AV74" s="182"/>
      <c r="AW74" s="182"/>
      <c r="AX74" s="182"/>
      <c r="AY74" s="182"/>
      <c r="AZ74" s="182"/>
      <c r="BA74" s="182"/>
      <c r="BB74" s="182"/>
      <c r="BC74" s="182"/>
      <c r="BD74" s="182"/>
      <c r="BE74" s="182"/>
      <c r="BF74" s="182"/>
      <c r="BG74" s="182"/>
      <c r="BH74" s="182"/>
      <c r="BI74" s="182"/>
      <c r="BJ74" s="182"/>
      <c r="BK74" s="182"/>
      <c r="BL74" s="182"/>
      <c r="BM74" s="182"/>
      <c r="BN74" s="182"/>
      <c r="BO74" s="182"/>
      <c r="BP74" s="182"/>
      <c r="BQ74" s="182"/>
      <c r="BR74" s="182"/>
      <c r="BS74" s="182"/>
      <c r="BT74" s="182"/>
      <c r="BU74" s="182"/>
      <c r="BV74" s="182"/>
      <c r="BW74" s="182"/>
      <c r="BX74" s="182"/>
      <c r="BY74" s="182"/>
      <c r="BZ74" s="182"/>
      <c r="CA74" s="182"/>
      <c r="CB74" s="182"/>
      <c r="CC74" s="182"/>
      <c r="CD74" s="182"/>
      <c r="CE74" s="182"/>
      <c r="CF74" s="182"/>
      <c r="CG74" s="182"/>
      <c r="CH74" s="182"/>
      <c r="CI74" s="182"/>
      <c r="CJ74" s="182"/>
      <c r="CK74" s="182"/>
      <c r="CL74" s="182"/>
      <c r="CM74" s="182"/>
      <c r="CN74" s="182"/>
      <c r="CO74" s="182"/>
      <c r="CP74" s="182"/>
      <c r="CQ74" s="182"/>
    </row>
    <row r="75" spans="8:95" ht="102">
      <c r="H75" s="312"/>
      <c r="I75" s="313" t="s">
        <v>313</v>
      </c>
      <c r="J75" s="186"/>
      <c r="K75" s="336" t="s">
        <v>967</v>
      </c>
      <c r="L75" s="333"/>
      <c r="M75" s="335" t="s">
        <v>325</v>
      </c>
      <c r="N75" s="61" t="s">
        <v>885</v>
      </c>
      <c r="O75" s="62" t="s">
        <v>886</v>
      </c>
      <c r="P75" s="32"/>
      <c r="Q75" s="32"/>
      <c r="R75" s="226"/>
      <c r="S75" s="182"/>
      <c r="T75" s="182"/>
      <c r="U75" s="182"/>
      <c r="V75" s="182"/>
      <c r="W75" s="182"/>
      <c r="X75" s="182"/>
      <c r="Y75" s="182"/>
      <c r="Z75" s="182"/>
      <c r="AA75" s="182"/>
      <c r="AB75" s="182"/>
      <c r="AC75" s="182"/>
      <c r="AD75" s="182"/>
      <c r="AE75" s="182"/>
      <c r="AF75" s="182"/>
      <c r="AG75" s="182"/>
      <c r="AH75" s="182"/>
      <c r="AI75" s="182"/>
      <c r="AJ75" s="182"/>
      <c r="AK75" s="182"/>
      <c r="AL75" s="182"/>
      <c r="AM75" s="182"/>
      <c r="AN75" s="182"/>
      <c r="AO75" s="182"/>
      <c r="AP75" s="182"/>
      <c r="AQ75" s="182"/>
      <c r="AR75" s="182"/>
      <c r="AS75" s="182"/>
      <c r="AT75" s="182"/>
      <c r="AU75" s="182"/>
      <c r="AV75" s="182"/>
      <c r="AW75" s="182"/>
      <c r="AX75" s="182"/>
      <c r="AY75" s="182"/>
      <c r="AZ75" s="182"/>
      <c r="BA75" s="182"/>
      <c r="BB75" s="182"/>
      <c r="BC75" s="182"/>
      <c r="BD75" s="182"/>
      <c r="BE75" s="182"/>
      <c r="BF75" s="182"/>
      <c r="BG75" s="182"/>
      <c r="BH75" s="182"/>
      <c r="BI75" s="182"/>
      <c r="BJ75" s="182"/>
      <c r="BK75" s="182"/>
      <c r="BL75" s="182"/>
      <c r="BM75" s="182"/>
      <c r="BN75" s="182"/>
      <c r="BO75" s="182"/>
      <c r="BP75" s="182"/>
      <c r="BQ75" s="182"/>
      <c r="BR75" s="182"/>
      <c r="BS75" s="182"/>
      <c r="BT75" s="182"/>
      <c r="BU75" s="182"/>
      <c r="BV75" s="182"/>
      <c r="BW75" s="182"/>
      <c r="BX75" s="182"/>
      <c r="BY75" s="182"/>
      <c r="BZ75" s="182"/>
      <c r="CA75" s="182"/>
      <c r="CB75" s="182"/>
      <c r="CC75" s="182"/>
      <c r="CD75" s="182"/>
      <c r="CE75" s="182"/>
      <c r="CF75" s="182"/>
      <c r="CG75" s="182"/>
      <c r="CH75" s="182"/>
      <c r="CI75" s="182"/>
      <c r="CJ75" s="182"/>
      <c r="CK75" s="182"/>
      <c r="CL75" s="182"/>
      <c r="CM75" s="182"/>
      <c r="CN75" s="182"/>
      <c r="CO75" s="182"/>
      <c r="CP75" s="182"/>
      <c r="CQ75" s="182"/>
    </row>
    <row r="76" spans="8:95" ht="102">
      <c r="H76" s="312"/>
      <c r="I76" s="313"/>
      <c r="J76" s="186" t="s">
        <v>117</v>
      </c>
      <c r="K76" s="336" t="s">
        <v>968</v>
      </c>
      <c r="L76" s="333"/>
      <c r="M76" s="335" t="s">
        <v>325</v>
      </c>
      <c r="N76" s="61" t="s">
        <v>885</v>
      </c>
      <c r="O76" s="62" t="s">
        <v>886</v>
      </c>
      <c r="P76" s="32"/>
      <c r="Q76" s="32"/>
      <c r="R76" s="226"/>
      <c r="S76" s="182"/>
      <c r="T76" s="182"/>
      <c r="U76" s="182"/>
      <c r="V76" s="182"/>
      <c r="W76" s="182"/>
      <c r="X76" s="182"/>
      <c r="Y76" s="182"/>
      <c r="Z76" s="182"/>
      <c r="AA76" s="182"/>
      <c r="AB76" s="182"/>
      <c r="AC76" s="182"/>
      <c r="AD76" s="182"/>
      <c r="AE76" s="182"/>
      <c r="AF76" s="182"/>
      <c r="AG76" s="182"/>
      <c r="AH76" s="182"/>
      <c r="AI76" s="182"/>
      <c r="AJ76" s="182"/>
      <c r="AK76" s="182"/>
      <c r="AL76" s="182"/>
      <c r="AM76" s="182"/>
      <c r="AN76" s="182"/>
      <c r="AO76" s="182"/>
      <c r="AP76" s="182"/>
      <c r="AQ76" s="182"/>
      <c r="AR76" s="182"/>
      <c r="AS76" s="182"/>
      <c r="AT76" s="182"/>
      <c r="AU76" s="182"/>
      <c r="AV76" s="182"/>
      <c r="AW76" s="182"/>
      <c r="AX76" s="182"/>
      <c r="AY76" s="182"/>
      <c r="AZ76" s="182"/>
      <c r="BA76" s="182"/>
      <c r="BB76" s="182"/>
      <c r="BC76" s="182"/>
      <c r="BD76" s="182"/>
      <c r="BE76" s="182"/>
      <c r="BF76" s="182"/>
      <c r="BG76" s="182"/>
      <c r="BH76" s="182"/>
      <c r="BI76" s="182"/>
      <c r="BJ76" s="182"/>
      <c r="BK76" s="182"/>
      <c r="BL76" s="182"/>
      <c r="BM76" s="182"/>
      <c r="BN76" s="182"/>
      <c r="BO76" s="182"/>
      <c r="BP76" s="182"/>
      <c r="BQ76" s="182"/>
      <c r="BR76" s="182"/>
      <c r="BS76" s="182"/>
      <c r="BT76" s="182"/>
      <c r="BU76" s="182"/>
      <c r="BV76" s="182"/>
      <c r="BW76" s="182"/>
      <c r="BX76" s="182"/>
      <c r="BY76" s="182"/>
      <c r="BZ76" s="182"/>
      <c r="CA76" s="182"/>
      <c r="CB76" s="182"/>
      <c r="CC76" s="182"/>
      <c r="CD76" s="182"/>
      <c r="CE76" s="182"/>
      <c r="CF76" s="182"/>
      <c r="CG76" s="182"/>
      <c r="CH76" s="182"/>
      <c r="CI76" s="182"/>
      <c r="CJ76" s="182"/>
      <c r="CK76" s="182"/>
      <c r="CL76" s="182"/>
      <c r="CM76" s="182"/>
      <c r="CN76" s="182"/>
      <c r="CO76" s="182"/>
      <c r="CP76" s="182"/>
      <c r="CQ76" s="182"/>
    </row>
    <row r="77" spans="8:95" ht="102">
      <c r="H77" s="312"/>
      <c r="I77" s="313"/>
      <c r="J77" s="186" t="s">
        <v>119</v>
      </c>
      <c r="K77" s="336" t="s">
        <v>969</v>
      </c>
      <c r="L77" s="333"/>
      <c r="M77" s="335" t="s">
        <v>325</v>
      </c>
      <c r="N77" s="61" t="s">
        <v>885</v>
      </c>
      <c r="O77" s="62" t="s">
        <v>886</v>
      </c>
      <c r="P77" s="32"/>
      <c r="Q77" s="32"/>
      <c r="R77" s="226"/>
      <c r="S77" s="182"/>
      <c r="T77" s="182"/>
      <c r="U77" s="182"/>
      <c r="V77" s="182"/>
      <c r="W77" s="182"/>
      <c r="X77" s="182"/>
      <c r="Y77" s="182"/>
      <c r="Z77" s="182"/>
      <c r="AA77" s="182"/>
      <c r="AB77" s="182"/>
      <c r="AC77" s="182"/>
      <c r="AD77" s="182"/>
      <c r="AE77" s="182"/>
      <c r="AF77" s="182"/>
      <c r="AG77" s="182"/>
      <c r="AH77" s="182"/>
      <c r="AI77" s="182"/>
      <c r="AJ77" s="182"/>
      <c r="AK77" s="182"/>
      <c r="AL77" s="182"/>
      <c r="AM77" s="182"/>
      <c r="AN77" s="182"/>
      <c r="AO77" s="182"/>
      <c r="AP77" s="182"/>
      <c r="AQ77" s="182"/>
      <c r="AR77" s="182"/>
      <c r="AS77" s="182"/>
      <c r="AT77" s="182"/>
      <c r="AU77" s="182"/>
      <c r="AV77" s="182"/>
      <c r="AW77" s="182"/>
      <c r="AX77" s="182"/>
      <c r="AY77" s="182"/>
      <c r="AZ77" s="182"/>
      <c r="BA77" s="182"/>
      <c r="BB77" s="182"/>
      <c r="BC77" s="182"/>
      <c r="BD77" s="182"/>
      <c r="BE77" s="182"/>
      <c r="BF77" s="182"/>
      <c r="BG77" s="182"/>
      <c r="BH77" s="182"/>
      <c r="BI77" s="182"/>
      <c r="BJ77" s="182"/>
      <c r="BK77" s="182"/>
      <c r="BL77" s="182"/>
      <c r="BM77" s="182"/>
      <c r="BN77" s="182"/>
      <c r="BO77" s="182"/>
      <c r="BP77" s="182"/>
      <c r="BQ77" s="182"/>
      <c r="BR77" s="182"/>
      <c r="BS77" s="182"/>
      <c r="BT77" s="182"/>
      <c r="BU77" s="182"/>
      <c r="BV77" s="182"/>
      <c r="BW77" s="182"/>
      <c r="BX77" s="182"/>
      <c r="BY77" s="182"/>
      <c r="BZ77" s="182"/>
      <c r="CA77" s="182"/>
      <c r="CB77" s="182"/>
      <c r="CC77" s="182"/>
      <c r="CD77" s="182"/>
      <c r="CE77" s="182"/>
      <c r="CF77" s="182"/>
      <c r="CG77" s="182"/>
      <c r="CH77" s="182"/>
      <c r="CI77" s="182"/>
      <c r="CJ77" s="182"/>
      <c r="CK77" s="182"/>
      <c r="CL77" s="182"/>
      <c r="CM77" s="182"/>
      <c r="CN77" s="182"/>
      <c r="CO77" s="182"/>
      <c r="CP77" s="182"/>
      <c r="CQ77" s="182"/>
    </row>
    <row r="78" spans="8:95" ht="127.5">
      <c r="H78" s="312"/>
      <c r="I78" s="313" t="s">
        <v>316</v>
      </c>
      <c r="J78" s="186"/>
      <c r="K78" s="336" t="s">
        <v>970</v>
      </c>
      <c r="L78" s="333" t="s">
        <v>287</v>
      </c>
      <c r="M78" s="335" t="s">
        <v>325</v>
      </c>
      <c r="N78" s="61" t="s">
        <v>971</v>
      </c>
      <c r="O78" s="62" t="s">
        <v>886</v>
      </c>
      <c r="P78" s="32"/>
      <c r="Q78" s="32"/>
      <c r="R78" s="226"/>
      <c r="S78" s="182"/>
      <c r="T78" s="182"/>
      <c r="U78" s="182"/>
      <c r="V78" s="182"/>
      <c r="W78" s="182"/>
      <c r="X78" s="182"/>
      <c r="Y78" s="182"/>
      <c r="Z78" s="182"/>
      <c r="AA78" s="182"/>
      <c r="AB78" s="182"/>
      <c r="AC78" s="182"/>
      <c r="AD78" s="182"/>
      <c r="AE78" s="182"/>
      <c r="AF78" s="182"/>
      <c r="AG78" s="182"/>
      <c r="AH78" s="182"/>
      <c r="AI78" s="182"/>
      <c r="AJ78" s="182"/>
      <c r="AK78" s="182"/>
      <c r="AL78" s="182"/>
      <c r="AM78" s="182"/>
      <c r="AN78" s="182"/>
      <c r="AO78" s="182"/>
      <c r="AP78" s="182"/>
      <c r="AQ78" s="182"/>
      <c r="AR78" s="182"/>
      <c r="AS78" s="182"/>
      <c r="AT78" s="182"/>
      <c r="AU78" s="182"/>
      <c r="AV78" s="182"/>
      <c r="AW78" s="182"/>
      <c r="AX78" s="182"/>
      <c r="AY78" s="182"/>
      <c r="AZ78" s="182"/>
      <c r="BA78" s="182"/>
      <c r="BB78" s="182"/>
      <c r="BC78" s="182"/>
      <c r="BD78" s="182"/>
      <c r="BE78" s="182"/>
      <c r="BF78" s="182"/>
      <c r="BG78" s="182"/>
      <c r="BH78" s="182"/>
      <c r="BI78" s="182"/>
      <c r="BJ78" s="182"/>
      <c r="BK78" s="182"/>
      <c r="BL78" s="182"/>
      <c r="BM78" s="182"/>
      <c r="BN78" s="182"/>
      <c r="BO78" s="182"/>
      <c r="BP78" s="182"/>
      <c r="BQ78" s="182"/>
      <c r="BR78" s="182"/>
      <c r="BS78" s="182"/>
      <c r="BT78" s="182"/>
      <c r="BU78" s="182"/>
      <c r="BV78" s="182"/>
      <c r="BW78" s="182"/>
      <c r="BX78" s="182"/>
      <c r="BY78" s="182"/>
      <c r="BZ78" s="182"/>
      <c r="CA78" s="182"/>
      <c r="CB78" s="182"/>
      <c r="CC78" s="182"/>
      <c r="CD78" s="182"/>
      <c r="CE78" s="182"/>
      <c r="CF78" s="182"/>
      <c r="CG78" s="182"/>
      <c r="CH78" s="182"/>
      <c r="CI78" s="182"/>
      <c r="CJ78" s="182"/>
      <c r="CK78" s="182"/>
      <c r="CL78" s="182"/>
      <c r="CM78" s="182"/>
      <c r="CN78" s="182"/>
      <c r="CO78" s="182"/>
      <c r="CP78" s="182"/>
      <c r="CQ78" s="182"/>
    </row>
    <row r="79" spans="8:95" ht="153">
      <c r="H79" s="312"/>
      <c r="I79" s="313" t="s">
        <v>318</v>
      </c>
      <c r="J79" s="186"/>
      <c r="K79" s="336" t="s">
        <v>972</v>
      </c>
      <c r="L79" s="333"/>
      <c r="M79" s="335" t="s">
        <v>348</v>
      </c>
      <c r="N79" s="61" t="s">
        <v>963</v>
      </c>
      <c r="O79" s="62" t="s">
        <v>287</v>
      </c>
      <c r="P79" s="121"/>
      <c r="Q79" s="121"/>
      <c r="R79" s="226"/>
      <c r="S79" s="182"/>
      <c r="T79" s="182"/>
      <c r="U79" s="182"/>
      <c r="V79" s="182"/>
      <c r="W79" s="182"/>
      <c r="X79" s="182"/>
      <c r="Y79" s="182"/>
      <c r="Z79" s="182"/>
      <c r="AA79" s="182"/>
      <c r="AB79" s="182"/>
      <c r="AC79" s="182"/>
      <c r="AD79" s="182"/>
      <c r="AE79" s="182"/>
      <c r="AF79" s="182"/>
      <c r="AG79" s="182"/>
      <c r="AH79" s="182"/>
      <c r="AI79" s="182"/>
      <c r="AJ79" s="182"/>
      <c r="AK79" s="182"/>
      <c r="AL79" s="182"/>
      <c r="AM79" s="182"/>
      <c r="AN79" s="182"/>
      <c r="AO79" s="182"/>
      <c r="AP79" s="182"/>
      <c r="AQ79" s="182"/>
      <c r="AR79" s="182"/>
      <c r="AS79" s="182"/>
      <c r="AT79" s="182"/>
      <c r="AU79" s="182"/>
      <c r="AV79" s="182"/>
      <c r="AW79" s="182"/>
      <c r="AX79" s="182"/>
      <c r="AY79" s="182"/>
      <c r="AZ79" s="182"/>
      <c r="BA79" s="182"/>
      <c r="BB79" s="182"/>
      <c r="BC79" s="182"/>
      <c r="BD79" s="182"/>
      <c r="BE79" s="182"/>
      <c r="BF79" s="182"/>
      <c r="BG79" s="182"/>
      <c r="BH79" s="182"/>
      <c r="BI79" s="182"/>
      <c r="BJ79" s="182"/>
      <c r="BK79" s="182"/>
      <c r="BL79" s="182"/>
      <c r="BM79" s="182"/>
      <c r="BN79" s="182"/>
      <c r="BO79" s="182"/>
      <c r="BP79" s="182"/>
      <c r="BQ79" s="182"/>
      <c r="BR79" s="182"/>
      <c r="BS79" s="182"/>
      <c r="BT79" s="182"/>
      <c r="BU79" s="182"/>
      <c r="BV79" s="182"/>
      <c r="BW79" s="182"/>
      <c r="BX79" s="182"/>
      <c r="BY79" s="182"/>
      <c r="BZ79" s="182"/>
      <c r="CA79" s="182"/>
      <c r="CB79" s="182"/>
      <c r="CC79" s="182"/>
      <c r="CD79" s="182"/>
      <c r="CE79" s="182"/>
      <c r="CF79" s="182"/>
      <c r="CG79" s="182"/>
      <c r="CH79" s="182"/>
      <c r="CI79" s="182"/>
      <c r="CJ79" s="182"/>
      <c r="CK79" s="182"/>
      <c r="CL79" s="182"/>
      <c r="CM79" s="182"/>
      <c r="CN79" s="182"/>
      <c r="CO79" s="182"/>
      <c r="CP79" s="182"/>
      <c r="CQ79" s="182"/>
    </row>
    <row r="80" spans="8:95" ht="242.25">
      <c r="H80" s="312"/>
      <c r="I80" s="313" t="s">
        <v>320</v>
      </c>
      <c r="J80" s="186"/>
      <c r="K80" s="336" t="s">
        <v>973</v>
      </c>
      <c r="L80" s="333"/>
      <c r="M80" s="335" t="s">
        <v>325</v>
      </c>
      <c r="N80" s="61" t="s">
        <v>971</v>
      </c>
      <c r="O80" s="62" t="s">
        <v>886</v>
      </c>
      <c r="P80" s="32"/>
      <c r="Q80" s="32"/>
      <c r="R80" s="226"/>
      <c r="S80" s="182"/>
      <c r="T80" s="182"/>
      <c r="U80" s="182"/>
      <c r="V80" s="182"/>
      <c r="W80" s="182"/>
      <c r="X80" s="182"/>
      <c r="Y80" s="182"/>
      <c r="Z80" s="182"/>
      <c r="AA80" s="182"/>
      <c r="AB80" s="182"/>
      <c r="AC80" s="182"/>
      <c r="AD80" s="182"/>
      <c r="AE80" s="182"/>
      <c r="AF80" s="182"/>
      <c r="AG80" s="182"/>
      <c r="AH80" s="182"/>
      <c r="AI80" s="182"/>
      <c r="AJ80" s="182"/>
      <c r="AK80" s="182"/>
      <c r="AL80" s="182"/>
      <c r="AM80" s="182"/>
      <c r="AN80" s="182"/>
      <c r="AO80" s="182"/>
      <c r="AP80" s="182"/>
      <c r="AQ80" s="182"/>
      <c r="AR80" s="182"/>
      <c r="AS80" s="182"/>
      <c r="AT80" s="182"/>
      <c r="AU80" s="182"/>
      <c r="AV80" s="182"/>
      <c r="AW80" s="182"/>
      <c r="AX80" s="182"/>
      <c r="AY80" s="182"/>
      <c r="AZ80" s="182"/>
      <c r="BA80" s="182"/>
      <c r="BB80" s="182"/>
      <c r="BC80" s="182"/>
      <c r="BD80" s="182"/>
      <c r="BE80" s="182"/>
      <c r="BF80" s="182"/>
      <c r="BG80" s="182"/>
      <c r="BH80" s="182"/>
      <c r="BI80" s="182"/>
      <c r="BJ80" s="182"/>
      <c r="BK80" s="182"/>
      <c r="BL80" s="182"/>
      <c r="BM80" s="182"/>
      <c r="BN80" s="182"/>
      <c r="BO80" s="182"/>
      <c r="BP80" s="182"/>
      <c r="BQ80" s="182"/>
      <c r="BR80" s="182"/>
      <c r="BS80" s="182"/>
      <c r="BT80" s="182"/>
      <c r="BU80" s="182"/>
      <c r="BV80" s="182"/>
      <c r="BW80" s="182"/>
      <c r="BX80" s="182"/>
      <c r="BY80" s="182"/>
      <c r="BZ80" s="182"/>
      <c r="CA80" s="182"/>
      <c r="CB80" s="182"/>
      <c r="CC80" s="182"/>
      <c r="CD80" s="182"/>
      <c r="CE80" s="182"/>
      <c r="CF80" s="182"/>
      <c r="CG80" s="182"/>
      <c r="CH80" s="182"/>
      <c r="CI80" s="182"/>
      <c r="CJ80" s="182"/>
      <c r="CK80" s="182"/>
      <c r="CL80" s="182"/>
      <c r="CM80" s="182"/>
      <c r="CN80" s="182"/>
      <c r="CO80" s="182"/>
      <c r="CP80" s="182"/>
      <c r="CQ80" s="182"/>
    </row>
    <row r="81" spans="8:95" ht="306">
      <c r="H81" s="312"/>
      <c r="I81" s="313" t="s">
        <v>323</v>
      </c>
      <c r="J81" s="186"/>
      <c r="K81" s="336" t="s">
        <v>974</v>
      </c>
      <c r="L81" s="333"/>
      <c r="M81" s="335" t="s">
        <v>325</v>
      </c>
      <c r="N81" s="61" t="s">
        <v>971</v>
      </c>
      <c r="O81" s="62" t="s">
        <v>886</v>
      </c>
      <c r="P81" s="32"/>
      <c r="Q81" s="32"/>
      <c r="R81" s="226"/>
      <c r="S81" s="182"/>
      <c r="T81" s="182"/>
      <c r="U81" s="182"/>
      <c r="V81" s="182"/>
      <c r="W81" s="182"/>
      <c r="X81" s="182"/>
      <c r="Y81" s="182"/>
      <c r="Z81" s="182"/>
      <c r="AA81" s="182"/>
      <c r="AB81" s="182"/>
      <c r="AC81" s="182"/>
      <c r="AD81" s="182"/>
      <c r="AE81" s="182"/>
      <c r="AF81" s="182"/>
      <c r="AG81" s="182"/>
      <c r="AH81" s="182"/>
      <c r="AI81" s="182"/>
      <c r="AJ81" s="182"/>
      <c r="AK81" s="182"/>
      <c r="AL81" s="182"/>
      <c r="AM81" s="182"/>
      <c r="AN81" s="182"/>
      <c r="AO81" s="182"/>
      <c r="AP81" s="182"/>
      <c r="AQ81" s="182"/>
      <c r="AR81" s="182"/>
      <c r="AS81" s="182"/>
      <c r="AT81" s="182"/>
      <c r="AU81" s="182"/>
      <c r="AV81" s="182"/>
      <c r="AW81" s="182"/>
      <c r="AX81" s="182"/>
      <c r="AY81" s="182"/>
      <c r="AZ81" s="182"/>
      <c r="BA81" s="182"/>
      <c r="BB81" s="182"/>
      <c r="BC81" s="182"/>
      <c r="BD81" s="182"/>
      <c r="BE81" s="182"/>
      <c r="BF81" s="182"/>
      <c r="BG81" s="182"/>
      <c r="BH81" s="182"/>
      <c r="BI81" s="182"/>
      <c r="BJ81" s="182"/>
      <c r="BK81" s="182"/>
      <c r="BL81" s="182"/>
      <c r="BM81" s="182"/>
      <c r="BN81" s="182"/>
      <c r="BO81" s="182"/>
      <c r="BP81" s="182"/>
      <c r="BQ81" s="182"/>
      <c r="BR81" s="182"/>
      <c r="BS81" s="182"/>
      <c r="BT81" s="182"/>
      <c r="BU81" s="182"/>
      <c r="BV81" s="182"/>
      <c r="BW81" s="182"/>
      <c r="BX81" s="182"/>
      <c r="BY81" s="182"/>
      <c r="BZ81" s="182"/>
      <c r="CA81" s="182"/>
      <c r="CB81" s="182"/>
      <c r="CC81" s="182"/>
      <c r="CD81" s="182"/>
      <c r="CE81" s="182"/>
      <c r="CF81" s="182"/>
      <c r="CG81" s="182"/>
      <c r="CH81" s="182"/>
      <c r="CI81" s="182"/>
      <c r="CJ81" s="182"/>
      <c r="CK81" s="182"/>
      <c r="CL81" s="182"/>
      <c r="CM81" s="182"/>
      <c r="CN81" s="182"/>
      <c r="CO81" s="182"/>
      <c r="CP81" s="182"/>
      <c r="CQ81" s="182"/>
    </row>
    <row r="82" spans="8:95" ht="178.5">
      <c r="H82" s="312"/>
      <c r="I82" s="313" t="s">
        <v>326</v>
      </c>
      <c r="J82" s="186"/>
      <c r="K82" s="336" t="s">
        <v>975</v>
      </c>
      <c r="L82" s="333"/>
      <c r="M82" s="335" t="s">
        <v>325</v>
      </c>
      <c r="N82" s="61" t="s">
        <v>976</v>
      </c>
      <c r="O82" s="62" t="s">
        <v>886</v>
      </c>
      <c r="P82" s="32"/>
      <c r="Q82" s="32"/>
      <c r="R82" s="226"/>
      <c r="S82" s="182"/>
      <c r="T82" s="182"/>
      <c r="U82" s="182"/>
      <c r="V82" s="182"/>
      <c r="W82" s="182"/>
      <c r="X82" s="182"/>
      <c r="Y82" s="182"/>
      <c r="Z82" s="182"/>
      <c r="AA82" s="182"/>
      <c r="AB82" s="182"/>
      <c r="AC82" s="182"/>
      <c r="AD82" s="182"/>
      <c r="AE82" s="182"/>
      <c r="AF82" s="182"/>
      <c r="AG82" s="182"/>
      <c r="AH82" s="182"/>
      <c r="AI82" s="182"/>
      <c r="AJ82" s="182"/>
      <c r="AK82" s="182"/>
      <c r="AL82" s="182"/>
      <c r="AM82" s="182"/>
      <c r="AN82" s="182"/>
      <c r="AO82" s="182"/>
      <c r="AP82" s="182"/>
      <c r="AQ82" s="182"/>
      <c r="AR82" s="182"/>
      <c r="AS82" s="182"/>
      <c r="AT82" s="182"/>
      <c r="AU82" s="182"/>
      <c r="AV82" s="182"/>
      <c r="AW82" s="182"/>
      <c r="AX82" s="182"/>
      <c r="AY82" s="182"/>
      <c r="AZ82" s="182"/>
      <c r="BA82" s="182"/>
      <c r="BB82" s="182"/>
      <c r="BC82" s="182"/>
      <c r="BD82" s="182"/>
      <c r="BE82" s="182"/>
      <c r="BF82" s="182"/>
      <c r="BG82" s="182"/>
      <c r="BH82" s="182"/>
      <c r="BI82" s="182"/>
      <c r="BJ82" s="182"/>
      <c r="BK82" s="182"/>
      <c r="BL82" s="182"/>
      <c r="BM82" s="182"/>
      <c r="BN82" s="182"/>
      <c r="BO82" s="182"/>
      <c r="BP82" s="182"/>
      <c r="BQ82" s="182"/>
      <c r="BR82" s="182"/>
      <c r="BS82" s="182"/>
      <c r="BT82" s="182"/>
      <c r="BU82" s="182"/>
      <c r="BV82" s="182"/>
      <c r="BW82" s="182"/>
      <c r="BX82" s="182"/>
      <c r="BY82" s="182"/>
      <c r="BZ82" s="182"/>
      <c r="CA82" s="182"/>
      <c r="CB82" s="182"/>
      <c r="CC82" s="182"/>
      <c r="CD82" s="182"/>
      <c r="CE82" s="182"/>
      <c r="CF82" s="182"/>
      <c r="CG82" s="182"/>
      <c r="CH82" s="182"/>
      <c r="CI82" s="182"/>
      <c r="CJ82" s="182"/>
      <c r="CK82" s="182"/>
      <c r="CL82" s="182"/>
      <c r="CM82" s="182"/>
      <c r="CN82" s="182"/>
      <c r="CO82" s="182"/>
      <c r="CP82" s="182"/>
      <c r="CQ82" s="182"/>
    </row>
    <row r="83" spans="8:95" ht="318.75">
      <c r="H83" s="312"/>
      <c r="I83" s="313" t="s">
        <v>339</v>
      </c>
      <c r="J83" s="186"/>
      <c r="K83" s="336" t="s">
        <v>977</v>
      </c>
      <c r="L83" s="333"/>
      <c r="M83" s="335" t="s">
        <v>325</v>
      </c>
      <c r="N83" s="61" t="s">
        <v>976</v>
      </c>
      <c r="O83" s="62" t="s">
        <v>886</v>
      </c>
      <c r="P83" s="32"/>
      <c r="Q83" s="32"/>
      <c r="R83" s="226"/>
      <c r="S83" s="182"/>
      <c r="T83" s="182"/>
      <c r="U83" s="182"/>
      <c r="V83" s="182"/>
      <c r="W83" s="182"/>
      <c r="X83" s="182"/>
      <c r="Y83" s="182"/>
      <c r="Z83" s="182"/>
      <c r="AA83" s="182"/>
      <c r="AB83" s="182"/>
      <c r="AC83" s="182"/>
      <c r="AD83" s="182"/>
      <c r="AE83" s="182"/>
      <c r="AF83" s="182"/>
      <c r="AG83" s="182"/>
      <c r="AH83" s="182"/>
      <c r="AI83" s="182"/>
      <c r="AJ83" s="182"/>
      <c r="AK83" s="182"/>
      <c r="AL83" s="182"/>
      <c r="AM83" s="182"/>
      <c r="AN83" s="182"/>
      <c r="AO83" s="182"/>
      <c r="AP83" s="182"/>
      <c r="AQ83" s="182"/>
      <c r="AR83" s="182"/>
      <c r="AS83" s="182"/>
      <c r="AT83" s="182"/>
      <c r="AU83" s="182"/>
      <c r="AV83" s="182"/>
      <c r="AW83" s="182"/>
      <c r="AX83" s="182"/>
      <c r="AY83" s="182"/>
      <c r="AZ83" s="182"/>
      <c r="BA83" s="182"/>
      <c r="BB83" s="182"/>
      <c r="BC83" s="182"/>
      <c r="BD83" s="182"/>
      <c r="BE83" s="182"/>
      <c r="BF83" s="182"/>
      <c r="BG83" s="182"/>
      <c r="BH83" s="182"/>
      <c r="BI83" s="182"/>
      <c r="BJ83" s="182"/>
      <c r="BK83" s="182"/>
      <c r="BL83" s="182"/>
      <c r="BM83" s="182"/>
      <c r="BN83" s="182"/>
      <c r="BO83" s="182"/>
      <c r="BP83" s="182"/>
      <c r="BQ83" s="182"/>
      <c r="BR83" s="182"/>
      <c r="BS83" s="182"/>
      <c r="BT83" s="182"/>
      <c r="BU83" s="182"/>
      <c r="BV83" s="182"/>
      <c r="BW83" s="182"/>
      <c r="BX83" s="182"/>
      <c r="BY83" s="182"/>
      <c r="BZ83" s="182"/>
      <c r="CA83" s="182"/>
      <c r="CB83" s="182"/>
      <c r="CC83" s="182"/>
      <c r="CD83" s="182"/>
      <c r="CE83" s="182"/>
      <c r="CF83" s="182"/>
      <c r="CG83" s="182"/>
      <c r="CH83" s="182"/>
      <c r="CI83" s="182"/>
      <c r="CJ83" s="182"/>
      <c r="CK83" s="182"/>
      <c r="CL83" s="182"/>
      <c r="CM83" s="182"/>
      <c r="CN83" s="182"/>
      <c r="CO83" s="182"/>
      <c r="CP83" s="182"/>
      <c r="CQ83" s="182"/>
    </row>
    <row r="84" spans="8:95" ht="280.5">
      <c r="H84" s="312"/>
      <c r="I84" s="313" t="s">
        <v>346</v>
      </c>
      <c r="J84" s="186"/>
      <c r="K84" s="336" t="s">
        <v>978</v>
      </c>
      <c r="L84" s="333"/>
      <c r="M84" s="335" t="s">
        <v>325</v>
      </c>
      <c r="N84" s="61" t="s">
        <v>976</v>
      </c>
      <c r="O84" s="62" t="s">
        <v>886</v>
      </c>
      <c r="P84" s="32"/>
      <c r="Q84" s="32"/>
      <c r="R84" s="182"/>
      <c r="S84" s="182"/>
      <c r="T84" s="182"/>
      <c r="U84" s="182"/>
      <c r="V84" s="182"/>
      <c r="W84" s="182"/>
      <c r="X84" s="182"/>
      <c r="Y84" s="182"/>
      <c r="Z84" s="182"/>
      <c r="AA84" s="182"/>
      <c r="AB84" s="182"/>
      <c r="AC84" s="182"/>
      <c r="AD84" s="182"/>
      <c r="AE84" s="182"/>
      <c r="AF84" s="182"/>
      <c r="AG84" s="182"/>
      <c r="AH84" s="182"/>
      <c r="AI84" s="182"/>
      <c r="AJ84" s="182"/>
      <c r="AK84" s="182"/>
      <c r="AL84" s="182"/>
      <c r="AM84" s="182"/>
      <c r="AN84" s="182"/>
      <c r="AO84" s="182"/>
      <c r="AP84" s="182"/>
      <c r="AQ84" s="182"/>
      <c r="AR84" s="182"/>
      <c r="AS84" s="182"/>
      <c r="AT84" s="182"/>
      <c r="AU84" s="182"/>
      <c r="AV84" s="182"/>
      <c r="AW84" s="182"/>
      <c r="AX84" s="182"/>
      <c r="AY84" s="182"/>
      <c r="AZ84" s="182"/>
      <c r="BA84" s="182"/>
      <c r="BB84" s="182"/>
      <c r="BC84" s="182"/>
      <c r="BD84" s="182"/>
      <c r="BE84" s="182"/>
      <c r="BF84" s="182"/>
      <c r="BG84" s="182"/>
      <c r="BH84" s="182"/>
      <c r="BI84" s="182"/>
      <c r="BJ84" s="182"/>
      <c r="BK84" s="182"/>
      <c r="BL84" s="182"/>
      <c r="BM84" s="182"/>
      <c r="BN84" s="182"/>
      <c r="BO84" s="182"/>
      <c r="BP84" s="182"/>
      <c r="BQ84" s="182"/>
      <c r="BR84" s="182"/>
      <c r="BS84" s="182"/>
      <c r="BT84" s="182"/>
      <c r="BU84" s="182"/>
      <c r="BV84" s="182"/>
      <c r="BW84" s="182"/>
      <c r="BX84" s="182"/>
      <c r="BY84" s="182"/>
      <c r="BZ84" s="182"/>
      <c r="CA84" s="182"/>
      <c r="CB84" s="182"/>
      <c r="CC84" s="182"/>
      <c r="CD84" s="182"/>
      <c r="CE84" s="182"/>
      <c r="CF84" s="182"/>
      <c r="CG84" s="182"/>
      <c r="CH84" s="182"/>
      <c r="CI84" s="182"/>
      <c r="CJ84" s="182"/>
      <c r="CK84" s="182"/>
      <c r="CL84" s="182"/>
      <c r="CM84" s="182"/>
      <c r="CN84" s="182"/>
    </row>
    <row r="85" spans="8:95" ht="216.75">
      <c r="H85" s="312"/>
      <c r="I85" s="313" t="s">
        <v>350</v>
      </c>
      <c r="J85" s="186"/>
      <c r="K85" s="336" t="s">
        <v>979</v>
      </c>
      <c r="L85" s="333"/>
      <c r="M85" s="335" t="s">
        <v>325</v>
      </c>
      <c r="N85" s="61" t="s">
        <v>976</v>
      </c>
      <c r="O85" s="62" t="s">
        <v>886</v>
      </c>
      <c r="P85" s="32"/>
      <c r="Q85" s="32"/>
      <c r="R85" s="226"/>
      <c r="S85" s="182"/>
      <c r="T85" s="182"/>
      <c r="U85" s="182"/>
      <c r="V85" s="182"/>
      <c r="W85" s="182"/>
      <c r="X85" s="182"/>
      <c r="Y85" s="182"/>
      <c r="Z85" s="182"/>
      <c r="AA85" s="182"/>
      <c r="AB85" s="182"/>
      <c r="AC85" s="182"/>
      <c r="AD85" s="182"/>
      <c r="AE85" s="182"/>
      <c r="AF85" s="182"/>
      <c r="AG85" s="182"/>
      <c r="AH85" s="182"/>
      <c r="AI85" s="182"/>
      <c r="AJ85" s="182"/>
      <c r="AK85" s="182"/>
      <c r="AL85" s="182"/>
      <c r="AM85" s="182"/>
      <c r="AN85" s="182"/>
      <c r="AO85" s="182"/>
      <c r="AP85" s="182"/>
      <c r="AQ85" s="182"/>
      <c r="AR85" s="182"/>
      <c r="AS85" s="182"/>
      <c r="AT85" s="182"/>
      <c r="AU85" s="182"/>
      <c r="AV85" s="182"/>
      <c r="AW85" s="182"/>
      <c r="AX85" s="182"/>
      <c r="AY85" s="182"/>
      <c r="AZ85" s="182"/>
      <c r="BA85" s="182"/>
      <c r="BB85" s="182"/>
      <c r="BC85" s="182"/>
      <c r="BD85" s="182"/>
      <c r="BE85" s="182"/>
      <c r="BF85" s="182"/>
      <c r="BG85" s="182"/>
      <c r="BH85" s="182"/>
      <c r="BI85" s="182"/>
      <c r="BJ85" s="182"/>
      <c r="BK85" s="182"/>
      <c r="BL85" s="182"/>
      <c r="BM85" s="182"/>
      <c r="BN85" s="182"/>
      <c r="BO85" s="182"/>
      <c r="BP85" s="182"/>
      <c r="BQ85" s="182"/>
      <c r="BR85" s="182"/>
      <c r="BS85" s="182"/>
      <c r="BT85" s="182"/>
      <c r="BU85" s="182"/>
      <c r="BV85" s="182"/>
      <c r="BW85" s="182"/>
      <c r="BX85" s="182"/>
      <c r="BY85" s="182"/>
      <c r="BZ85" s="182"/>
      <c r="CA85" s="182"/>
      <c r="CB85" s="182"/>
      <c r="CC85" s="182"/>
      <c r="CD85" s="182"/>
      <c r="CE85" s="182"/>
      <c r="CF85" s="182"/>
      <c r="CG85" s="182"/>
      <c r="CH85" s="182"/>
      <c r="CI85" s="182"/>
      <c r="CJ85" s="182"/>
      <c r="CK85" s="182"/>
      <c r="CL85" s="182"/>
      <c r="CM85" s="182"/>
      <c r="CN85" s="182"/>
      <c r="CO85" s="182"/>
      <c r="CP85" s="182"/>
      <c r="CQ85" s="182"/>
    </row>
    <row r="86" spans="8:95" ht="63">
      <c r="H86" s="312"/>
      <c r="I86" s="313"/>
      <c r="J86" s="186" t="s">
        <v>277</v>
      </c>
      <c r="K86" s="120" t="s">
        <v>92</v>
      </c>
      <c r="L86" s="216" t="s">
        <v>944</v>
      </c>
      <c r="M86" s="57"/>
      <c r="N86" s="56"/>
      <c r="O86" s="57"/>
      <c r="P86" s="170"/>
      <c r="Q86" s="170"/>
      <c r="R86" s="226"/>
      <c r="S86" s="182"/>
      <c r="T86" s="182"/>
      <c r="U86" s="182"/>
      <c r="V86" s="182"/>
      <c r="W86" s="182"/>
      <c r="X86" s="182"/>
      <c r="Y86" s="182"/>
      <c r="Z86" s="182"/>
      <c r="AA86" s="182"/>
      <c r="AB86" s="182"/>
      <c r="AC86" s="182"/>
      <c r="AD86" s="182"/>
      <c r="AE86" s="182"/>
      <c r="AF86" s="182"/>
      <c r="AG86" s="182"/>
      <c r="AH86" s="182"/>
      <c r="AI86" s="182"/>
      <c r="AJ86" s="182"/>
      <c r="AK86" s="182"/>
      <c r="AL86" s="182"/>
      <c r="AM86" s="182"/>
      <c r="AN86" s="182"/>
      <c r="AO86" s="182"/>
      <c r="AP86" s="182"/>
      <c r="AQ86" s="182"/>
      <c r="AR86" s="182"/>
      <c r="AS86" s="182"/>
      <c r="AT86" s="182"/>
      <c r="AU86" s="182"/>
      <c r="AV86" s="182"/>
      <c r="AW86" s="182"/>
      <c r="AX86" s="182"/>
      <c r="AY86" s="182"/>
      <c r="AZ86" s="182"/>
      <c r="BA86" s="182"/>
      <c r="BB86" s="182"/>
      <c r="BC86" s="182"/>
      <c r="BD86" s="182"/>
      <c r="BE86" s="182"/>
      <c r="BF86" s="182"/>
      <c r="BG86" s="182"/>
      <c r="BH86" s="182"/>
      <c r="BI86" s="182"/>
      <c r="BJ86" s="182"/>
      <c r="BK86" s="182"/>
      <c r="BL86" s="182"/>
      <c r="BM86" s="182"/>
      <c r="BN86" s="182"/>
      <c r="BO86" s="182"/>
      <c r="BP86" s="182"/>
      <c r="BQ86" s="182"/>
      <c r="BR86" s="182"/>
      <c r="BS86" s="182"/>
      <c r="BT86" s="182"/>
      <c r="BU86" s="182"/>
      <c r="BV86" s="182"/>
      <c r="BW86" s="182"/>
      <c r="BX86" s="182"/>
      <c r="BY86" s="182"/>
      <c r="BZ86" s="182"/>
      <c r="CA86" s="182"/>
      <c r="CB86" s="182"/>
      <c r="CC86" s="182"/>
      <c r="CD86" s="182"/>
      <c r="CE86" s="182"/>
      <c r="CF86" s="182"/>
      <c r="CG86" s="182"/>
      <c r="CH86" s="182"/>
      <c r="CI86" s="182"/>
      <c r="CJ86" s="182"/>
      <c r="CK86" s="182"/>
      <c r="CL86" s="182"/>
      <c r="CM86" s="182"/>
      <c r="CN86" s="182"/>
      <c r="CO86" s="182"/>
      <c r="CP86" s="182"/>
      <c r="CQ86" s="182"/>
    </row>
    <row r="87" spans="8:95" ht="165.75">
      <c r="H87" s="312" t="s">
        <v>277</v>
      </c>
      <c r="I87" s="313" t="s">
        <v>352</v>
      </c>
      <c r="J87" s="186"/>
      <c r="K87" s="332" t="s">
        <v>980</v>
      </c>
      <c r="L87" s="333" t="s">
        <v>287</v>
      </c>
      <c r="M87" s="335" t="s">
        <v>325</v>
      </c>
      <c r="N87" s="61" t="s">
        <v>955</v>
      </c>
      <c r="O87" s="62" t="s">
        <v>886</v>
      </c>
      <c r="P87" s="32"/>
      <c r="Q87" s="32"/>
      <c r="R87" s="226"/>
      <c r="S87" s="182"/>
      <c r="T87" s="182"/>
      <c r="U87" s="182"/>
      <c r="V87" s="182"/>
      <c r="W87" s="182"/>
      <c r="X87" s="182"/>
      <c r="Y87" s="182"/>
      <c r="Z87" s="182"/>
      <c r="AA87" s="182"/>
      <c r="AB87" s="182"/>
      <c r="AC87" s="182"/>
      <c r="AD87" s="182"/>
      <c r="AE87" s="182"/>
      <c r="AF87" s="182"/>
      <c r="AG87" s="182"/>
      <c r="AH87" s="182"/>
      <c r="AI87" s="182"/>
      <c r="AJ87" s="182"/>
      <c r="AK87" s="182"/>
      <c r="AL87" s="182"/>
      <c r="AM87" s="182"/>
      <c r="AN87" s="182"/>
      <c r="AO87" s="182"/>
      <c r="AP87" s="182"/>
      <c r="AQ87" s="182"/>
      <c r="AR87" s="182"/>
      <c r="AS87" s="182"/>
      <c r="AT87" s="182"/>
      <c r="AU87" s="182"/>
      <c r="AV87" s="182"/>
      <c r="AW87" s="182"/>
      <c r="AX87" s="182"/>
      <c r="AY87" s="182"/>
      <c r="AZ87" s="182"/>
      <c r="BA87" s="182"/>
      <c r="BB87" s="182"/>
      <c r="BC87" s="182"/>
      <c r="BD87" s="182"/>
      <c r="BE87" s="182"/>
      <c r="BF87" s="182"/>
      <c r="BG87" s="182"/>
      <c r="BH87" s="182"/>
      <c r="BI87" s="182"/>
      <c r="BJ87" s="182"/>
      <c r="BK87" s="182"/>
      <c r="BL87" s="182"/>
      <c r="BM87" s="182"/>
      <c r="BN87" s="182"/>
      <c r="BO87" s="182"/>
      <c r="BP87" s="182"/>
      <c r="BQ87" s="182"/>
      <c r="BR87" s="182"/>
      <c r="BS87" s="182"/>
      <c r="BT87" s="182"/>
      <c r="BU87" s="182"/>
      <c r="BV87" s="182"/>
      <c r="BW87" s="182"/>
      <c r="BX87" s="182"/>
      <c r="BY87" s="182"/>
      <c r="BZ87" s="182"/>
      <c r="CA87" s="182"/>
      <c r="CB87" s="182"/>
      <c r="CC87" s="182"/>
      <c r="CD87" s="182"/>
      <c r="CE87" s="182"/>
      <c r="CF87" s="182"/>
      <c r="CG87" s="182"/>
      <c r="CH87" s="182"/>
      <c r="CI87" s="182"/>
      <c r="CJ87" s="182"/>
      <c r="CK87" s="182"/>
      <c r="CL87" s="182"/>
      <c r="CM87" s="182"/>
      <c r="CN87" s="182"/>
      <c r="CO87" s="182"/>
      <c r="CP87" s="182"/>
      <c r="CQ87" s="182"/>
    </row>
    <row r="88" spans="8:95" ht="114.75">
      <c r="H88" s="312"/>
      <c r="I88" s="313"/>
      <c r="J88" s="186" t="s">
        <v>117</v>
      </c>
      <c r="K88" s="332" t="s">
        <v>981</v>
      </c>
      <c r="L88" s="333"/>
      <c r="M88" s="335" t="s">
        <v>348</v>
      </c>
      <c r="N88" s="61" t="s">
        <v>950</v>
      </c>
      <c r="O88" s="62" t="s">
        <v>287</v>
      </c>
      <c r="P88" s="121"/>
      <c r="Q88" s="121"/>
      <c r="R88" s="226"/>
      <c r="S88" s="182"/>
      <c r="T88" s="182"/>
      <c r="U88" s="182"/>
      <c r="V88" s="182"/>
      <c r="W88" s="182"/>
      <c r="X88" s="182"/>
      <c r="Y88" s="182"/>
      <c r="Z88" s="182"/>
      <c r="AA88" s="182"/>
      <c r="AB88" s="182"/>
      <c r="AC88" s="182"/>
      <c r="AD88" s="182"/>
      <c r="AE88" s="182"/>
      <c r="AF88" s="182"/>
      <c r="AG88" s="182"/>
      <c r="AH88" s="182"/>
      <c r="AI88" s="182"/>
      <c r="AJ88" s="182"/>
      <c r="AK88" s="182"/>
      <c r="AL88" s="182"/>
      <c r="AM88" s="182"/>
      <c r="AN88" s="182"/>
      <c r="AO88" s="182"/>
      <c r="AP88" s="182"/>
      <c r="AQ88" s="182"/>
      <c r="AR88" s="182"/>
      <c r="AS88" s="182"/>
      <c r="AT88" s="182"/>
      <c r="AU88" s="182"/>
      <c r="AV88" s="182"/>
      <c r="AW88" s="182"/>
      <c r="AX88" s="182"/>
      <c r="AY88" s="182"/>
      <c r="AZ88" s="182"/>
      <c r="BA88" s="182"/>
      <c r="BB88" s="182"/>
      <c r="BC88" s="182"/>
      <c r="BD88" s="182"/>
      <c r="BE88" s="182"/>
      <c r="BF88" s="182"/>
      <c r="BG88" s="182"/>
      <c r="BH88" s="182"/>
      <c r="BI88" s="182"/>
      <c r="BJ88" s="182"/>
      <c r="BK88" s="182"/>
      <c r="BL88" s="182"/>
      <c r="BM88" s="182"/>
      <c r="BN88" s="182"/>
      <c r="BO88" s="182"/>
      <c r="BP88" s="182"/>
      <c r="BQ88" s="182"/>
      <c r="BR88" s="182"/>
      <c r="BS88" s="182"/>
      <c r="BT88" s="182"/>
      <c r="BU88" s="182"/>
      <c r="BV88" s="182"/>
      <c r="BW88" s="182"/>
      <c r="BX88" s="182"/>
      <c r="BY88" s="182"/>
      <c r="BZ88" s="182"/>
      <c r="CA88" s="182"/>
      <c r="CB88" s="182"/>
      <c r="CC88" s="182"/>
      <c r="CD88" s="182"/>
      <c r="CE88" s="182"/>
      <c r="CF88" s="182"/>
      <c r="CG88" s="182"/>
      <c r="CH88" s="182"/>
      <c r="CI88" s="182"/>
      <c r="CJ88" s="182"/>
      <c r="CK88" s="182"/>
      <c r="CL88" s="182"/>
      <c r="CM88" s="182"/>
      <c r="CN88" s="182"/>
      <c r="CO88" s="182"/>
      <c r="CP88" s="182"/>
      <c r="CQ88" s="182"/>
    </row>
    <row r="89" spans="8:95" ht="89.25">
      <c r="H89" s="312"/>
      <c r="I89" s="313"/>
      <c r="J89" s="186" t="s">
        <v>119</v>
      </c>
      <c r="K89" s="332" t="s">
        <v>982</v>
      </c>
      <c r="L89" s="333"/>
      <c r="M89" s="335" t="s">
        <v>325</v>
      </c>
      <c r="N89" s="61" t="s">
        <v>955</v>
      </c>
      <c r="O89" s="62" t="s">
        <v>886</v>
      </c>
      <c r="P89" s="32"/>
      <c r="Q89" s="32"/>
      <c r="R89" s="226"/>
      <c r="S89" s="182"/>
      <c r="T89" s="182"/>
      <c r="U89" s="182"/>
      <c r="V89" s="182"/>
      <c r="W89" s="182"/>
      <c r="X89" s="182"/>
      <c r="Y89" s="182"/>
      <c r="Z89" s="182"/>
      <c r="AA89" s="182"/>
      <c r="AB89" s="182"/>
      <c r="AC89" s="182"/>
      <c r="AD89" s="182"/>
      <c r="AE89" s="182"/>
      <c r="AF89" s="182"/>
      <c r="AG89" s="182"/>
      <c r="AH89" s="182"/>
      <c r="AI89" s="182"/>
      <c r="AJ89" s="182"/>
      <c r="AK89" s="182"/>
      <c r="AL89" s="182"/>
      <c r="AM89" s="182"/>
      <c r="AN89" s="182"/>
      <c r="AO89" s="182"/>
      <c r="AP89" s="182"/>
      <c r="AQ89" s="182"/>
      <c r="AR89" s="182"/>
      <c r="AS89" s="182"/>
      <c r="AT89" s="182"/>
      <c r="AU89" s="182"/>
      <c r="AV89" s="182"/>
      <c r="AW89" s="182"/>
      <c r="AX89" s="182"/>
      <c r="AY89" s="182"/>
      <c r="AZ89" s="182"/>
      <c r="BA89" s="182"/>
      <c r="BB89" s="182"/>
      <c r="BC89" s="182"/>
      <c r="BD89" s="182"/>
      <c r="BE89" s="182"/>
      <c r="BF89" s="182"/>
      <c r="BG89" s="182"/>
      <c r="BH89" s="182"/>
      <c r="BI89" s="182"/>
      <c r="BJ89" s="182"/>
      <c r="BK89" s="182"/>
      <c r="BL89" s="182"/>
      <c r="BM89" s="182"/>
      <c r="BN89" s="182"/>
      <c r="BO89" s="182"/>
      <c r="BP89" s="182"/>
      <c r="BQ89" s="182"/>
      <c r="BR89" s="182"/>
      <c r="BS89" s="182"/>
      <c r="BT89" s="182"/>
      <c r="BU89" s="182"/>
      <c r="BV89" s="182"/>
      <c r="BW89" s="182"/>
      <c r="BX89" s="182"/>
      <c r="BY89" s="182"/>
      <c r="BZ89" s="182"/>
      <c r="CA89" s="182"/>
      <c r="CB89" s="182"/>
      <c r="CC89" s="182"/>
      <c r="CD89" s="182"/>
      <c r="CE89" s="182"/>
      <c r="CF89" s="182"/>
      <c r="CG89" s="182"/>
      <c r="CH89" s="182"/>
      <c r="CI89" s="182"/>
      <c r="CJ89" s="182"/>
      <c r="CK89" s="182"/>
      <c r="CL89" s="182"/>
      <c r="CM89" s="182"/>
      <c r="CN89" s="182"/>
      <c r="CO89" s="182"/>
      <c r="CP89" s="182"/>
      <c r="CQ89" s="182"/>
    </row>
    <row r="90" spans="8:95" ht="127.5">
      <c r="H90" s="312"/>
      <c r="I90" s="313"/>
      <c r="J90" s="186" t="s">
        <v>121</v>
      </c>
      <c r="K90" s="332" t="s">
        <v>983</v>
      </c>
      <c r="L90" s="333"/>
      <c r="M90" s="335" t="s">
        <v>325</v>
      </c>
      <c r="N90" s="61" t="s">
        <v>955</v>
      </c>
      <c r="O90" s="62" t="s">
        <v>886</v>
      </c>
      <c r="P90" s="32"/>
      <c r="Q90" s="32"/>
      <c r="R90" s="226"/>
      <c r="S90" s="182"/>
      <c r="T90" s="182"/>
      <c r="U90" s="182"/>
      <c r="V90" s="182"/>
      <c r="W90" s="182"/>
      <c r="X90" s="182"/>
      <c r="Y90" s="182"/>
      <c r="Z90" s="182"/>
      <c r="AA90" s="182"/>
      <c r="AB90" s="182"/>
      <c r="AC90" s="182"/>
      <c r="AD90" s="182"/>
      <c r="AE90" s="182"/>
      <c r="AF90" s="182"/>
      <c r="AG90" s="182"/>
      <c r="AH90" s="182"/>
      <c r="AI90" s="182"/>
      <c r="AJ90" s="182"/>
      <c r="AK90" s="182"/>
      <c r="AL90" s="182"/>
      <c r="AM90" s="182"/>
      <c r="AN90" s="182"/>
      <c r="AO90" s="182"/>
      <c r="AP90" s="182"/>
      <c r="AQ90" s="182"/>
      <c r="AR90" s="182"/>
      <c r="AS90" s="182"/>
      <c r="AT90" s="182"/>
      <c r="AU90" s="182"/>
      <c r="AV90" s="182"/>
      <c r="AW90" s="182"/>
      <c r="AX90" s="182"/>
      <c r="AY90" s="182"/>
      <c r="AZ90" s="182"/>
      <c r="BA90" s="182"/>
      <c r="BB90" s="182"/>
      <c r="BC90" s="182"/>
      <c r="BD90" s="182"/>
      <c r="BE90" s="182"/>
      <c r="BF90" s="182"/>
      <c r="BG90" s="182"/>
      <c r="BH90" s="182"/>
      <c r="BI90" s="182"/>
      <c r="BJ90" s="182"/>
      <c r="BK90" s="182"/>
      <c r="BL90" s="182"/>
      <c r="BM90" s="182"/>
      <c r="BN90" s="182"/>
      <c r="BO90" s="182"/>
      <c r="BP90" s="182"/>
      <c r="BQ90" s="182"/>
      <c r="BR90" s="182"/>
      <c r="BS90" s="182"/>
      <c r="BT90" s="182"/>
      <c r="BU90" s="182"/>
      <c r="BV90" s="182"/>
      <c r="BW90" s="182"/>
      <c r="BX90" s="182"/>
      <c r="BY90" s="182"/>
      <c r="BZ90" s="182"/>
      <c r="CA90" s="182"/>
      <c r="CB90" s="182"/>
      <c r="CC90" s="182"/>
      <c r="CD90" s="182"/>
      <c r="CE90" s="182"/>
      <c r="CF90" s="182"/>
      <c r="CG90" s="182"/>
      <c r="CH90" s="182"/>
      <c r="CI90" s="182"/>
      <c r="CJ90" s="182"/>
      <c r="CK90" s="182"/>
      <c r="CL90" s="182"/>
      <c r="CM90" s="182"/>
      <c r="CN90" s="182"/>
      <c r="CO90" s="182"/>
      <c r="CP90" s="182"/>
      <c r="CQ90" s="182"/>
    </row>
    <row r="91" spans="8:95" ht="191.25">
      <c r="H91" s="312" t="s">
        <v>277</v>
      </c>
      <c r="I91" s="313" t="s">
        <v>354</v>
      </c>
      <c r="J91" s="186"/>
      <c r="K91" s="336" t="s">
        <v>984</v>
      </c>
      <c r="L91" s="333" t="s">
        <v>957</v>
      </c>
      <c r="M91" s="335" t="s">
        <v>325</v>
      </c>
      <c r="N91" s="61" t="s">
        <v>955</v>
      </c>
      <c r="O91" s="62" t="s">
        <v>886</v>
      </c>
      <c r="P91" s="32"/>
      <c r="Q91" s="32"/>
      <c r="R91" s="226"/>
      <c r="S91" s="182"/>
      <c r="T91" s="182"/>
      <c r="U91" s="182"/>
      <c r="V91" s="182"/>
      <c r="W91" s="182"/>
      <c r="X91" s="182"/>
      <c r="Y91" s="182"/>
      <c r="Z91" s="182"/>
      <c r="AA91" s="182"/>
      <c r="AB91" s="182"/>
      <c r="AC91" s="182"/>
      <c r="AD91" s="182"/>
      <c r="AE91" s="182"/>
      <c r="AF91" s="182"/>
      <c r="AG91" s="182"/>
      <c r="AH91" s="182"/>
      <c r="AI91" s="182"/>
      <c r="AJ91" s="182"/>
      <c r="AK91" s="182"/>
      <c r="AL91" s="182"/>
      <c r="AM91" s="182"/>
      <c r="AN91" s="182"/>
      <c r="AO91" s="182"/>
      <c r="AP91" s="182"/>
      <c r="AQ91" s="182"/>
      <c r="AR91" s="182"/>
      <c r="AS91" s="182"/>
      <c r="AT91" s="182"/>
      <c r="AU91" s="182"/>
      <c r="AV91" s="182"/>
      <c r="AW91" s="182"/>
      <c r="AX91" s="182"/>
      <c r="AY91" s="182"/>
      <c r="AZ91" s="182"/>
      <c r="BA91" s="182"/>
      <c r="BB91" s="182"/>
      <c r="BC91" s="182"/>
      <c r="BD91" s="182"/>
      <c r="BE91" s="182"/>
      <c r="BF91" s="182"/>
      <c r="BG91" s="182"/>
      <c r="BH91" s="182"/>
      <c r="BI91" s="182"/>
      <c r="BJ91" s="182"/>
      <c r="BK91" s="182"/>
      <c r="BL91" s="182"/>
      <c r="BM91" s="182"/>
      <c r="BN91" s="182"/>
      <c r="BO91" s="182"/>
      <c r="BP91" s="182"/>
      <c r="BQ91" s="182"/>
      <c r="BR91" s="182"/>
      <c r="BS91" s="182"/>
      <c r="BT91" s="182"/>
      <c r="BU91" s="182"/>
      <c r="BV91" s="182"/>
      <c r="BW91" s="182"/>
      <c r="BX91" s="182"/>
      <c r="BY91" s="182"/>
      <c r="BZ91" s="182"/>
      <c r="CA91" s="182"/>
      <c r="CB91" s="182"/>
      <c r="CC91" s="182"/>
      <c r="CD91" s="182"/>
      <c r="CE91" s="182"/>
      <c r="CF91" s="182"/>
      <c r="CG91" s="182"/>
      <c r="CH91" s="182"/>
      <c r="CI91" s="182"/>
      <c r="CJ91" s="182"/>
      <c r="CK91" s="182"/>
      <c r="CL91" s="182"/>
      <c r="CM91" s="182"/>
      <c r="CN91" s="182"/>
      <c r="CO91" s="182"/>
      <c r="CP91" s="182"/>
      <c r="CQ91" s="182"/>
    </row>
    <row r="92" spans="8:95" ht="89.25">
      <c r="H92" s="312" t="s">
        <v>277</v>
      </c>
      <c r="I92" s="313" t="s">
        <v>407</v>
      </c>
      <c r="J92" s="186"/>
      <c r="K92" s="336" t="s">
        <v>985</v>
      </c>
      <c r="L92" s="333" t="s">
        <v>287</v>
      </c>
      <c r="M92" s="335" t="s">
        <v>325</v>
      </c>
      <c r="N92" s="61" t="s">
        <v>955</v>
      </c>
      <c r="O92" s="62" t="s">
        <v>886</v>
      </c>
      <c r="P92" s="32"/>
      <c r="Q92" s="32"/>
      <c r="R92" s="226"/>
      <c r="S92" s="182"/>
      <c r="T92" s="182"/>
      <c r="U92" s="182"/>
      <c r="V92" s="182"/>
      <c r="W92" s="182"/>
      <c r="X92" s="182"/>
      <c r="Y92" s="182"/>
      <c r="Z92" s="182"/>
      <c r="AA92" s="182"/>
      <c r="AB92" s="182"/>
      <c r="AC92" s="182"/>
      <c r="AD92" s="182"/>
      <c r="AE92" s="182"/>
      <c r="AF92" s="182"/>
      <c r="AG92" s="182"/>
      <c r="AH92" s="182"/>
      <c r="AI92" s="182"/>
      <c r="AJ92" s="182"/>
      <c r="AK92" s="182"/>
      <c r="AL92" s="182"/>
      <c r="AM92" s="182"/>
      <c r="AN92" s="182"/>
      <c r="AO92" s="182"/>
      <c r="AP92" s="182"/>
      <c r="AQ92" s="182"/>
      <c r="AR92" s="182"/>
      <c r="AS92" s="182"/>
      <c r="AT92" s="182"/>
      <c r="AU92" s="182"/>
      <c r="AV92" s="182"/>
      <c r="AW92" s="182"/>
      <c r="AX92" s="182"/>
      <c r="AY92" s="182"/>
      <c r="AZ92" s="182"/>
      <c r="BA92" s="182"/>
      <c r="BB92" s="182"/>
      <c r="BC92" s="182"/>
      <c r="BD92" s="182"/>
      <c r="BE92" s="182"/>
      <c r="BF92" s="182"/>
      <c r="BG92" s="182"/>
      <c r="BH92" s="182"/>
      <c r="BI92" s="182"/>
      <c r="BJ92" s="182"/>
      <c r="BK92" s="182"/>
      <c r="BL92" s="182"/>
      <c r="BM92" s="182"/>
      <c r="BN92" s="182"/>
      <c r="BO92" s="182"/>
      <c r="BP92" s="182"/>
      <c r="BQ92" s="182"/>
      <c r="BR92" s="182"/>
      <c r="BS92" s="182"/>
      <c r="BT92" s="182"/>
      <c r="BU92" s="182"/>
      <c r="BV92" s="182"/>
      <c r="BW92" s="182"/>
      <c r="BX92" s="182"/>
      <c r="BY92" s="182"/>
      <c r="BZ92" s="182"/>
      <c r="CA92" s="182"/>
      <c r="CB92" s="182"/>
      <c r="CC92" s="182"/>
      <c r="CD92" s="182"/>
      <c r="CE92" s="182"/>
      <c r="CF92" s="182"/>
      <c r="CG92" s="182"/>
      <c r="CH92" s="182"/>
      <c r="CI92" s="182"/>
      <c r="CJ92" s="182"/>
      <c r="CK92" s="182"/>
      <c r="CL92" s="182"/>
      <c r="CM92" s="182"/>
      <c r="CN92" s="182"/>
      <c r="CO92" s="182"/>
      <c r="CP92" s="182"/>
      <c r="CQ92" s="182"/>
    </row>
    <row r="93" spans="8:95" ht="216.75">
      <c r="H93" s="312"/>
      <c r="I93" s="313" t="s">
        <v>986</v>
      </c>
      <c r="J93" s="186"/>
      <c r="K93" s="336" t="s">
        <v>987</v>
      </c>
      <c r="L93" s="333"/>
      <c r="M93" s="335" t="s">
        <v>325</v>
      </c>
      <c r="N93" s="61" t="s">
        <v>955</v>
      </c>
      <c r="O93" s="62" t="s">
        <v>886</v>
      </c>
      <c r="P93" s="32"/>
      <c r="Q93" s="32"/>
      <c r="R93" s="226"/>
      <c r="S93" s="182"/>
      <c r="T93" s="182"/>
      <c r="U93" s="182"/>
      <c r="V93" s="182"/>
      <c r="W93" s="182"/>
      <c r="X93" s="182"/>
      <c r="Y93" s="182"/>
      <c r="Z93" s="182"/>
      <c r="AA93" s="182"/>
      <c r="AB93" s="182"/>
      <c r="AC93" s="182"/>
      <c r="AD93" s="182"/>
      <c r="AE93" s="182"/>
      <c r="AF93" s="182"/>
      <c r="AG93" s="182"/>
      <c r="AH93" s="182"/>
      <c r="AI93" s="182"/>
      <c r="AJ93" s="182"/>
      <c r="AK93" s="182"/>
      <c r="AL93" s="182"/>
      <c r="AM93" s="182"/>
      <c r="AN93" s="182"/>
      <c r="AO93" s="182"/>
      <c r="AP93" s="182"/>
      <c r="AQ93" s="182"/>
      <c r="AR93" s="182"/>
      <c r="AS93" s="182"/>
      <c r="AT93" s="182"/>
      <c r="AU93" s="182"/>
      <c r="AV93" s="182"/>
      <c r="AW93" s="182"/>
      <c r="AX93" s="182"/>
      <c r="AY93" s="182"/>
      <c r="AZ93" s="182"/>
      <c r="BA93" s="182"/>
      <c r="BB93" s="182"/>
      <c r="BC93" s="182"/>
      <c r="BD93" s="182"/>
      <c r="BE93" s="182"/>
      <c r="BF93" s="182"/>
      <c r="BG93" s="182"/>
      <c r="BH93" s="182"/>
      <c r="BI93" s="182"/>
      <c r="BJ93" s="182"/>
      <c r="BK93" s="182"/>
      <c r="BL93" s="182"/>
      <c r="BM93" s="182"/>
      <c r="BN93" s="182"/>
      <c r="BO93" s="182"/>
      <c r="BP93" s="182"/>
      <c r="BQ93" s="182"/>
      <c r="BR93" s="182"/>
      <c r="BS93" s="182"/>
      <c r="BT93" s="182"/>
      <c r="BU93" s="182"/>
      <c r="BV93" s="182"/>
      <c r="BW93" s="182"/>
      <c r="BX93" s="182"/>
      <c r="BY93" s="182"/>
      <c r="BZ93" s="182"/>
      <c r="CA93" s="182"/>
      <c r="CB93" s="182"/>
      <c r="CC93" s="182"/>
      <c r="CD93" s="182"/>
      <c r="CE93" s="182"/>
      <c r="CF93" s="182"/>
      <c r="CG93" s="182"/>
      <c r="CH93" s="182"/>
      <c r="CI93" s="182"/>
      <c r="CJ93" s="182"/>
      <c r="CK93" s="182"/>
      <c r="CL93" s="182"/>
      <c r="CM93" s="182"/>
      <c r="CN93" s="182"/>
      <c r="CO93" s="182"/>
      <c r="CP93" s="182"/>
      <c r="CQ93" s="182"/>
    </row>
    <row r="94" spans="8:95" ht="89.25">
      <c r="H94" s="312"/>
      <c r="I94" s="313"/>
      <c r="J94" s="186" t="s">
        <v>117</v>
      </c>
      <c r="K94" s="336" t="s">
        <v>988</v>
      </c>
      <c r="L94" s="333"/>
      <c r="M94" s="335" t="s">
        <v>348</v>
      </c>
      <c r="N94" s="61" t="s">
        <v>950</v>
      </c>
      <c r="O94" s="62" t="s">
        <v>287</v>
      </c>
      <c r="P94" s="121"/>
      <c r="Q94" s="121"/>
      <c r="R94" s="226"/>
      <c r="S94" s="182"/>
      <c r="T94" s="182"/>
      <c r="U94" s="182"/>
      <c r="V94" s="182"/>
      <c r="W94" s="182"/>
      <c r="X94" s="182"/>
      <c r="Y94" s="182"/>
      <c r="Z94" s="182"/>
      <c r="AA94" s="182"/>
      <c r="AB94" s="182"/>
      <c r="AC94" s="182"/>
      <c r="AD94" s="182"/>
      <c r="AE94" s="182"/>
      <c r="AF94" s="182"/>
      <c r="AG94" s="182"/>
      <c r="AH94" s="182"/>
      <c r="AI94" s="182"/>
      <c r="AJ94" s="182"/>
      <c r="AK94" s="182"/>
      <c r="AL94" s="182"/>
      <c r="AM94" s="182"/>
      <c r="AN94" s="182"/>
      <c r="AO94" s="182"/>
      <c r="AP94" s="182"/>
      <c r="AQ94" s="182"/>
      <c r="AR94" s="182"/>
      <c r="AS94" s="182"/>
      <c r="AT94" s="182"/>
      <c r="AU94" s="182"/>
      <c r="AV94" s="182"/>
      <c r="AW94" s="182"/>
      <c r="AX94" s="182"/>
      <c r="AY94" s="182"/>
      <c r="AZ94" s="182"/>
      <c r="BA94" s="182"/>
      <c r="BB94" s="182"/>
      <c r="BC94" s="182"/>
      <c r="BD94" s="182"/>
      <c r="BE94" s="182"/>
      <c r="BF94" s="182"/>
      <c r="BG94" s="182"/>
      <c r="BH94" s="182"/>
      <c r="BI94" s="182"/>
      <c r="BJ94" s="182"/>
      <c r="BK94" s="182"/>
      <c r="BL94" s="182"/>
      <c r="BM94" s="182"/>
      <c r="BN94" s="182"/>
      <c r="BO94" s="182"/>
      <c r="BP94" s="182"/>
      <c r="BQ94" s="182"/>
      <c r="BR94" s="182"/>
      <c r="BS94" s="182"/>
      <c r="BT94" s="182"/>
      <c r="BU94" s="182"/>
      <c r="BV94" s="182"/>
      <c r="BW94" s="182"/>
      <c r="BX94" s="182"/>
      <c r="BY94" s="182"/>
      <c r="BZ94" s="182"/>
      <c r="CA94" s="182"/>
      <c r="CB94" s="182"/>
      <c r="CC94" s="182"/>
      <c r="CD94" s="182"/>
      <c r="CE94" s="182"/>
      <c r="CF94" s="182"/>
      <c r="CG94" s="182"/>
      <c r="CH94" s="182"/>
      <c r="CI94" s="182"/>
      <c r="CJ94" s="182"/>
      <c r="CK94" s="182"/>
      <c r="CL94" s="182"/>
      <c r="CM94" s="182"/>
      <c r="CN94" s="182"/>
      <c r="CO94" s="182"/>
      <c r="CP94" s="182"/>
      <c r="CQ94" s="182"/>
    </row>
    <row r="95" spans="8:95" ht="280.5">
      <c r="H95" s="312"/>
      <c r="I95" s="313"/>
      <c r="J95" s="186" t="s">
        <v>119</v>
      </c>
      <c r="K95" s="336" t="s">
        <v>989</v>
      </c>
      <c r="L95" s="333"/>
      <c r="M95" s="335" t="s">
        <v>325</v>
      </c>
      <c r="N95" s="61" t="s">
        <v>955</v>
      </c>
      <c r="O95" s="62" t="s">
        <v>886</v>
      </c>
      <c r="P95" s="32"/>
      <c r="Q95" s="32"/>
      <c r="R95" s="226"/>
      <c r="S95" s="182"/>
      <c r="T95" s="182"/>
      <c r="U95" s="182"/>
      <c r="V95" s="182"/>
      <c r="W95" s="182"/>
      <c r="X95" s="182"/>
      <c r="Y95" s="182"/>
      <c r="Z95" s="182"/>
      <c r="AA95" s="182"/>
      <c r="AB95" s="182"/>
      <c r="AC95" s="182"/>
      <c r="AD95" s="182"/>
      <c r="AE95" s="182"/>
      <c r="AF95" s="182"/>
      <c r="AG95" s="182"/>
      <c r="AH95" s="182"/>
      <c r="AI95" s="182"/>
      <c r="AJ95" s="182"/>
      <c r="AK95" s="182"/>
      <c r="AL95" s="182"/>
      <c r="AM95" s="182"/>
      <c r="AN95" s="182"/>
      <c r="AO95" s="182"/>
      <c r="AP95" s="182"/>
      <c r="AQ95" s="182"/>
      <c r="AR95" s="182"/>
      <c r="AS95" s="182"/>
      <c r="AT95" s="182"/>
      <c r="AU95" s="182"/>
      <c r="AV95" s="182"/>
      <c r="AW95" s="182"/>
      <c r="AX95" s="182"/>
      <c r="AY95" s="182"/>
      <c r="AZ95" s="182"/>
      <c r="BA95" s="182"/>
      <c r="BB95" s="182"/>
      <c r="BC95" s="182"/>
      <c r="BD95" s="182"/>
      <c r="BE95" s="182"/>
      <c r="BF95" s="182"/>
      <c r="BG95" s="182"/>
      <c r="BH95" s="182"/>
      <c r="BI95" s="182"/>
      <c r="BJ95" s="182"/>
      <c r="BK95" s="182"/>
      <c r="BL95" s="182"/>
      <c r="BM95" s="182"/>
      <c r="BN95" s="182"/>
      <c r="BO95" s="182"/>
      <c r="BP95" s="182"/>
      <c r="BQ95" s="182"/>
      <c r="BR95" s="182"/>
      <c r="BS95" s="182"/>
      <c r="BT95" s="182"/>
      <c r="BU95" s="182"/>
      <c r="BV95" s="182"/>
      <c r="BW95" s="182"/>
      <c r="BX95" s="182"/>
      <c r="BY95" s="182"/>
      <c r="BZ95" s="182"/>
      <c r="CA95" s="182"/>
      <c r="CB95" s="182"/>
      <c r="CC95" s="182"/>
      <c r="CD95" s="182"/>
      <c r="CE95" s="182"/>
      <c r="CF95" s="182"/>
      <c r="CG95" s="182"/>
      <c r="CH95" s="182"/>
      <c r="CI95" s="182"/>
      <c r="CJ95" s="182"/>
      <c r="CK95" s="182"/>
      <c r="CL95" s="182"/>
      <c r="CM95" s="182"/>
      <c r="CN95" s="182"/>
      <c r="CO95" s="182"/>
      <c r="CP95" s="182"/>
      <c r="CQ95" s="182"/>
    </row>
    <row r="96" spans="8:95" ht="127.5">
      <c r="H96" s="312"/>
      <c r="I96" s="313" t="s">
        <v>411</v>
      </c>
      <c r="J96" s="186"/>
      <c r="K96" s="336" t="s">
        <v>990</v>
      </c>
      <c r="L96" s="333"/>
      <c r="M96" s="334"/>
      <c r="N96" s="160"/>
      <c r="O96" s="161"/>
      <c r="P96" s="162"/>
      <c r="Q96" s="163"/>
      <c r="R96" s="226"/>
      <c r="S96" s="182"/>
      <c r="T96" s="182"/>
      <c r="U96" s="182"/>
      <c r="V96" s="182"/>
      <c r="W96" s="182"/>
      <c r="X96" s="182"/>
      <c r="Y96" s="182"/>
      <c r="Z96" s="182"/>
      <c r="AA96" s="182"/>
      <c r="AB96" s="182"/>
      <c r="AC96" s="182"/>
      <c r="AD96" s="182"/>
      <c r="AE96" s="182"/>
      <c r="AF96" s="182"/>
      <c r="AG96" s="182"/>
      <c r="AH96" s="182"/>
      <c r="AI96" s="182"/>
      <c r="AJ96" s="182"/>
      <c r="AK96" s="182"/>
      <c r="AL96" s="182"/>
      <c r="AM96" s="182"/>
      <c r="AN96" s="182"/>
      <c r="AO96" s="182"/>
      <c r="AP96" s="182"/>
      <c r="AQ96" s="182"/>
      <c r="AR96" s="182"/>
      <c r="AS96" s="182"/>
      <c r="AT96" s="182"/>
      <c r="AU96" s="182"/>
      <c r="AV96" s="182"/>
      <c r="AW96" s="182"/>
      <c r="AX96" s="182"/>
      <c r="AY96" s="182"/>
      <c r="AZ96" s="182"/>
      <c r="BA96" s="182"/>
      <c r="BB96" s="182"/>
      <c r="BC96" s="182"/>
      <c r="BD96" s="182"/>
      <c r="BE96" s="182"/>
      <c r="BF96" s="182"/>
      <c r="BG96" s="182"/>
      <c r="BH96" s="182"/>
      <c r="BI96" s="182"/>
      <c r="BJ96" s="182"/>
      <c r="BK96" s="182"/>
      <c r="BL96" s="182"/>
      <c r="BM96" s="182"/>
      <c r="BN96" s="182"/>
      <c r="BO96" s="182"/>
      <c r="BP96" s="182"/>
      <c r="BQ96" s="182"/>
      <c r="BR96" s="182"/>
      <c r="BS96" s="182"/>
      <c r="BT96" s="182"/>
      <c r="BU96" s="182"/>
      <c r="BV96" s="182"/>
      <c r="BW96" s="182"/>
      <c r="BX96" s="182"/>
      <c r="BY96" s="182"/>
      <c r="BZ96" s="182"/>
      <c r="CA96" s="182"/>
      <c r="CB96" s="182"/>
      <c r="CC96" s="182"/>
      <c r="CD96" s="182"/>
      <c r="CE96" s="182"/>
      <c r="CF96" s="182"/>
      <c r="CG96" s="182"/>
      <c r="CH96" s="182"/>
      <c r="CI96" s="182"/>
      <c r="CJ96" s="182"/>
      <c r="CK96" s="182"/>
      <c r="CL96" s="182"/>
      <c r="CM96" s="182"/>
      <c r="CN96" s="182"/>
      <c r="CO96" s="182"/>
      <c r="CP96" s="182"/>
      <c r="CQ96" s="182"/>
    </row>
    <row r="97" spans="8:95" ht="33.75">
      <c r="H97" s="312" t="s">
        <v>277</v>
      </c>
      <c r="I97" s="313"/>
      <c r="J97" s="186" t="s">
        <v>117</v>
      </c>
      <c r="K97" s="336" t="s">
        <v>991</v>
      </c>
      <c r="L97" s="333" t="s">
        <v>287</v>
      </c>
      <c r="M97" s="335" t="s">
        <v>325</v>
      </c>
      <c r="N97" s="61" t="s">
        <v>955</v>
      </c>
      <c r="O97" s="62" t="s">
        <v>886</v>
      </c>
      <c r="P97" s="32"/>
      <c r="Q97" s="32"/>
      <c r="R97" s="226"/>
      <c r="S97" s="182"/>
      <c r="T97" s="182"/>
      <c r="U97" s="182"/>
      <c r="V97" s="182"/>
      <c r="W97" s="182"/>
      <c r="X97" s="182"/>
      <c r="Y97" s="182"/>
      <c r="Z97" s="182"/>
      <c r="AA97" s="182"/>
      <c r="AB97" s="182"/>
      <c r="AC97" s="182"/>
      <c r="AD97" s="182"/>
      <c r="AE97" s="182"/>
      <c r="AF97" s="182"/>
      <c r="AG97" s="182"/>
      <c r="AH97" s="182"/>
      <c r="AI97" s="182"/>
      <c r="AJ97" s="182"/>
      <c r="AK97" s="182"/>
      <c r="AL97" s="182"/>
      <c r="AM97" s="182"/>
      <c r="AN97" s="182"/>
      <c r="AO97" s="182"/>
      <c r="AP97" s="182"/>
      <c r="AQ97" s="182"/>
      <c r="AR97" s="182"/>
      <c r="AS97" s="182"/>
      <c r="AT97" s="182"/>
      <c r="AU97" s="182"/>
      <c r="AV97" s="182"/>
      <c r="AW97" s="182"/>
      <c r="AX97" s="182"/>
      <c r="AY97" s="182"/>
      <c r="AZ97" s="182"/>
      <c r="BA97" s="182"/>
      <c r="BB97" s="182"/>
      <c r="BC97" s="182"/>
      <c r="BD97" s="182"/>
      <c r="BE97" s="182"/>
      <c r="BF97" s="182"/>
      <c r="BG97" s="182"/>
      <c r="BH97" s="182"/>
      <c r="BI97" s="182"/>
      <c r="BJ97" s="182"/>
      <c r="BK97" s="182"/>
      <c r="BL97" s="182"/>
      <c r="BM97" s="182"/>
      <c r="BN97" s="182"/>
      <c r="BO97" s="182"/>
      <c r="BP97" s="182"/>
      <c r="BQ97" s="182"/>
      <c r="BR97" s="182"/>
      <c r="BS97" s="182"/>
      <c r="BT97" s="182"/>
      <c r="BU97" s="182"/>
      <c r="BV97" s="182"/>
      <c r="BW97" s="182"/>
      <c r="BX97" s="182"/>
      <c r="BY97" s="182"/>
      <c r="BZ97" s="182"/>
      <c r="CA97" s="182"/>
      <c r="CB97" s="182"/>
      <c r="CC97" s="182"/>
      <c r="CD97" s="182"/>
      <c r="CE97" s="182"/>
      <c r="CF97" s="182"/>
      <c r="CG97" s="182"/>
      <c r="CH97" s="182"/>
      <c r="CI97" s="182"/>
      <c r="CJ97" s="182"/>
      <c r="CK97" s="182"/>
      <c r="CL97" s="182"/>
      <c r="CM97" s="182"/>
      <c r="CN97" s="182"/>
      <c r="CO97" s="182"/>
      <c r="CP97" s="182"/>
      <c r="CQ97" s="182"/>
    </row>
    <row r="98" spans="8:95" ht="33.75">
      <c r="H98" s="312"/>
      <c r="I98" s="313"/>
      <c r="J98" s="186" t="s">
        <v>119</v>
      </c>
      <c r="K98" s="336" t="s">
        <v>992</v>
      </c>
      <c r="L98" s="333"/>
      <c r="M98" s="335" t="s">
        <v>325</v>
      </c>
      <c r="N98" s="61" t="s">
        <v>955</v>
      </c>
      <c r="O98" s="62" t="s">
        <v>886</v>
      </c>
      <c r="P98" s="32"/>
      <c r="Q98" s="32"/>
      <c r="R98" s="226"/>
      <c r="S98" s="182"/>
      <c r="T98" s="182"/>
      <c r="U98" s="182"/>
      <c r="V98" s="182"/>
      <c r="W98" s="182"/>
      <c r="X98" s="182"/>
      <c r="Y98" s="182"/>
      <c r="Z98" s="182"/>
      <c r="AA98" s="182"/>
      <c r="AB98" s="182"/>
      <c r="AC98" s="182"/>
      <c r="AD98" s="182"/>
      <c r="AE98" s="182"/>
      <c r="AF98" s="182"/>
      <c r="AG98" s="182"/>
      <c r="AH98" s="182"/>
      <c r="AI98" s="182"/>
      <c r="AJ98" s="182"/>
      <c r="AK98" s="182"/>
      <c r="AL98" s="182"/>
      <c r="AM98" s="182"/>
      <c r="AN98" s="182"/>
      <c r="AO98" s="182"/>
      <c r="AP98" s="182"/>
      <c r="AQ98" s="182"/>
      <c r="AR98" s="182"/>
      <c r="AS98" s="182"/>
      <c r="AT98" s="182"/>
      <c r="AU98" s="182"/>
      <c r="AV98" s="182"/>
      <c r="AW98" s="182"/>
      <c r="AX98" s="182"/>
      <c r="AY98" s="182"/>
      <c r="AZ98" s="182"/>
      <c r="BA98" s="182"/>
      <c r="BB98" s="182"/>
      <c r="BC98" s="182"/>
      <c r="BD98" s="182"/>
      <c r="BE98" s="182"/>
      <c r="BF98" s="182"/>
      <c r="BG98" s="182"/>
      <c r="BH98" s="182"/>
      <c r="BI98" s="182"/>
      <c r="BJ98" s="182"/>
      <c r="BK98" s="182"/>
      <c r="BL98" s="182"/>
      <c r="BM98" s="182"/>
      <c r="BN98" s="182"/>
      <c r="BO98" s="182"/>
      <c r="BP98" s="182"/>
      <c r="BQ98" s="182"/>
      <c r="BR98" s="182"/>
      <c r="BS98" s="182"/>
      <c r="BT98" s="182"/>
      <c r="BU98" s="182"/>
      <c r="BV98" s="182"/>
      <c r="BW98" s="182"/>
      <c r="BX98" s="182"/>
      <c r="BY98" s="182"/>
      <c r="BZ98" s="182"/>
      <c r="CA98" s="182"/>
      <c r="CB98" s="182"/>
      <c r="CC98" s="182"/>
      <c r="CD98" s="182"/>
      <c r="CE98" s="182"/>
      <c r="CF98" s="182"/>
      <c r="CG98" s="182"/>
      <c r="CH98" s="182"/>
      <c r="CI98" s="182"/>
      <c r="CJ98" s="182"/>
      <c r="CK98" s="182"/>
      <c r="CL98" s="182"/>
      <c r="CM98" s="182"/>
      <c r="CN98" s="182"/>
      <c r="CO98" s="182"/>
      <c r="CP98" s="182"/>
      <c r="CQ98" s="182"/>
    </row>
    <row r="99" spans="8:95" ht="33.75">
      <c r="H99" s="312"/>
      <c r="I99" s="313"/>
      <c r="J99" s="186" t="s">
        <v>121</v>
      </c>
      <c r="K99" s="336" t="s">
        <v>993</v>
      </c>
      <c r="L99" s="333"/>
      <c r="M99" s="335" t="s">
        <v>325</v>
      </c>
      <c r="N99" s="61" t="s">
        <v>955</v>
      </c>
      <c r="O99" s="62" t="s">
        <v>886</v>
      </c>
      <c r="P99" s="32"/>
      <c r="Q99" s="32"/>
      <c r="R99" s="226"/>
      <c r="S99" s="182"/>
      <c r="T99" s="182"/>
      <c r="U99" s="182"/>
      <c r="V99" s="182"/>
      <c r="W99" s="182"/>
      <c r="X99" s="182"/>
      <c r="Y99" s="182"/>
      <c r="Z99" s="182"/>
      <c r="AA99" s="182"/>
      <c r="AB99" s="182"/>
      <c r="AC99" s="182"/>
      <c r="AD99" s="182"/>
      <c r="AE99" s="182"/>
      <c r="AF99" s="182"/>
      <c r="AG99" s="182"/>
      <c r="AH99" s="182"/>
      <c r="AI99" s="182"/>
      <c r="AJ99" s="182"/>
      <c r="AK99" s="182"/>
      <c r="AL99" s="182"/>
      <c r="AM99" s="182"/>
      <c r="AN99" s="182"/>
      <c r="AO99" s="182"/>
      <c r="AP99" s="182"/>
      <c r="AQ99" s="182"/>
      <c r="AR99" s="182"/>
      <c r="AS99" s="182"/>
      <c r="AT99" s="182"/>
      <c r="AU99" s="182"/>
      <c r="AV99" s="182"/>
      <c r="AW99" s="182"/>
      <c r="AX99" s="182"/>
      <c r="AY99" s="182"/>
      <c r="AZ99" s="182"/>
      <c r="BA99" s="182"/>
      <c r="BB99" s="182"/>
      <c r="BC99" s="182"/>
      <c r="BD99" s="182"/>
      <c r="BE99" s="182"/>
      <c r="BF99" s="182"/>
      <c r="BG99" s="182"/>
      <c r="BH99" s="182"/>
      <c r="BI99" s="182"/>
      <c r="BJ99" s="182"/>
      <c r="BK99" s="182"/>
      <c r="BL99" s="182"/>
      <c r="BM99" s="182"/>
      <c r="BN99" s="182"/>
      <c r="BO99" s="182"/>
      <c r="BP99" s="182"/>
      <c r="BQ99" s="182"/>
      <c r="BR99" s="182"/>
      <c r="BS99" s="182"/>
      <c r="BT99" s="182"/>
      <c r="BU99" s="182"/>
      <c r="BV99" s="182"/>
      <c r="BW99" s="182"/>
      <c r="BX99" s="182"/>
      <c r="BY99" s="182"/>
      <c r="BZ99" s="182"/>
      <c r="CA99" s="182"/>
      <c r="CB99" s="182"/>
      <c r="CC99" s="182"/>
      <c r="CD99" s="182"/>
      <c r="CE99" s="182"/>
      <c r="CF99" s="182"/>
      <c r="CG99" s="182"/>
      <c r="CH99" s="182"/>
      <c r="CI99" s="182"/>
      <c r="CJ99" s="182"/>
      <c r="CK99" s="182"/>
      <c r="CL99" s="182"/>
      <c r="CM99" s="182"/>
      <c r="CN99" s="182"/>
      <c r="CO99" s="182"/>
      <c r="CP99" s="182"/>
      <c r="CQ99" s="182"/>
    </row>
    <row r="100" spans="8:95" ht="33.75">
      <c r="H100" s="312"/>
      <c r="I100" s="313"/>
      <c r="J100" s="186" t="s">
        <v>134</v>
      </c>
      <c r="K100" s="336" t="s">
        <v>994</v>
      </c>
      <c r="L100" s="333"/>
      <c r="M100" s="335" t="s">
        <v>325</v>
      </c>
      <c r="N100" s="61" t="s">
        <v>955</v>
      </c>
      <c r="O100" s="62" t="s">
        <v>886</v>
      </c>
      <c r="P100" s="32"/>
      <c r="Q100" s="32"/>
      <c r="R100" s="226"/>
      <c r="S100" s="182"/>
      <c r="T100" s="182"/>
      <c r="U100" s="182"/>
      <c r="V100" s="182"/>
      <c r="W100" s="182"/>
      <c r="X100" s="182"/>
      <c r="Y100" s="182"/>
      <c r="Z100" s="182"/>
      <c r="AA100" s="182"/>
      <c r="AB100" s="182"/>
      <c r="AC100" s="182"/>
      <c r="AD100" s="182"/>
      <c r="AE100" s="182"/>
      <c r="AF100" s="182"/>
      <c r="AG100" s="182"/>
      <c r="AH100" s="182"/>
      <c r="AI100" s="182"/>
      <c r="AJ100" s="182"/>
      <c r="AK100" s="182"/>
      <c r="AL100" s="182"/>
      <c r="AM100" s="182"/>
      <c r="AN100" s="182"/>
      <c r="AO100" s="182"/>
      <c r="AP100" s="182"/>
      <c r="AQ100" s="182"/>
      <c r="AR100" s="182"/>
      <c r="AS100" s="182"/>
      <c r="AT100" s="182"/>
      <c r="AU100" s="182"/>
      <c r="AV100" s="182"/>
      <c r="AW100" s="182"/>
      <c r="AX100" s="182"/>
      <c r="AY100" s="182"/>
      <c r="AZ100" s="182"/>
      <c r="BA100" s="182"/>
      <c r="BB100" s="182"/>
      <c r="BC100" s="182"/>
      <c r="BD100" s="182"/>
      <c r="BE100" s="182"/>
      <c r="BF100" s="182"/>
      <c r="BG100" s="182"/>
      <c r="BH100" s="182"/>
      <c r="BI100" s="182"/>
      <c r="BJ100" s="182"/>
      <c r="BK100" s="182"/>
      <c r="BL100" s="182"/>
      <c r="BM100" s="182"/>
      <c r="BN100" s="182"/>
      <c r="BO100" s="182"/>
      <c r="BP100" s="182"/>
      <c r="BQ100" s="182"/>
      <c r="BR100" s="182"/>
      <c r="BS100" s="182"/>
      <c r="BT100" s="182"/>
      <c r="BU100" s="182"/>
      <c r="BV100" s="182"/>
      <c r="BW100" s="182"/>
      <c r="BX100" s="182"/>
      <c r="BY100" s="182"/>
      <c r="BZ100" s="182"/>
      <c r="CA100" s="182"/>
      <c r="CB100" s="182"/>
      <c r="CC100" s="182"/>
      <c r="CD100" s="182"/>
      <c r="CE100" s="182"/>
      <c r="CF100" s="182"/>
      <c r="CG100" s="182"/>
      <c r="CH100" s="182"/>
      <c r="CI100" s="182"/>
      <c r="CJ100" s="182"/>
      <c r="CK100" s="182"/>
      <c r="CL100" s="182"/>
      <c r="CM100" s="182"/>
      <c r="CN100" s="182"/>
      <c r="CO100" s="182"/>
      <c r="CP100" s="182"/>
      <c r="CQ100" s="182"/>
    </row>
    <row r="101" spans="8:95" ht="216.75">
      <c r="H101" s="312" t="s">
        <v>277</v>
      </c>
      <c r="I101" s="313" t="s">
        <v>413</v>
      </c>
      <c r="J101" s="186"/>
      <c r="K101" s="336" t="s">
        <v>995</v>
      </c>
      <c r="L101" s="333" t="s">
        <v>957</v>
      </c>
      <c r="M101" s="335" t="s">
        <v>348</v>
      </c>
      <c r="N101" s="61" t="s">
        <v>950</v>
      </c>
      <c r="O101" s="62" t="s">
        <v>287</v>
      </c>
      <c r="P101" s="121"/>
      <c r="Q101" s="121"/>
      <c r="R101" s="226"/>
      <c r="S101" s="182"/>
      <c r="T101" s="182"/>
      <c r="U101" s="182"/>
      <c r="V101" s="182"/>
      <c r="W101" s="182"/>
      <c r="X101" s="182"/>
      <c r="Y101" s="182"/>
      <c r="Z101" s="182"/>
      <c r="AA101" s="182"/>
      <c r="AB101" s="182"/>
      <c r="AC101" s="182"/>
      <c r="AD101" s="182"/>
      <c r="AE101" s="182"/>
      <c r="AF101" s="182"/>
      <c r="AG101" s="182"/>
      <c r="AH101" s="182"/>
      <c r="AI101" s="182"/>
      <c r="AJ101" s="182"/>
      <c r="AK101" s="182"/>
      <c r="AL101" s="182"/>
      <c r="AM101" s="182"/>
      <c r="AN101" s="182"/>
      <c r="AO101" s="182"/>
      <c r="AP101" s="182"/>
      <c r="AQ101" s="182"/>
      <c r="AR101" s="182"/>
      <c r="AS101" s="182"/>
      <c r="AT101" s="182"/>
      <c r="AU101" s="182"/>
      <c r="AV101" s="182"/>
      <c r="AW101" s="182"/>
      <c r="AX101" s="182"/>
      <c r="AY101" s="182"/>
      <c r="AZ101" s="182"/>
      <c r="BA101" s="182"/>
      <c r="BB101" s="182"/>
      <c r="BC101" s="182"/>
      <c r="BD101" s="182"/>
      <c r="BE101" s="182"/>
      <c r="BF101" s="182"/>
      <c r="BG101" s="182"/>
      <c r="BH101" s="182"/>
      <c r="BI101" s="182"/>
      <c r="BJ101" s="182"/>
      <c r="BK101" s="182"/>
      <c r="BL101" s="182"/>
      <c r="BM101" s="182"/>
      <c r="BN101" s="182"/>
      <c r="BO101" s="182"/>
      <c r="BP101" s="182"/>
      <c r="BQ101" s="182"/>
      <c r="BR101" s="182"/>
      <c r="BS101" s="182"/>
      <c r="BT101" s="182"/>
      <c r="BU101" s="182"/>
      <c r="BV101" s="182"/>
      <c r="BW101" s="182"/>
      <c r="BX101" s="182"/>
      <c r="BY101" s="182"/>
      <c r="BZ101" s="182"/>
      <c r="CA101" s="182"/>
      <c r="CB101" s="182"/>
      <c r="CC101" s="182"/>
      <c r="CD101" s="182"/>
      <c r="CE101" s="182"/>
      <c r="CF101" s="182"/>
      <c r="CG101" s="182"/>
      <c r="CH101" s="182"/>
      <c r="CI101" s="182"/>
      <c r="CJ101" s="182"/>
      <c r="CK101" s="182"/>
      <c r="CL101" s="182"/>
      <c r="CM101" s="182"/>
      <c r="CN101" s="182"/>
      <c r="CO101" s="182"/>
      <c r="CP101" s="182"/>
      <c r="CQ101" s="182"/>
    </row>
    <row r="102" spans="8:95" ht="140.25">
      <c r="H102" s="312"/>
      <c r="I102" s="313" t="s">
        <v>415</v>
      </c>
      <c r="J102" s="186"/>
      <c r="K102" s="336" t="s">
        <v>996</v>
      </c>
      <c r="L102" s="333"/>
      <c r="M102" s="335" t="s">
        <v>348</v>
      </c>
      <c r="N102" s="61" t="s">
        <v>950</v>
      </c>
      <c r="O102" s="62" t="s">
        <v>287</v>
      </c>
      <c r="P102" s="121"/>
      <c r="Q102" s="121"/>
      <c r="R102" s="226"/>
      <c r="S102" s="182"/>
      <c r="T102" s="182"/>
      <c r="U102" s="182"/>
      <c r="V102" s="182"/>
      <c r="W102" s="182"/>
      <c r="X102" s="182"/>
      <c r="Y102" s="182"/>
      <c r="Z102" s="182"/>
      <c r="AA102" s="182"/>
      <c r="AB102" s="182"/>
      <c r="AC102" s="182"/>
      <c r="AD102" s="182"/>
      <c r="AE102" s="182"/>
      <c r="AF102" s="182"/>
      <c r="AG102" s="182"/>
      <c r="AH102" s="182"/>
      <c r="AI102" s="182"/>
      <c r="AJ102" s="182"/>
      <c r="AK102" s="182"/>
      <c r="AL102" s="182"/>
      <c r="AM102" s="182"/>
      <c r="AN102" s="182"/>
      <c r="AO102" s="182"/>
      <c r="AP102" s="182"/>
      <c r="AQ102" s="182"/>
      <c r="AR102" s="182"/>
      <c r="AS102" s="182"/>
      <c r="AT102" s="182"/>
      <c r="AU102" s="182"/>
      <c r="AV102" s="182"/>
      <c r="AW102" s="182"/>
      <c r="AX102" s="182"/>
      <c r="AY102" s="182"/>
      <c r="AZ102" s="182"/>
      <c r="BA102" s="182"/>
      <c r="BB102" s="182"/>
      <c r="BC102" s="182"/>
      <c r="BD102" s="182"/>
      <c r="BE102" s="182"/>
      <c r="BF102" s="182"/>
      <c r="BG102" s="182"/>
      <c r="BH102" s="182"/>
      <c r="BI102" s="182"/>
      <c r="BJ102" s="182"/>
      <c r="BK102" s="182"/>
      <c r="BL102" s="182"/>
      <c r="BM102" s="182"/>
      <c r="BN102" s="182"/>
      <c r="BO102" s="182"/>
      <c r="BP102" s="182"/>
      <c r="BQ102" s="182"/>
      <c r="BR102" s="182"/>
      <c r="BS102" s="182"/>
      <c r="BT102" s="182"/>
      <c r="BU102" s="182"/>
      <c r="BV102" s="182"/>
      <c r="BW102" s="182"/>
      <c r="BX102" s="182"/>
      <c r="BY102" s="182"/>
      <c r="BZ102" s="182"/>
      <c r="CA102" s="182"/>
      <c r="CB102" s="182"/>
      <c r="CC102" s="182"/>
      <c r="CD102" s="182"/>
      <c r="CE102" s="182"/>
      <c r="CF102" s="182"/>
      <c r="CG102" s="182"/>
      <c r="CH102" s="182"/>
      <c r="CI102" s="182"/>
      <c r="CJ102" s="182"/>
      <c r="CK102" s="182"/>
      <c r="CL102" s="182"/>
      <c r="CM102" s="182"/>
      <c r="CN102" s="182"/>
      <c r="CO102" s="182"/>
      <c r="CP102" s="182"/>
      <c r="CQ102" s="182"/>
    </row>
    <row r="103" spans="8:95" ht="89.25">
      <c r="H103" s="312" t="s">
        <v>277</v>
      </c>
      <c r="I103" s="313" t="s">
        <v>417</v>
      </c>
      <c r="J103" s="186"/>
      <c r="K103" s="336" t="s">
        <v>997</v>
      </c>
      <c r="L103" s="333" t="s">
        <v>957</v>
      </c>
      <c r="M103" s="334"/>
      <c r="N103" s="160"/>
      <c r="O103" s="161"/>
      <c r="P103" s="162"/>
      <c r="Q103" s="163"/>
      <c r="R103" s="226"/>
      <c r="S103" s="182"/>
      <c r="T103" s="182"/>
      <c r="U103" s="182"/>
      <c r="V103" s="182"/>
      <c r="W103" s="182"/>
      <c r="X103" s="182"/>
      <c r="Y103" s="182"/>
      <c r="Z103" s="182"/>
      <c r="AA103" s="182"/>
      <c r="AB103" s="182"/>
      <c r="AC103" s="182"/>
      <c r="AD103" s="182"/>
      <c r="AE103" s="182"/>
      <c r="AF103" s="182"/>
      <c r="AG103" s="182"/>
      <c r="AH103" s="182"/>
      <c r="AI103" s="182"/>
      <c r="AJ103" s="182"/>
      <c r="AK103" s="182"/>
      <c r="AL103" s="182"/>
      <c r="AM103" s="182"/>
      <c r="AN103" s="182"/>
      <c r="AO103" s="182"/>
      <c r="AP103" s="182"/>
      <c r="AQ103" s="182"/>
      <c r="AR103" s="182"/>
      <c r="AS103" s="182"/>
      <c r="AT103" s="182"/>
      <c r="AU103" s="182"/>
      <c r="AV103" s="182"/>
      <c r="AW103" s="182"/>
      <c r="AX103" s="182"/>
      <c r="AY103" s="182"/>
      <c r="AZ103" s="182"/>
      <c r="BA103" s="182"/>
      <c r="BB103" s="182"/>
      <c r="BC103" s="182"/>
      <c r="BD103" s="182"/>
      <c r="BE103" s="182"/>
      <c r="BF103" s="182"/>
      <c r="BG103" s="182"/>
      <c r="BH103" s="182"/>
      <c r="BI103" s="182"/>
      <c r="BJ103" s="182"/>
      <c r="BK103" s="182"/>
      <c r="BL103" s="182"/>
      <c r="BM103" s="182"/>
      <c r="BN103" s="182"/>
      <c r="BO103" s="182"/>
      <c r="BP103" s="182"/>
      <c r="BQ103" s="182"/>
      <c r="BR103" s="182"/>
      <c r="BS103" s="182"/>
      <c r="BT103" s="182"/>
      <c r="BU103" s="182"/>
      <c r="BV103" s="182"/>
      <c r="BW103" s="182"/>
      <c r="BX103" s="182"/>
      <c r="BY103" s="182"/>
      <c r="BZ103" s="182"/>
      <c r="CA103" s="182"/>
      <c r="CB103" s="182"/>
      <c r="CC103" s="182"/>
      <c r="CD103" s="182"/>
      <c r="CE103" s="182"/>
      <c r="CF103" s="182"/>
      <c r="CG103" s="182"/>
      <c r="CH103" s="182"/>
      <c r="CI103" s="182"/>
      <c r="CJ103" s="182"/>
      <c r="CK103" s="182"/>
      <c r="CL103" s="182"/>
      <c r="CM103" s="182"/>
      <c r="CN103" s="182"/>
      <c r="CO103" s="182"/>
      <c r="CP103" s="182"/>
      <c r="CQ103" s="182"/>
    </row>
    <row r="104" spans="8:95" ht="51">
      <c r="H104" s="312"/>
      <c r="I104" s="313"/>
      <c r="J104" s="186" t="s">
        <v>117</v>
      </c>
      <c r="K104" s="336" t="s">
        <v>998</v>
      </c>
      <c r="L104" s="333"/>
      <c r="M104" s="335" t="s">
        <v>325</v>
      </c>
      <c r="N104" s="61" t="s">
        <v>955</v>
      </c>
      <c r="O104" s="62" t="s">
        <v>886</v>
      </c>
      <c r="P104" s="32"/>
      <c r="Q104" s="32"/>
      <c r="R104" s="226"/>
      <c r="S104" s="182"/>
      <c r="T104" s="182"/>
      <c r="U104" s="182"/>
      <c r="V104" s="182"/>
      <c r="W104" s="182"/>
      <c r="X104" s="182"/>
      <c r="Y104" s="182"/>
      <c r="Z104" s="182"/>
      <c r="AA104" s="182"/>
      <c r="AB104" s="182"/>
      <c r="AC104" s="182"/>
      <c r="AD104" s="182"/>
      <c r="AE104" s="182"/>
      <c r="AF104" s="182"/>
      <c r="AG104" s="182"/>
      <c r="AH104" s="182"/>
      <c r="AI104" s="182"/>
      <c r="AJ104" s="182"/>
      <c r="AK104" s="182"/>
      <c r="AL104" s="182"/>
      <c r="AM104" s="182"/>
      <c r="AN104" s="182"/>
      <c r="AO104" s="182"/>
      <c r="AP104" s="182"/>
      <c r="AQ104" s="182"/>
      <c r="AR104" s="182"/>
      <c r="AS104" s="182"/>
      <c r="AT104" s="182"/>
      <c r="AU104" s="182"/>
      <c r="AV104" s="182"/>
      <c r="AW104" s="182"/>
      <c r="AX104" s="182"/>
      <c r="AY104" s="182"/>
      <c r="AZ104" s="182"/>
      <c r="BA104" s="182"/>
      <c r="BB104" s="182"/>
      <c r="BC104" s="182"/>
      <c r="BD104" s="182"/>
      <c r="BE104" s="182"/>
      <c r="BF104" s="182"/>
      <c r="BG104" s="182"/>
      <c r="BH104" s="182"/>
      <c r="BI104" s="182"/>
      <c r="BJ104" s="182"/>
      <c r="BK104" s="182"/>
      <c r="BL104" s="182"/>
      <c r="BM104" s="182"/>
      <c r="BN104" s="182"/>
      <c r="BO104" s="182"/>
      <c r="BP104" s="182"/>
      <c r="BQ104" s="182"/>
      <c r="BR104" s="182"/>
      <c r="BS104" s="182"/>
      <c r="BT104" s="182"/>
      <c r="BU104" s="182"/>
      <c r="BV104" s="182"/>
      <c r="BW104" s="182"/>
      <c r="BX104" s="182"/>
      <c r="BY104" s="182"/>
      <c r="BZ104" s="182"/>
      <c r="CA104" s="182"/>
      <c r="CB104" s="182"/>
      <c r="CC104" s="182"/>
      <c r="CD104" s="182"/>
      <c r="CE104" s="182"/>
      <c r="CF104" s="182"/>
      <c r="CG104" s="182"/>
      <c r="CH104" s="182"/>
      <c r="CI104" s="182"/>
      <c r="CJ104" s="182"/>
      <c r="CK104" s="182"/>
      <c r="CL104" s="182"/>
      <c r="CM104" s="182"/>
      <c r="CN104" s="182"/>
      <c r="CO104" s="182"/>
      <c r="CP104" s="182"/>
      <c r="CQ104" s="182"/>
    </row>
    <row r="105" spans="8:95" ht="51">
      <c r="H105" s="312"/>
      <c r="I105" s="313"/>
      <c r="J105" s="186" t="s">
        <v>119</v>
      </c>
      <c r="K105" s="336" t="s">
        <v>999</v>
      </c>
      <c r="L105" s="333"/>
      <c r="M105" s="335" t="s">
        <v>325</v>
      </c>
      <c r="N105" s="61" t="s">
        <v>955</v>
      </c>
      <c r="O105" s="62" t="s">
        <v>886</v>
      </c>
      <c r="P105" s="32"/>
      <c r="Q105" s="32"/>
      <c r="R105" s="226"/>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c r="AT105" s="182"/>
      <c r="AU105" s="182"/>
      <c r="AV105" s="182"/>
      <c r="AW105" s="182"/>
      <c r="AX105" s="182"/>
      <c r="AY105" s="182"/>
      <c r="AZ105" s="182"/>
      <c r="BA105" s="182"/>
      <c r="BB105" s="182"/>
      <c r="BC105" s="182"/>
      <c r="BD105" s="182"/>
      <c r="BE105" s="182"/>
      <c r="BF105" s="182"/>
      <c r="BG105" s="182"/>
      <c r="BH105" s="182"/>
      <c r="BI105" s="182"/>
      <c r="BJ105" s="182"/>
      <c r="BK105" s="182"/>
      <c r="BL105" s="182"/>
      <c r="BM105" s="182"/>
      <c r="BN105" s="182"/>
      <c r="BO105" s="182"/>
      <c r="BP105" s="182"/>
      <c r="BQ105" s="182"/>
      <c r="BR105" s="182"/>
      <c r="BS105" s="182"/>
      <c r="BT105" s="182"/>
      <c r="BU105" s="182"/>
      <c r="BV105" s="182"/>
      <c r="BW105" s="182"/>
      <c r="BX105" s="182"/>
      <c r="BY105" s="182"/>
      <c r="BZ105" s="182"/>
      <c r="CA105" s="182"/>
      <c r="CB105" s="182"/>
      <c r="CC105" s="182"/>
      <c r="CD105" s="182"/>
      <c r="CE105" s="182"/>
      <c r="CF105" s="182"/>
      <c r="CG105" s="182"/>
      <c r="CH105" s="182"/>
      <c r="CI105" s="182"/>
      <c r="CJ105" s="182"/>
      <c r="CK105" s="182"/>
      <c r="CL105" s="182"/>
      <c r="CM105" s="182"/>
      <c r="CN105" s="182"/>
      <c r="CO105" s="182"/>
      <c r="CP105" s="182"/>
      <c r="CQ105" s="182"/>
    </row>
    <row r="106" spans="8:95" ht="51">
      <c r="H106" s="312"/>
      <c r="I106" s="313"/>
      <c r="J106" s="186" t="s">
        <v>121</v>
      </c>
      <c r="K106" s="336" t="s">
        <v>1000</v>
      </c>
      <c r="L106" s="333"/>
      <c r="M106" s="335" t="s">
        <v>325</v>
      </c>
      <c r="N106" s="61" t="s">
        <v>955</v>
      </c>
      <c r="O106" s="62" t="s">
        <v>886</v>
      </c>
      <c r="P106" s="32"/>
      <c r="Q106" s="32"/>
      <c r="R106" s="226"/>
      <c r="S106" s="182"/>
      <c r="T106" s="182"/>
      <c r="U106" s="182"/>
      <c r="V106" s="182"/>
      <c r="W106" s="182"/>
      <c r="X106" s="182"/>
      <c r="Y106" s="182"/>
      <c r="Z106" s="182"/>
      <c r="AA106" s="182"/>
      <c r="AB106" s="182"/>
      <c r="AC106" s="182"/>
      <c r="AD106" s="182"/>
      <c r="AE106" s="182"/>
      <c r="AF106" s="182"/>
      <c r="AG106" s="182"/>
      <c r="AH106" s="182"/>
      <c r="AI106" s="182"/>
      <c r="AJ106" s="182"/>
      <c r="AK106" s="182"/>
      <c r="AL106" s="182"/>
      <c r="AM106" s="182"/>
      <c r="AN106" s="182"/>
      <c r="AO106" s="182"/>
      <c r="AP106" s="182"/>
      <c r="AQ106" s="182"/>
      <c r="AR106" s="182"/>
      <c r="AS106" s="182"/>
      <c r="AT106" s="182"/>
      <c r="AU106" s="182"/>
      <c r="AV106" s="182"/>
      <c r="AW106" s="182"/>
      <c r="AX106" s="182"/>
      <c r="AY106" s="182"/>
      <c r="AZ106" s="182"/>
      <c r="BA106" s="182"/>
      <c r="BB106" s="182"/>
      <c r="BC106" s="182"/>
      <c r="BD106" s="182"/>
      <c r="BE106" s="182"/>
      <c r="BF106" s="182"/>
      <c r="BG106" s="182"/>
      <c r="BH106" s="182"/>
      <c r="BI106" s="182"/>
      <c r="BJ106" s="182"/>
      <c r="BK106" s="182"/>
      <c r="BL106" s="182"/>
      <c r="BM106" s="182"/>
      <c r="BN106" s="182"/>
      <c r="BO106" s="182"/>
      <c r="BP106" s="182"/>
      <c r="BQ106" s="182"/>
      <c r="BR106" s="182"/>
      <c r="BS106" s="182"/>
      <c r="BT106" s="182"/>
      <c r="BU106" s="182"/>
      <c r="BV106" s="182"/>
      <c r="BW106" s="182"/>
      <c r="BX106" s="182"/>
      <c r="BY106" s="182"/>
      <c r="BZ106" s="182"/>
      <c r="CA106" s="182"/>
      <c r="CB106" s="182"/>
      <c r="CC106" s="182"/>
      <c r="CD106" s="182"/>
      <c r="CE106" s="182"/>
      <c r="CF106" s="182"/>
      <c r="CG106" s="182"/>
      <c r="CH106" s="182"/>
      <c r="CI106" s="182"/>
      <c r="CJ106" s="182"/>
      <c r="CK106" s="182"/>
      <c r="CL106" s="182"/>
      <c r="CM106" s="182"/>
      <c r="CN106" s="182"/>
      <c r="CO106" s="182"/>
      <c r="CP106" s="182"/>
      <c r="CQ106" s="182"/>
    </row>
    <row r="107" spans="8:95" ht="63.75">
      <c r="H107" s="312"/>
      <c r="I107" s="313"/>
      <c r="J107" s="186" t="s">
        <v>134</v>
      </c>
      <c r="K107" s="336" t="s">
        <v>1001</v>
      </c>
      <c r="L107" s="333"/>
      <c r="M107" s="335" t="s">
        <v>325</v>
      </c>
      <c r="N107" s="61" t="s">
        <v>955</v>
      </c>
      <c r="O107" s="62" t="s">
        <v>886</v>
      </c>
      <c r="P107" s="32"/>
      <c r="Q107" s="32"/>
      <c r="R107" s="226"/>
      <c r="S107" s="182"/>
      <c r="T107" s="182"/>
      <c r="U107" s="182"/>
      <c r="V107" s="182"/>
      <c r="W107" s="182"/>
      <c r="X107" s="182"/>
      <c r="Y107" s="182"/>
      <c r="Z107" s="182"/>
      <c r="AA107" s="182"/>
      <c r="AB107" s="182"/>
      <c r="AC107" s="182"/>
      <c r="AD107" s="182"/>
      <c r="AE107" s="182"/>
      <c r="AF107" s="182"/>
      <c r="AG107" s="182"/>
      <c r="AH107" s="182"/>
      <c r="AI107" s="182"/>
      <c r="AJ107" s="182"/>
      <c r="AK107" s="182"/>
      <c r="AL107" s="182"/>
      <c r="AM107" s="182"/>
      <c r="AN107" s="182"/>
      <c r="AO107" s="182"/>
      <c r="AP107" s="182"/>
      <c r="AQ107" s="182"/>
      <c r="AR107" s="182"/>
      <c r="AS107" s="182"/>
      <c r="AT107" s="182"/>
      <c r="AU107" s="182"/>
      <c r="AV107" s="182"/>
      <c r="AW107" s="182"/>
      <c r="AX107" s="182"/>
      <c r="AY107" s="182"/>
      <c r="AZ107" s="182"/>
      <c r="BA107" s="182"/>
      <c r="BB107" s="182"/>
      <c r="BC107" s="182"/>
      <c r="BD107" s="182"/>
      <c r="BE107" s="182"/>
      <c r="BF107" s="182"/>
      <c r="BG107" s="182"/>
      <c r="BH107" s="182"/>
      <c r="BI107" s="182"/>
      <c r="BJ107" s="182"/>
      <c r="BK107" s="182"/>
      <c r="BL107" s="182"/>
      <c r="BM107" s="182"/>
      <c r="BN107" s="182"/>
      <c r="BO107" s="182"/>
      <c r="BP107" s="182"/>
      <c r="BQ107" s="182"/>
      <c r="BR107" s="182"/>
      <c r="BS107" s="182"/>
      <c r="BT107" s="182"/>
      <c r="BU107" s="182"/>
      <c r="BV107" s="182"/>
      <c r="BW107" s="182"/>
      <c r="BX107" s="182"/>
      <c r="BY107" s="182"/>
      <c r="BZ107" s="182"/>
      <c r="CA107" s="182"/>
      <c r="CB107" s="182"/>
      <c r="CC107" s="182"/>
      <c r="CD107" s="182"/>
      <c r="CE107" s="182"/>
      <c r="CF107" s="182"/>
      <c r="CG107" s="182"/>
      <c r="CH107" s="182"/>
      <c r="CI107" s="182"/>
      <c r="CJ107" s="182"/>
      <c r="CK107" s="182"/>
      <c r="CL107" s="182"/>
      <c r="CM107" s="182"/>
      <c r="CN107" s="182"/>
      <c r="CO107" s="182"/>
      <c r="CP107" s="182"/>
      <c r="CQ107" s="182"/>
    </row>
    <row r="108" spans="8:95" ht="51">
      <c r="H108" s="312"/>
      <c r="I108" s="313"/>
      <c r="J108" s="186" t="s">
        <v>138</v>
      </c>
      <c r="K108" s="336" t="s">
        <v>1002</v>
      </c>
      <c r="L108" s="333"/>
      <c r="M108" s="335" t="s">
        <v>325</v>
      </c>
      <c r="N108" s="61" t="s">
        <v>955</v>
      </c>
      <c r="O108" s="62" t="s">
        <v>886</v>
      </c>
      <c r="P108" s="32"/>
      <c r="Q108" s="32"/>
      <c r="R108" s="226"/>
      <c r="S108" s="182"/>
      <c r="T108" s="182"/>
      <c r="U108" s="182"/>
      <c r="V108" s="182"/>
      <c r="W108" s="182"/>
      <c r="X108" s="182"/>
      <c r="Y108" s="182"/>
      <c r="Z108" s="182"/>
      <c r="AA108" s="182"/>
      <c r="AB108" s="182"/>
      <c r="AC108" s="182"/>
      <c r="AD108" s="182"/>
      <c r="AE108" s="182"/>
      <c r="AF108" s="182"/>
      <c r="AG108" s="182"/>
      <c r="AH108" s="182"/>
      <c r="AI108" s="182"/>
      <c r="AJ108" s="182"/>
      <c r="AK108" s="182"/>
      <c r="AL108" s="182"/>
      <c r="AM108" s="182"/>
      <c r="AN108" s="182"/>
      <c r="AO108" s="182"/>
      <c r="AP108" s="182"/>
      <c r="AQ108" s="182"/>
      <c r="AR108" s="182"/>
      <c r="AS108" s="182"/>
      <c r="AT108" s="182"/>
      <c r="AU108" s="182"/>
      <c r="AV108" s="182"/>
      <c r="AW108" s="182"/>
      <c r="AX108" s="182"/>
      <c r="AY108" s="182"/>
      <c r="AZ108" s="182"/>
      <c r="BA108" s="182"/>
      <c r="BB108" s="182"/>
      <c r="BC108" s="182"/>
      <c r="BD108" s="182"/>
      <c r="BE108" s="182"/>
      <c r="BF108" s="182"/>
      <c r="BG108" s="182"/>
      <c r="BH108" s="182"/>
      <c r="BI108" s="182"/>
      <c r="BJ108" s="182"/>
      <c r="BK108" s="182"/>
      <c r="BL108" s="182"/>
      <c r="BM108" s="182"/>
      <c r="BN108" s="182"/>
      <c r="BO108" s="182"/>
      <c r="BP108" s="182"/>
      <c r="BQ108" s="182"/>
      <c r="BR108" s="182"/>
      <c r="BS108" s="182"/>
      <c r="BT108" s="182"/>
      <c r="BU108" s="182"/>
      <c r="BV108" s="182"/>
      <c r="BW108" s="182"/>
      <c r="BX108" s="182"/>
      <c r="BY108" s="182"/>
      <c r="BZ108" s="182"/>
      <c r="CA108" s="182"/>
      <c r="CB108" s="182"/>
      <c r="CC108" s="182"/>
      <c r="CD108" s="182"/>
      <c r="CE108" s="182"/>
      <c r="CF108" s="182"/>
      <c r="CG108" s="182"/>
      <c r="CH108" s="182"/>
      <c r="CI108" s="182"/>
      <c r="CJ108" s="182"/>
      <c r="CK108" s="182"/>
      <c r="CL108" s="182"/>
      <c r="CM108" s="182"/>
      <c r="CN108" s="182"/>
      <c r="CO108" s="182"/>
      <c r="CP108" s="182"/>
      <c r="CQ108" s="182"/>
    </row>
    <row r="109" spans="8:95" ht="89.25">
      <c r="H109" s="312"/>
      <c r="I109" s="313" t="s">
        <v>421</v>
      </c>
      <c r="J109" s="186"/>
      <c r="K109" s="336" t="s">
        <v>1003</v>
      </c>
      <c r="L109" s="333" t="s">
        <v>957</v>
      </c>
      <c r="M109" s="334"/>
      <c r="N109" s="160"/>
      <c r="O109" s="161"/>
      <c r="P109" s="162"/>
      <c r="Q109" s="163"/>
      <c r="R109" s="226"/>
      <c r="S109" s="182"/>
      <c r="T109" s="182"/>
      <c r="U109" s="182"/>
      <c r="V109" s="182"/>
      <c r="W109" s="182"/>
      <c r="X109" s="182"/>
      <c r="Y109" s="182"/>
      <c r="Z109" s="182"/>
      <c r="AA109" s="182"/>
      <c r="AB109" s="182"/>
      <c r="AC109" s="182"/>
      <c r="AD109" s="182"/>
      <c r="AE109" s="182"/>
      <c r="AF109" s="182"/>
      <c r="AG109" s="182"/>
      <c r="AH109" s="182"/>
      <c r="AI109" s="182"/>
      <c r="AJ109" s="182"/>
      <c r="AK109" s="182"/>
      <c r="AL109" s="182"/>
      <c r="AM109" s="182"/>
      <c r="AN109" s="182"/>
      <c r="AO109" s="182"/>
      <c r="AP109" s="182"/>
      <c r="AQ109" s="182"/>
      <c r="AR109" s="182"/>
      <c r="AS109" s="182"/>
      <c r="AT109" s="182"/>
      <c r="AU109" s="182"/>
      <c r="AV109" s="182"/>
      <c r="AW109" s="182"/>
      <c r="AX109" s="182"/>
      <c r="AY109" s="182"/>
      <c r="AZ109" s="182"/>
      <c r="BA109" s="182"/>
      <c r="BB109" s="182"/>
      <c r="BC109" s="182"/>
      <c r="BD109" s="182"/>
      <c r="BE109" s="182"/>
      <c r="BF109" s="182"/>
      <c r="BG109" s="182"/>
      <c r="BH109" s="182"/>
      <c r="BI109" s="182"/>
      <c r="BJ109" s="182"/>
      <c r="BK109" s="182"/>
      <c r="BL109" s="182"/>
      <c r="BM109" s="182"/>
      <c r="BN109" s="182"/>
      <c r="BO109" s="182"/>
      <c r="BP109" s="182"/>
      <c r="BQ109" s="182"/>
      <c r="BR109" s="182"/>
      <c r="BS109" s="182"/>
      <c r="BT109" s="182"/>
      <c r="BU109" s="182"/>
      <c r="BV109" s="182"/>
      <c r="BW109" s="182"/>
      <c r="BX109" s="182"/>
      <c r="BY109" s="182"/>
      <c r="BZ109" s="182"/>
      <c r="CA109" s="182"/>
      <c r="CB109" s="182"/>
      <c r="CC109" s="182"/>
      <c r="CD109" s="182"/>
      <c r="CE109" s="182"/>
      <c r="CF109" s="182"/>
      <c r="CG109" s="182"/>
      <c r="CH109" s="182"/>
      <c r="CI109" s="182"/>
      <c r="CJ109" s="182"/>
      <c r="CK109" s="182"/>
      <c r="CL109" s="182"/>
      <c r="CM109" s="182"/>
      <c r="CN109" s="182"/>
      <c r="CO109" s="182"/>
      <c r="CP109" s="182"/>
      <c r="CQ109" s="182"/>
    </row>
    <row r="110" spans="8:95" ht="51">
      <c r="H110" s="312"/>
      <c r="I110" s="313"/>
      <c r="J110" s="186" t="s">
        <v>117</v>
      </c>
      <c r="K110" s="336" t="s">
        <v>998</v>
      </c>
      <c r="L110" s="333"/>
      <c r="M110" s="335" t="s">
        <v>348</v>
      </c>
      <c r="N110" s="61" t="s">
        <v>950</v>
      </c>
      <c r="O110" s="62" t="s">
        <v>287</v>
      </c>
      <c r="P110" s="121"/>
      <c r="Q110" s="121"/>
      <c r="R110" s="226"/>
      <c r="S110" s="182"/>
      <c r="T110" s="182"/>
      <c r="U110" s="182"/>
      <c r="V110" s="182"/>
      <c r="W110" s="182"/>
      <c r="X110" s="182"/>
      <c r="Y110" s="182"/>
      <c r="Z110" s="182"/>
      <c r="AA110" s="182"/>
      <c r="AB110" s="182"/>
      <c r="AC110" s="182"/>
      <c r="AD110" s="182"/>
      <c r="AE110" s="182"/>
      <c r="AF110" s="182"/>
      <c r="AG110" s="182"/>
      <c r="AH110" s="182"/>
      <c r="AI110" s="182"/>
      <c r="AJ110" s="182"/>
      <c r="AK110" s="182"/>
      <c r="AL110" s="182"/>
      <c r="AM110" s="182"/>
      <c r="AN110" s="182"/>
      <c r="AO110" s="182"/>
      <c r="AP110" s="182"/>
      <c r="AQ110" s="182"/>
      <c r="AR110" s="182"/>
      <c r="AS110" s="182"/>
      <c r="AT110" s="182"/>
      <c r="AU110" s="182"/>
      <c r="AV110" s="182"/>
      <c r="AW110" s="182"/>
      <c r="AX110" s="182"/>
      <c r="AY110" s="182"/>
      <c r="AZ110" s="182"/>
      <c r="BA110" s="182"/>
      <c r="BB110" s="182"/>
      <c r="BC110" s="182"/>
      <c r="BD110" s="182"/>
      <c r="BE110" s="182"/>
      <c r="BF110" s="182"/>
      <c r="BG110" s="182"/>
      <c r="BH110" s="182"/>
      <c r="BI110" s="182"/>
      <c r="BJ110" s="182"/>
      <c r="BK110" s="182"/>
      <c r="BL110" s="182"/>
      <c r="BM110" s="182"/>
      <c r="BN110" s="182"/>
      <c r="BO110" s="182"/>
      <c r="BP110" s="182"/>
      <c r="BQ110" s="182"/>
      <c r="BR110" s="182"/>
      <c r="BS110" s="182"/>
      <c r="BT110" s="182"/>
      <c r="BU110" s="182"/>
      <c r="BV110" s="182"/>
      <c r="BW110" s="182"/>
      <c r="BX110" s="182"/>
      <c r="BY110" s="182"/>
      <c r="BZ110" s="182"/>
      <c r="CA110" s="182"/>
      <c r="CB110" s="182"/>
      <c r="CC110" s="182"/>
      <c r="CD110" s="182"/>
      <c r="CE110" s="182"/>
      <c r="CF110" s="182"/>
      <c r="CG110" s="182"/>
      <c r="CH110" s="182"/>
      <c r="CI110" s="182"/>
      <c r="CJ110" s="182"/>
      <c r="CK110" s="182"/>
      <c r="CL110" s="182"/>
      <c r="CM110" s="182"/>
      <c r="CN110" s="182"/>
      <c r="CO110" s="182"/>
      <c r="CP110" s="182"/>
      <c r="CQ110" s="182"/>
    </row>
    <row r="111" spans="8:95" ht="51">
      <c r="H111" s="312"/>
      <c r="I111" s="313"/>
      <c r="J111" s="186" t="s">
        <v>119</v>
      </c>
      <c r="K111" s="336" t="s">
        <v>999</v>
      </c>
      <c r="L111" s="333"/>
      <c r="M111" s="335" t="s">
        <v>348</v>
      </c>
      <c r="N111" s="61" t="s">
        <v>950</v>
      </c>
      <c r="O111" s="62" t="s">
        <v>287</v>
      </c>
      <c r="P111" s="121"/>
      <c r="Q111" s="121"/>
      <c r="R111" s="226"/>
      <c r="S111" s="182"/>
      <c r="T111" s="182"/>
      <c r="U111" s="182"/>
      <c r="V111" s="182"/>
      <c r="W111" s="182"/>
      <c r="X111" s="182"/>
      <c r="Y111" s="182"/>
      <c r="Z111" s="182"/>
      <c r="AA111" s="182"/>
      <c r="AB111" s="182"/>
      <c r="AC111" s="182"/>
      <c r="AD111" s="182"/>
      <c r="AE111" s="182"/>
      <c r="AF111" s="182"/>
      <c r="AG111" s="182"/>
      <c r="AH111" s="182"/>
      <c r="AI111" s="182"/>
      <c r="AJ111" s="182"/>
      <c r="AK111" s="182"/>
      <c r="AL111" s="182"/>
      <c r="AM111" s="182"/>
      <c r="AN111" s="182"/>
      <c r="AO111" s="182"/>
      <c r="AP111" s="182"/>
      <c r="AQ111" s="182"/>
      <c r="AR111" s="182"/>
      <c r="AS111" s="182"/>
      <c r="AT111" s="182"/>
      <c r="AU111" s="182"/>
      <c r="AV111" s="182"/>
      <c r="AW111" s="182"/>
      <c r="AX111" s="182"/>
      <c r="AY111" s="182"/>
      <c r="AZ111" s="182"/>
      <c r="BA111" s="182"/>
      <c r="BB111" s="182"/>
      <c r="BC111" s="182"/>
      <c r="BD111" s="182"/>
      <c r="BE111" s="182"/>
      <c r="BF111" s="182"/>
      <c r="BG111" s="182"/>
      <c r="BH111" s="182"/>
      <c r="BI111" s="182"/>
      <c r="BJ111" s="182"/>
      <c r="BK111" s="182"/>
      <c r="BL111" s="182"/>
      <c r="BM111" s="182"/>
      <c r="BN111" s="182"/>
      <c r="BO111" s="182"/>
      <c r="BP111" s="182"/>
      <c r="BQ111" s="182"/>
      <c r="BR111" s="182"/>
      <c r="BS111" s="182"/>
      <c r="BT111" s="182"/>
      <c r="BU111" s="182"/>
      <c r="BV111" s="182"/>
      <c r="BW111" s="182"/>
      <c r="BX111" s="182"/>
      <c r="BY111" s="182"/>
      <c r="BZ111" s="182"/>
      <c r="CA111" s="182"/>
      <c r="CB111" s="182"/>
      <c r="CC111" s="182"/>
      <c r="CD111" s="182"/>
      <c r="CE111" s="182"/>
      <c r="CF111" s="182"/>
      <c r="CG111" s="182"/>
      <c r="CH111" s="182"/>
      <c r="CI111" s="182"/>
      <c r="CJ111" s="182"/>
      <c r="CK111" s="182"/>
      <c r="CL111" s="182"/>
      <c r="CM111" s="182"/>
      <c r="CN111" s="182"/>
      <c r="CO111" s="182"/>
      <c r="CP111" s="182"/>
      <c r="CQ111" s="182"/>
    </row>
    <row r="112" spans="8:95" ht="51">
      <c r="H112" s="312"/>
      <c r="I112" s="313"/>
      <c r="J112" s="186" t="s">
        <v>121</v>
      </c>
      <c r="K112" s="336" t="s">
        <v>1000</v>
      </c>
      <c r="L112" s="333"/>
      <c r="M112" s="335" t="s">
        <v>348</v>
      </c>
      <c r="N112" s="61" t="s">
        <v>950</v>
      </c>
      <c r="O112" s="62" t="s">
        <v>287</v>
      </c>
      <c r="P112" s="121"/>
      <c r="Q112" s="121"/>
      <c r="R112" s="226"/>
      <c r="S112" s="182"/>
      <c r="T112" s="182"/>
      <c r="U112" s="182"/>
      <c r="V112" s="182"/>
      <c r="W112" s="182"/>
      <c r="X112" s="182"/>
      <c r="Y112" s="182"/>
      <c r="Z112" s="182"/>
      <c r="AA112" s="182"/>
      <c r="AB112" s="182"/>
      <c r="AC112" s="182"/>
      <c r="AD112" s="182"/>
      <c r="AE112" s="182"/>
      <c r="AF112" s="182"/>
      <c r="AG112" s="182"/>
      <c r="AH112" s="182"/>
      <c r="AI112" s="182"/>
      <c r="AJ112" s="182"/>
      <c r="AK112" s="182"/>
      <c r="AL112" s="182"/>
      <c r="AM112" s="182"/>
      <c r="AN112" s="182"/>
      <c r="AO112" s="182"/>
      <c r="AP112" s="182"/>
      <c r="AQ112" s="182"/>
      <c r="AR112" s="182"/>
      <c r="AS112" s="182"/>
      <c r="AT112" s="182"/>
      <c r="AU112" s="182"/>
      <c r="AV112" s="182"/>
      <c r="AW112" s="182"/>
      <c r="AX112" s="182"/>
      <c r="AY112" s="182"/>
      <c r="AZ112" s="182"/>
      <c r="BA112" s="182"/>
      <c r="BB112" s="182"/>
      <c r="BC112" s="182"/>
      <c r="BD112" s="182"/>
      <c r="BE112" s="182"/>
      <c r="BF112" s="182"/>
      <c r="BG112" s="182"/>
      <c r="BH112" s="182"/>
      <c r="BI112" s="182"/>
      <c r="BJ112" s="182"/>
      <c r="BK112" s="182"/>
      <c r="BL112" s="182"/>
      <c r="BM112" s="182"/>
      <c r="BN112" s="182"/>
      <c r="BO112" s="182"/>
      <c r="BP112" s="182"/>
      <c r="BQ112" s="182"/>
      <c r="BR112" s="182"/>
      <c r="BS112" s="182"/>
      <c r="BT112" s="182"/>
      <c r="BU112" s="182"/>
      <c r="BV112" s="182"/>
      <c r="BW112" s="182"/>
      <c r="BX112" s="182"/>
      <c r="BY112" s="182"/>
      <c r="BZ112" s="182"/>
      <c r="CA112" s="182"/>
      <c r="CB112" s="182"/>
      <c r="CC112" s="182"/>
      <c r="CD112" s="182"/>
      <c r="CE112" s="182"/>
      <c r="CF112" s="182"/>
      <c r="CG112" s="182"/>
      <c r="CH112" s="182"/>
      <c r="CI112" s="182"/>
      <c r="CJ112" s="182"/>
      <c r="CK112" s="182"/>
      <c r="CL112" s="182"/>
      <c r="CM112" s="182"/>
      <c r="CN112" s="182"/>
      <c r="CO112" s="182"/>
      <c r="CP112" s="182"/>
      <c r="CQ112" s="182"/>
    </row>
    <row r="113" spans="8:95" ht="63.75">
      <c r="H113" s="312"/>
      <c r="I113" s="313"/>
      <c r="J113" s="186" t="s">
        <v>134</v>
      </c>
      <c r="K113" s="336" t="s">
        <v>1001</v>
      </c>
      <c r="L113" s="333"/>
      <c r="M113" s="335" t="s">
        <v>348</v>
      </c>
      <c r="N113" s="61" t="s">
        <v>950</v>
      </c>
      <c r="O113" s="62" t="s">
        <v>287</v>
      </c>
      <c r="P113" s="121"/>
      <c r="Q113" s="121"/>
      <c r="R113" s="226"/>
      <c r="S113" s="182"/>
      <c r="T113" s="182"/>
      <c r="U113" s="182"/>
      <c r="V113" s="182"/>
      <c r="W113" s="182"/>
      <c r="X113" s="182"/>
      <c r="Y113" s="182"/>
      <c r="Z113" s="182"/>
      <c r="AA113" s="182"/>
      <c r="AB113" s="182"/>
      <c r="AC113" s="182"/>
      <c r="AD113" s="182"/>
      <c r="AE113" s="182"/>
      <c r="AF113" s="182"/>
      <c r="AG113" s="182"/>
      <c r="AH113" s="182"/>
      <c r="AI113" s="182"/>
      <c r="AJ113" s="182"/>
      <c r="AK113" s="182"/>
      <c r="AL113" s="182"/>
      <c r="AM113" s="182"/>
      <c r="AN113" s="182"/>
      <c r="AO113" s="182"/>
      <c r="AP113" s="182"/>
      <c r="AQ113" s="182"/>
      <c r="AR113" s="182"/>
      <c r="AS113" s="182"/>
      <c r="AT113" s="182"/>
      <c r="AU113" s="182"/>
      <c r="AV113" s="182"/>
      <c r="AW113" s="182"/>
      <c r="AX113" s="182"/>
      <c r="AY113" s="182"/>
      <c r="AZ113" s="182"/>
      <c r="BA113" s="182"/>
      <c r="BB113" s="182"/>
      <c r="BC113" s="182"/>
      <c r="BD113" s="182"/>
      <c r="BE113" s="182"/>
      <c r="BF113" s="182"/>
      <c r="BG113" s="182"/>
      <c r="BH113" s="182"/>
      <c r="BI113" s="182"/>
      <c r="BJ113" s="182"/>
      <c r="BK113" s="182"/>
      <c r="BL113" s="182"/>
      <c r="BM113" s="182"/>
      <c r="BN113" s="182"/>
      <c r="BO113" s="182"/>
      <c r="BP113" s="182"/>
      <c r="BQ113" s="182"/>
      <c r="BR113" s="182"/>
      <c r="BS113" s="182"/>
      <c r="BT113" s="182"/>
      <c r="BU113" s="182"/>
      <c r="BV113" s="182"/>
      <c r="BW113" s="182"/>
      <c r="BX113" s="182"/>
      <c r="BY113" s="182"/>
      <c r="BZ113" s="182"/>
      <c r="CA113" s="182"/>
      <c r="CB113" s="182"/>
      <c r="CC113" s="182"/>
      <c r="CD113" s="182"/>
      <c r="CE113" s="182"/>
      <c r="CF113" s="182"/>
      <c r="CG113" s="182"/>
      <c r="CH113" s="182"/>
      <c r="CI113" s="182"/>
      <c r="CJ113" s="182"/>
      <c r="CK113" s="182"/>
      <c r="CL113" s="182"/>
      <c r="CM113" s="182"/>
      <c r="CN113" s="182"/>
      <c r="CO113" s="182"/>
      <c r="CP113" s="182"/>
      <c r="CQ113" s="182"/>
    </row>
    <row r="114" spans="8:95" ht="51">
      <c r="H114" s="312"/>
      <c r="I114" s="313"/>
      <c r="J114" s="186" t="s">
        <v>138</v>
      </c>
      <c r="K114" s="336" t="s">
        <v>1002</v>
      </c>
      <c r="L114" s="333"/>
      <c r="M114" s="335" t="s">
        <v>348</v>
      </c>
      <c r="N114" s="61" t="s">
        <v>950</v>
      </c>
      <c r="O114" s="62" t="s">
        <v>287</v>
      </c>
      <c r="P114" s="121"/>
      <c r="Q114" s="121"/>
      <c r="R114" s="226"/>
      <c r="S114" s="182"/>
      <c r="T114" s="182"/>
      <c r="U114" s="182"/>
      <c r="V114" s="182"/>
      <c r="W114" s="182"/>
      <c r="X114" s="182"/>
      <c r="Y114" s="182"/>
      <c r="Z114" s="182"/>
      <c r="AA114" s="182"/>
      <c r="AB114" s="182"/>
      <c r="AC114" s="182"/>
      <c r="AD114" s="182"/>
      <c r="AE114" s="182"/>
      <c r="AF114" s="182"/>
      <c r="AG114" s="182"/>
      <c r="AH114" s="182"/>
      <c r="AI114" s="182"/>
      <c r="AJ114" s="182"/>
      <c r="AK114" s="182"/>
      <c r="AL114" s="182"/>
      <c r="AM114" s="182"/>
      <c r="AN114" s="182"/>
      <c r="AO114" s="182"/>
      <c r="AP114" s="182"/>
      <c r="AQ114" s="182"/>
      <c r="AR114" s="182"/>
      <c r="AS114" s="182"/>
      <c r="AT114" s="182"/>
      <c r="AU114" s="182"/>
      <c r="AV114" s="182"/>
      <c r="AW114" s="182"/>
      <c r="AX114" s="182"/>
      <c r="AY114" s="182"/>
      <c r="AZ114" s="182"/>
      <c r="BA114" s="182"/>
      <c r="BB114" s="182"/>
      <c r="BC114" s="182"/>
      <c r="BD114" s="182"/>
      <c r="BE114" s="182"/>
      <c r="BF114" s="182"/>
      <c r="BG114" s="182"/>
      <c r="BH114" s="182"/>
      <c r="BI114" s="182"/>
      <c r="BJ114" s="182"/>
      <c r="BK114" s="182"/>
      <c r="BL114" s="182"/>
      <c r="BM114" s="182"/>
      <c r="BN114" s="182"/>
      <c r="BO114" s="182"/>
      <c r="BP114" s="182"/>
      <c r="BQ114" s="182"/>
      <c r="BR114" s="182"/>
      <c r="BS114" s="182"/>
      <c r="BT114" s="182"/>
      <c r="BU114" s="182"/>
      <c r="BV114" s="182"/>
      <c r="BW114" s="182"/>
      <c r="BX114" s="182"/>
      <c r="BY114" s="182"/>
      <c r="BZ114" s="182"/>
      <c r="CA114" s="182"/>
      <c r="CB114" s="182"/>
      <c r="CC114" s="182"/>
      <c r="CD114" s="182"/>
      <c r="CE114" s="182"/>
      <c r="CF114" s="182"/>
      <c r="CG114" s="182"/>
      <c r="CH114" s="182"/>
      <c r="CI114" s="182"/>
      <c r="CJ114" s="182"/>
      <c r="CK114" s="182"/>
      <c r="CL114" s="182"/>
      <c r="CM114" s="182"/>
      <c r="CN114" s="182"/>
      <c r="CO114" s="182"/>
      <c r="CP114" s="182"/>
      <c r="CQ114" s="182"/>
    </row>
    <row r="115" spans="8:95" ht="153">
      <c r="H115" s="312"/>
      <c r="I115" s="313" t="s">
        <v>423</v>
      </c>
      <c r="J115" s="186"/>
      <c r="K115" s="336" t="s">
        <v>1004</v>
      </c>
      <c r="L115" s="333" t="s">
        <v>957</v>
      </c>
      <c r="M115" s="335" t="s">
        <v>325</v>
      </c>
      <c r="N115" s="61" t="s">
        <v>885</v>
      </c>
      <c r="O115" s="62" t="s">
        <v>886</v>
      </c>
      <c r="P115" s="32"/>
      <c r="Q115" s="32"/>
      <c r="R115" s="226"/>
      <c r="S115" s="182"/>
      <c r="T115" s="182"/>
      <c r="U115" s="182"/>
      <c r="V115" s="182"/>
      <c r="W115" s="182"/>
      <c r="X115" s="182"/>
      <c r="Y115" s="182"/>
      <c r="Z115" s="182"/>
      <c r="AA115" s="182"/>
      <c r="AB115" s="182"/>
      <c r="AC115" s="182"/>
      <c r="AD115" s="182"/>
      <c r="AE115" s="182"/>
      <c r="AF115" s="182"/>
      <c r="AG115" s="182"/>
      <c r="AH115" s="182"/>
      <c r="AI115" s="182"/>
      <c r="AJ115" s="182"/>
      <c r="AK115" s="182"/>
      <c r="AL115" s="182"/>
      <c r="AM115" s="182"/>
      <c r="AN115" s="182"/>
      <c r="AO115" s="182"/>
      <c r="AP115" s="182"/>
      <c r="AQ115" s="182"/>
      <c r="AR115" s="182"/>
      <c r="AS115" s="182"/>
      <c r="AT115" s="182"/>
      <c r="AU115" s="182"/>
      <c r="AV115" s="182"/>
      <c r="AW115" s="182"/>
      <c r="AX115" s="182"/>
      <c r="AY115" s="182"/>
      <c r="AZ115" s="182"/>
      <c r="BA115" s="182"/>
      <c r="BB115" s="182"/>
      <c r="BC115" s="182"/>
      <c r="BD115" s="182"/>
      <c r="BE115" s="182"/>
      <c r="BF115" s="182"/>
      <c r="BG115" s="182"/>
      <c r="BH115" s="182"/>
      <c r="BI115" s="182"/>
      <c r="BJ115" s="182"/>
      <c r="BK115" s="182"/>
      <c r="BL115" s="182"/>
      <c r="BM115" s="182"/>
      <c r="BN115" s="182"/>
      <c r="BO115" s="182"/>
      <c r="BP115" s="182"/>
      <c r="BQ115" s="182"/>
      <c r="BR115" s="182"/>
      <c r="BS115" s="182"/>
      <c r="BT115" s="182"/>
      <c r="BU115" s="182"/>
      <c r="BV115" s="182"/>
      <c r="BW115" s="182"/>
      <c r="BX115" s="182"/>
      <c r="BY115" s="182"/>
      <c r="BZ115" s="182"/>
      <c r="CA115" s="182"/>
      <c r="CB115" s="182"/>
      <c r="CC115" s="182"/>
      <c r="CD115" s="182"/>
      <c r="CE115" s="182"/>
      <c r="CF115" s="182"/>
      <c r="CG115" s="182"/>
      <c r="CH115" s="182"/>
      <c r="CI115" s="182"/>
      <c r="CJ115" s="182"/>
      <c r="CK115" s="182"/>
      <c r="CL115" s="182"/>
      <c r="CM115" s="182"/>
      <c r="CN115" s="182"/>
      <c r="CO115" s="182"/>
      <c r="CP115" s="182"/>
      <c r="CQ115" s="182"/>
    </row>
    <row r="116" spans="8:95" ht="178.5">
      <c r="H116" s="312"/>
      <c r="I116" s="313" t="s">
        <v>425</v>
      </c>
      <c r="J116" s="186"/>
      <c r="K116" s="336" t="s">
        <v>1005</v>
      </c>
      <c r="L116" s="337"/>
      <c r="M116" s="335" t="s">
        <v>325</v>
      </c>
      <c r="N116" s="61" t="s">
        <v>885</v>
      </c>
      <c r="O116" s="62" t="s">
        <v>886</v>
      </c>
      <c r="P116" s="32"/>
      <c r="Q116" s="32"/>
      <c r="R116" s="226"/>
      <c r="S116" s="182"/>
      <c r="T116" s="182"/>
      <c r="U116" s="182"/>
      <c r="V116" s="182"/>
      <c r="W116" s="182"/>
      <c r="X116" s="182"/>
      <c r="Y116" s="182"/>
      <c r="Z116" s="182"/>
      <c r="AA116" s="182"/>
      <c r="AB116" s="182"/>
      <c r="AC116" s="182"/>
      <c r="AD116" s="182"/>
      <c r="AE116" s="182"/>
      <c r="AF116" s="182"/>
      <c r="AG116" s="182"/>
      <c r="AH116" s="182"/>
      <c r="AI116" s="182"/>
      <c r="AJ116" s="182"/>
      <c r="AK116" s="182"/>
      <c r="AL116" s="182"/>
      <c r="AM116" s="182"/>
      <c r="AN116" s="182"/>
      <c r="AO116" s="182"/>
      <c r="AP116" s="182"/>
      <c r="AQ116" s="182"/>
      <c r="AR116" s="182"/>
      <c r="AS116" s="182"/>
      <c r="AT116" s="182"/>
      <c r="AU116" s="182"/>
      <c r="AV116" s="182"/>
      <c r="AW116" s="182"/>
      <c r="AX116" s="182"/>
      <c r="AY116" s="182"/>
      <c r="AZ116" s="182"/>
      <c r="BA116" s="182"/>
      <c r="BB116" s="182"/>
      <c r="BC116" s="182"/>
      <c r="BD116" s="182"/>
      <c r="BE116" s="182"/>
      <c r="BF116" s="182"/>
      <c r="BG116" s="182"/>
      <c r="BH116" s="182"/>
      <c r="BI116" s="182"/>
      <c r="BJ116" s="182"/>
      <c r="BK116" s="182"/>
      <c r="BL116" s="182"/>
      <c r="BM116" s="182"/>
      <c r="BN116" s="182"/>
      <c r="BO116" s="182"/>
      <c r="BP116" s="182"/>
      <c r="BQ116" s="182"/>
      <c r="BR116" s="182"/>
      <c r="BS116" s="182"/>
      <c r="BT116" s="182"/>
      <c r="BU116" s="182"/>
      <c r="BV116" s="182"/>
      <c r="BW116" s="182"/>
      <c r="BX116" s="182"/>
      <c r="BY116" s="182"/>
      <c r="BZ116" s="182"/>
      <c r="CA116" s="182"/>
      <c r="CB116" s="182"/>
      <c r="CC116" s="182"/>
      <c r="CD116" s="182"/>
      <c r="CE116" s="182"/>
      <c r="CF116" s="182"/>
      <c r="CG116" s="182"/>
      <c r="CH116" s="182"/>
      <c r="CI116" s="182"/>
      <c r="CJ116" s="182"/>
      <c r="CK116" s="182"/>
      <c r="CL116" s="182"/>
      <c r="CM116" s="182"/>
      <c r="CN116" s="182"/>
      <c r="CO116" s="182"/>
      <c r="CP116" s="182"/>
      <c r="CQ116" s="182"/>
    </row>
    <row r="117" spans="8:95" ht="191.25">
      <c r="H117" s="312" t="s">
        <v>277</v>
      </c>
      <c r="I117" s="313"/>
      <c r="J117" s="278" t="s">
        <v>117</v>
      </c>
      <c r="K117" s="336" t="s">
        <v>1006</v>
      </c>
      <c r="L117" s="337"/>
      <c r="M117" s="335" t="s">
        <v>325</v>
      </c>
      <c r="N117" s="61" t="s">
        <v>885</v>
      </c>
      <c r="O117" s="62" t="s">
        <v>886</v>
      </c>
      <c r="P117" s="32"/>
      <c r="Q117" s="32"/>
      <c r="R117" s="226"/>
      <c r="S117" s="182"/>
      <c r="T117" s="182"/>
      <c r="U117" s="182"/>
      <c r="V117" s="182"/>
      <c r="W117" s="182"/>
      <c r="X117" s="182"/>
      <c r="Y117" s="182"/>
      <c r="Z117" s="182"/>
      <c r="AA117" s="182"/>
      <c r="AB117" s="182"/>
      <c r="AC117" s="182"/>
      <c r="AD117" s="182"/>
      <c r="AE117" s="182"/>
      <c r="AF117" s="182"/>
      <c r="AG117" s="182"/>
      <c r="AH117" s="182"/>
      <c r="AI117" s="182"/>
      <c r="AJ117" s="182"/>
      <c r="AK117" s="182"/>
      <c r="AL117" s="182"/>
      <c r="AM117" s="182"/>
      <c r="AN117" s="182"/>
      <c r="AO117" s="182"/>
      <c r="AP117" s="182"/>
      <c r="AQ117" s="182"/>
      <c r="AR117" s="182"/>
      <c r="AS117" s="182"/>
      <c r="AT117" s="182"/>
      <c r="AU117" s="182"/>
      <c r="AV117" s="182"/>
      <c r="AW117" s="182"/>
      <c r="AX117" s="182"/>
      <c r="AY117" s="182"/>
      <c r="AZ117" s="182"/>
      <c r="BA117" s="182"/>
      <c r="BB117" s="182"/>
      <c r="BC117" s="182"/>
      <c r="BD117" s="182"/>
      <c r="BE117" s="182"/>
      <c r="BF117" s="182"/>
      <c r="BG117" s="182"/>
      <c r="BH117" s="182"/>
      <c r="BI117" s="182"/>
      <c r="BJ117" s="182"/>
      <c r="BK117" s="182"/>
      <c r="BL117" s="182"/>
      <c r="BM117" s="182"/>
      <c r="BN117" s="182"/>
      <c r="BO117" s="182"/>
      <c r="BP117" s="182"/>
      <c r="BQ117" s="182"/>
      <c r="BR117" s="182"/>
      <c r="BS117" s="182"/>
      <c r="BT117" s="182"/>
      <c r="BU117" s="182"/>
      <c r="BV117" s="182"/>
      <c r="BW117" s="182"/>
      <c r="BX117" s="182"/>
      <c r="BY117" s="182"/>
      <c r="BZ117" s="182"/>
      <c r="CA117" s="182"/>
      <c r="CB117" s="182"/>
      <c r="CC117" s="182"/>
      <c r="CD117" s="182"/>
      <c r="CE117" s="182"/>
      <c r="CF117" s="182"/>
      <c r="CG117" s="182"/>
      <c r="CH117" s="182"/>
      <c r="CI117" s="182"/>
      <c r="CJ117" s="182"/>
      <c r="CK117" s="182"/>
      <c r="CL117" s="182"/>
      <c r="CM117" s="182"/>
      <c r="CN117" s="182"/>
      <c r="CO117" s="182"/>
      <c r="CP117" s="182"/>
      <c r="CQ117" s="182"/>
    </row>
    <row r="118" spans="8:95" ht="229.5">
      <c r="H118" s="312" t="s">
        <v>277</v>
      </c>
      <c r="I118" s="313" t="s">
        <v>277</v>
      </c>
      <c r="J118" s="278" t="s">
        <v>119</v>
      </c>
      <c r="K118" s="336" t="s">
        <v>1007</v>
      </c>
      <c r="L118" s="337"/>
      <c r="M118" s="335" t="s">
        <v>325</v>
      </c>
      <c r="N118" s="61" t="s">
        <v>885</v>
      </c>
      <c r="O118" s="62" t="s">
        <v>886</v>
      </c>
      <c r="P118" s="32"/>
      <c r="Q118" s="32"/>
      <c r="R118" s="226"/>
      <c r="S118" s="182"/>
      <c r="T118" s="182"/>
      <c r="U118" s="182"/>
      <c r="V118" s="182"/>
      <c r="W118" s="182"/>
      <c r="X118" s="182"/>
      <c r="Y118" s="182"/>
      <c r="Z118" s="182"/>
      <c r="AA118" s="182"/>
      <c r="AB118" s="182"/>
      <c r="AC118" s="182"/>
      <c r="AD118" s="182"/>
      <c r="AE118" s="182"/>
      <c r="AF118" s="182"/>
      <c r="AG118" s="182"/>
      <c r="AH118" s="182"/>
      <c r="AI118" s="182"/>
      <c r="AJ118" s="182"/>
      <c r="AK118" s="182"/>
      <c r="AL118" s="182"/>
      <c r="AM118" s="182"/>
      <c r="AN118" s="182"/>
      <c r="AO118" s="182"/>
      <c r="AP118" s="182"/>
      <c r="AQ118" s="182"/>
      <c r="AR118" s="182"/>
      <c r="AS118" s="182"/>
      <c r="AT118" s="182"/>
      <c r="AU118" s="182"/>
      <c r="AV118" s="182"/>
      <c r="AW118" s="182"/>
      <c r="AX118" s="182"/>
      <c r="AY118" s="182"/>
      <c r="AZ118" s="182"/>
      <c r="BA118" s="182"/>
      <c r="BB118" s="182"/>
      <c r="BC118" s="182"/>
      <c r="BD118" s="182"/>
      <c r="BE118" s="182"/>
      <c r="BF118" s="182"/>
      <c r="BG118" s="182"/>
      <c r="BH118" s="182"/>
      <c r="BI118" s="182"/>
      <c r="BJ118" s="182"/>
      <c r="BK118" s="182"/>
      <c r="BL118" s="182"/>
      <c r="BM118" s="182"/>
      <c r="BN118" s="182"/>
      <c r="BO118" s="182"/>
      <c r="BP118" s="182"/>
      <c r="BQ118" s="182"/>
      <c r="BR118" s="182"/>
      <c r="BS118" s="182"/>
      <c r="BT118" s="182"/>
      <c r="BU118" s="182"/>
      <c r="BV118" s="182"/>
      <c r="BW118" s="182"/>
      <c r="BX118" s="182"/>
      <c r="BY118" s="182"/>
      <c r="BZ118" s="182"/>
      <c r="CA118" s="182"/>
      <c r="CB118" s="182"/>
      <c r="CC118" s="182"/>
      <c r="CD118" s="182"/>
      <c r="CE118" s="182"/>
      <c r="CF118" s="182"/>
      <c r="CG118" s="182"/>
      <c r="CH118" s="182"/>
      <c r="CI118" s="182"/>
      <c r="CJ118" s="182"/>
      <c r="CK118" s="182"/>
      <c r="CL118" s="182"/>
      <c r="CM118" s="182"/>
      <c r="CN118" s="182"/>
      <c r="CO118" s="182"/>
      <c r="CP118" s="182"/>
      <c r="CQ118" s="182"/>
    </row>
    <row r="120" spans="8:95" ht="110.25">
      <c r="H120" s="312" t="s">
        <v>356</v>
      </c>
      <c r="I120" s="313" t="s">
        <v>277</v>
      </c>
      <c r="J120" s="339"/>
      <c r="K120" s="120" t="s">
        <v>1008</v>
      </c>
      <c r="L120" s="159"/>
      <c r="M120" s="57" t="s">
        <v>282</v>
      </c>
      <c r="N120" s="56"/>
      <c r="O120" s="57" t="s">
        <v>283</v>
      </c>
      <c r="P120" s="57" t="s">
        <v>103</v>
      </c>
      <c r="Q120" s="57" t="s">
        <v>104</v>
      </c>
      <c r="R120" s="226"/>
      <c r="S120" s="182"/>
      <c r="T120" s="182"/>
      <c r="U120" s="182"/>
      <c r="V120" s="182"/>
      <c r="W120" s="182"/>
      <c r="X120" s="182"/>
      <c r="Y120" s="182"/>
      <c r="Z120" s="182"/>
      <c r="AA120" s="182"/>
      <c r="AB120" s="182"/>
      <c r="AC120" s="182"/>
      <c r="AD120" s="182"/>
      <c r="AE120" s="182"/>
      <c r="AF120" s="182"/>
      <c r="AG120" s="182"/>
      <c r="AH120" s="182"/>
      <c r="AI120" s="182"/>
      <c r="AJ120" s="182"/>
      <c r="AK120" s="182"/>
      <c r="AL120" s="182"/>
      <c r="AM120" s="182"/>
      <c r="AN120" s="182"/>
      <c r="AO120" s="182"/>
      <c r="AP120" s="182"/>
      <c r="AQ120" s="182"/>
      <c r="AR120" s="182"/>
      <c r="AS120" s="182"/>
      <c r="AT120" s="182"/>
      <c r="AU120" s="182"/>
      <c r="AV120" s="182"/>
      <c r="AW120" s="182"/>
      <c r="AX120" s="182"/>
      <c r="AY120" s="182"/>
      <c r="AZ120" s="182"/>
      <c r="BA120" s="182"/>
      <c r="BB120" s="182"/>
      <c r="BC120" s="182"/>
      <c r="BD120" s="182"/>
      <c r="BE120" s="182"/>
      <c r="BF120" s="182"/>
      <c r="BG120" s="182"/>
      <c r="BH120" s="182"/>
      <c r="BI120" s="182"/>
      <c r="BJ120" s="182"/>
      <c r="BK120" s="182"/>
      <c r="BL120" s="182"/>
      <c r="BM120" s="182"/>
      <c r="BN120" s="182"/>
      <c r="BO120" s="182"/>
      <c r="BP120" s="182"/>
      <c r="BQ120" s="182"/>
      <c r="BR120" s="182"/>
      <c r="BS120" s="182"/>
      <c r="BT120" s="182"/>
      <c r="BU120" s="182"/>
      <c r="BV120" s="182"/>
      <c r="BW120" s="182"/>
      <c r="BX120" s="182"/>
      <c r="BY120" s="182"/>
      <c r="BZ120" s="182"/>
      <c r="CA120" s="182"/>
      <c r="CB120" s="182"/>
      <c r="CC120" s="182"/>
      <c r="CD120" s="182"/>
      <c r="CE120" s="182"/>
      <c r="CF120" s="182"/>
      <c r="CG120" s="182"/>
      <c r="CH120" s="182"/>
      <c r="CI120" s="182"/>
      <c r="CJ120" s="182"/>
      <c r="CK120" s="182"/>
      <c r="CL120" s="182"/>
      <c r="CM120" s="182"/>
      <c r="CN120" s="182"/>
      <c r="CO120" s="182"/>
      <c r="CP120" s="182"/>
      <c r="CQ120" s="182"/>
    </row>
    <row r="121" spans="8:95" ht="267.75">
      <c r="H121" s="312"/>
      <c r="I121" s="313" t="s">
        <v>284</v>
      </c>
      <c r="J121" s="339"/>
      <c r="K121" s="336" t="s">
        <v>1009</v>
      </c>
      <c r="L121" s="338"/>
      <c r="M121" s="334"/>
      <c r="N121" s="160"/>
      <c r="O121" s="161"/>
      <c r="P121" s="160"/>
      <c r="Q121" s="238"/>
      <c r="R121" s="226"/>
      <c r="S121" s="182"/>
      <c r="T121" s="182"/>
      <c r="U121" s="182"/>
      <c r="V121" s="182"/>
      <c r="W121" s="182"/>
      <c r="X121" s="182"/>
      <c r="Y121" s="182"/>
      <c r="Z121" s="182"/>
      <c r="AA121" s="182"/>
      <c r="AB121" s="182"/>
      <c r="AC121" s="182"/>
      <c r="AD121" s="182"/>
      <c r="AE121" s="182"/>
      <c r="AF121" s="182"/>
      <c r="AG121" s="182"/>
      <c r="AH121" s="182"/>
      <c r="AI121" s="182"/>
      <c r="AJ121" s="182"/>
      <c r="AK121" s="182"/>
      <c r="AL121" s="182"/>
      <c r="AM121" s="182"/>
      <c r="AN121" s="182"/>
      <c r="AO121" s="182"/>
      <c r="AP121" s="182"/>
      <c r="AQ121" s="182"/>
      <c r="AR121" s="182"/>
      <c r="AS121" s="182"/>
      <c r="AT121" s="182"/>
      <c r="AU121" s="182"/>
      <c r="AV121" s="182"/>
      <c r="AW121" s="182"/>
      <c r="AX121" s="182"/>
      <c r="AY121" s="182"/>
      <c r="AZ121" s="182"/>
      <c r="BA121" s="182"/>
      <c r="BB121" s="182"/>
      <c r="BC121" s="182"/>
      <c r="BD121" s="182"/>
      <c r="BE121" s="182"/>
      <c r="BF121" s="182"/>
      <c r="BG121" s="182"/>
      <c r="BH121" s="182"/>
      <c r="BI121" s="182"/>
      <c r="BJ121" s="182"/>
      <c r="BK121" s="182"/>
      <c r="BL121" s="182"/>
      <c r="BM121" s="182"/>
      <c r="BN121" s="182"/>
      <c r="BO121" s="182"/>
      <c r="BP121" s="182"/>
      <c r="BQ121" s="182"/>
      <c r="BR121" s="182"/>
      <c r="BS121" s="182"/>
      <c r="BT121" s="182"/>
      <c r="BU121" s="182"/>
      <c r="BV121" s="182"/>
      <c r="BW121" s="182"/>
      <c r="BX121" s="182"/>
      <c r="BY121" s="182"/>
      <c r="BZ121" s="182"/>
      <c r="CA121" s="182"/>
      <c r="CB121" s="182"/>
      <c r="CC121" s="182"/>
      <c r="CD121" s="182"/>
      <c r="CE121" s="182"/>
      <c r="CF121" s="182"/>
      <c r="CG121" s="182"/>
      <c r="CH121" s="182"/>
      <c r="CI121" s="182"/>
      <c r="CJ121" s="182"/>
      <c r="CK121" s="182"/>
      <c r="CL121" s="182"/>
      <c r="CM121" s="182"/>
      <c r="CN121" s="182"/>
      <c r="CO121" s="182"/>
      <c r="CP121" s="182"/>
      <c r="CQ121" s="182"/>
    </row>
    <row r="122" spans="8:95" ht="63.75">
      <c r="H122" s="312"/>
      <c r="I122" s="313"/>
      <c r="J122" s="340" t="s">
        <v>117</v>
      </c>
      <c r="K122" s="336" t="s">
        <v>1010</v>
      </c>
      <c r="L122" s="338"/>
      <c r="M122" s="335" t="s">
        <v>325</v>
      </c>
      <c r="N122" s="61" t="s">
        <v>955</v>
      </c>
      <c r="O122" s="62" t="s">
        <v>886</v>
      </c>
      <c r="P122" s="32"/>
      <c r="Q122" s="32"/>
      <c r="R122" s="226"/>
      <c r="S122" s="182"/>
      <c r="T122" s="182"/>
      <c r="U122" s="182"/>
      <c r="V122" s="182"/>
      <c r="W122" s="182"/>
      <c r="X122" s="182"/>
      <c r="Y122" s="182"/>
      <c r="Z122" s="182"/>
      <c r="AA122" s="182"/>
      <c r="AB122" s="182"/>
      <c r="AC122" s="182"/>
      <c r="AD122" s="182"/>
      <c r="AE122" s="182"/>
      <c r="AF122" s="182"/>
      <c r="AG122" s="182"/>
      <c r="AH122" s="182"/>
      <c r="AI122" s="182"/>
      <c r="AJ122" s="182"/>
      <c r="AK122" s="182"/>
      <c r="AL122" s="182"/>
      <c r="AM122" s="182"/>
      <c r="AN122" s="182"/>
      <c r="AO122" s="182"/>
      <c r="AP122" s="182"/>
      <c r="AQ122" s="182"/>
      <c r="AR122" s="182"/>
      <c r="AS122" s="182"/>
      <c r="AT122" s="182"/>
      <c r="AU122" s="182"/>
      <c r="AV122" s="182"/>
      <c r="AW122" s="182"/>
      <c r="AX122" s="182"/>
      <c r="AY122" s="182"/>
      <c r="AZ122" s="182"/>
      <c r="BA122" s="182"/>
      <c r="BB122" s="182"/>
      <c r="BC122" s="182"/>
      <c r="BD122" s="182"/>
      <c r="BE122" s="182"/>
      <c r="BF122" s="182"/>
      <c r="BG122" s="182"/>
      <c r="BH122" s="182"/>
      <c r="BI122" s="182"/>
      <c r="BJ122" s="182"/>
      <c r="BK122" s="182"/>
      <c r="BL122" s="182"/>
      <c r="BM122" s="182"/>
      <c r="BN122" s="182"/>
      <c r="BO122" s="182"/>
      <c r="BP122" s="182"/>
      <c r="BQ122" s="182"/>
      <c r="BR122" s="182"/>
      <c r="BS122" s="182"/>
      <c r="BT122" s="182"/>
      <c r="BU122" s="182"/>
      <c r="BV122" s="182"/>
      <c r="BW122" s="182"/>
      <c r="BX122" s="182"/>
      <c r="BY122" s="182"/>
      <c r="BZ122" s="182"/>
      <c r="CA122" s="182"/>
      <c r="CB122" s="182"/>
      <c r="CC122" s="182"/>
      <c r="CD122" s="182"/>
      <c r="CE122" s="182"/>
      <c r="CF122" s="182"/>
      <c r="CG122" s="182"/>
      <c r="CH122" s="182"/>
      <c r="CI122" s="182"/>
      <c r="CJ122" s="182"/>
      <c r="CK122" s="182"/>
      <c r="CL122" s="182"/>
      <c r="CM122" s="182"/>
      <c r="CN122" s="182"/>
      <c r="CO122" s="182"/>
      <c r="CP122" s="182"/>
      <c r="CQ122" s="182"/>
    </row>
    <row r="123" spans="8:95" ht="165.75">
      <c r="H123" s="312"/>
      <c r="I123" s="313"/>
      <c r="J123" s="340" t="s">
        <v>119</v>
      </c>
      <c r="K123" s="336" t="s">
        <v>1011</v>
      </c>
      <c r="L123" s="338"/>
      <c r="M123" s="335" t="s">
        <v>325</v>
      </c>
      <c r="N123" s="61" t="s">
        <v>955</v>
      </c>
      <c r="O123" s="62" t="s">
        <v>886</v>
      </c>
      <c r="P123" s="32"/>
      <c r="Q123" s="32"/>
      <c r="R123" s="226"/>
      <c r="S123" s="182"/>
      <c r="T123" s="182"/>
      <c r="U123" s="182"/>
      <c r="V123" s="182"/>
      <c r="W123" s="182"/>
      <c r="X123" s="182"/>
      <c r="Y123" s="182"/>
      <c r="Z123" s="182"/>
      <c r="AA123" s="182"/>
      <c r="AB123" s="182"/>
      <c r="AC123" s="182"/>
      <c r="AD123" s="182"/>
      <c r="AE123" s="182"/>
      <c r="AF123" s="182"/>
      <c r="AG123" s="182"/>
      <c r="AH123" s="182"/>
      <c r="AI123" s="182"/>
      <c r="AJ123" s="182"/>
      <c r="AK123" s="182"/>
      <c r="AL123" s="182"/>
      <c r="AM123" s="182"/>
      <c r="AN123" s="182"/>
      <c r="AO123" s="182"/>
      <c r="AP123" s="182"/>
      <c r="AQ123" s="182"/>
      <c r="AR123" s="182"/>
      <c r="AS123" s="182"/>
      <c r="AT123" s="182"/>
      <c r="AU123" s="182"/>
      <c r="AV123" s="182"/>
      <c r="AW123" s="182"/>
      <c r="AX123" s="182"/>
      <c r="AY123" s="182"/>
      <c r="AZ123" s="182"/>
      <c r="BA123" s="182"/>
      <c r="BB123" s="182"/>
      <c r="BC123" s="182"/>
      <c r="BD123" s="182"/>
      <c r="BE123" s="182"/>
      <c r="BF123" s="182"/>
      <c r="BG123" s="182"/>
      <c r="BH123" s="182"/>
      <c r="BI123" s="182"/>
      <c r="BJ123" s="182"/>
      <c r="BK123" s="182"/>
      <c r="BL123" s="182"/>
      <c r="BM123" s="182"/>
      <c r="BN123" s="182"/>
      <c r="BO123" s="182"/>
      <c r="BP123" s="182"/>
      <c r="BQ123" s="182"/>
      <c r="BR123" s="182"/>
      <c r="BS123" s="182"/>
      <c r="BT123" s="182"/>
      <c r="BU123" s="182"/>
      <c r="BV123" s="182"/>
      <c r="BW123" s="182"/>
      <c r="BX123" s="182"/>
      <c r="BY123" s="182"/>
      <c r="BZ123" s="182"/>
      <c r="CA123" s="182"/>
      <c r="CB123" s="182"/>
      <c r="CC123" s="182"/>
      <c r="CD123" s="182"/>
      <c r="CE123" s="182"/>
      <c r="CF123" s="182"/>
      <c r="CG123" s="182"/>
      <c r="CH123" s="182"/>
      <c r="CI123" s="182"/>
      <c r="CJ123" s="182"/>
      <c r="CK123" s="182"/>
      <c r="CL123" s="182"/>
      <c r="CM123" s="182"/>
      <c r="CN123" s="182"/>
      <c r="CO123" s="182"/>
      <c r="CP123" s="182"/>
      <c r="CQ123" s="182"/>
    </row>
    <row r="124" spans="8:95" ht="191.25">
      <c r="H124" s="312"/>
      <c r="I124" s="313"/>
      <c r="J124" s="340" t="s">
        <v>121</v>
      </c>
      <c r="K124" s="336" t="s">
        <v>1012</v>
      </c>
      <c r="L124" s="338"/>
      <c r="M124" s="335" t="s">
        <v>325</v>
      </c>
      <c r="N124" s="61" t="s">
        <v>955</v>
      </c>
      <c r="O124" s="62" t="s">
        <v>886</v>
      </c>
      <c r="P124" s="32"/>
      <c r="Q124" s="32"/>
      <c r="R124" s="226"/>
      <c r="S124" s="182"/>
      <c r="T124" s="182"/>
      <c r="U124" s="182"/>
      <c r="V124" s="182"/>
      <c r="W124" s="182"/>
      <c r="X124" s="182"/>
      <c r="Y124" s="182"/>
      <c r="Z124" s="182"/>
      <c r="AA124" s="182"/>
      <c r="AB124" s="182"/>
      <c r="AC124" s="182"/>
      <c r="AD124" s="182"/>
      <c r="AE124" s="182"/>
      <c r="AF124" s="182"/>
      <c r="AG124" s="182"/>
      <c r="AH124" s="182"/>
      <c r="AI124" s="182"/>
      <c r="AJ124" s="182"/>
      <c r="AK124" s="182"/>
      <c r="AL124" s="182"/>
      <c r="AM124" s="182"/>
      <c r="AN124" s="182"/>
      <c r="AO124" s="182"/>
      <c r="AP124" s="182"/>
      <c r="AQ124" s="182"/>
      <c r="AR124" s="182"/>
      <c r="AS124" s="182"/>
      <c r="AT124" s="182"/>
      <c r="AU124" s="182"/>
      <c r="AV124" s="182"/>
      <c r="AW124" s="182"/>
      <c r="AX124" s="182"/>
      <c r="AY124" s="182"/>
      <c r="AZ124" s="182"/>
      <c r="BA124" s="182"/>
      <c r="BB124" s="182"/>
      <c r="BC124" s="182"/>
      <c r="BD124" s="182"/>
      <c r="BE124" s="182"/>
      <c r="BF124" s="182"/>
      <c r="BG124" s="182"/>
      <c r="BH124" s="182"/>
      <c r="BI124" s="182"/>
      <c r="BJ124" s="182"/>
      <c r="BK124" s="182"/>
      <c r="BL124" s="182"/>
      <c r="BM124" s="182"/>
      <c r="BN124" s="182"/>
      <c r="BO124" s="182"/>
      <c r="BP124" s="182"/>
      <c r="BQ124" s="182"/>
      <c r="BR124" s="182"/>
      <c r="BS124" s="182"/>
      <c r="BT124" s="182"/>
      <c r="BU124" s="182"/>
      <c r="BV124" s="182"/>
      <c r="BW124" s="182"/>
      <c r="BX124" s="182"/>
      <c r="BY124" s="182"/>
      <c r="BZ124" s="182"/>
      <c r="CA124" s="182"/>
      <c r="CB124" s="182"/>
      <c r="CC124" s="182"/>
      <c r="CD124" s="182"/>
      <c r="CE124" s="182"/>
      <c r="CF124" s="182"/>
      <c r="CG124" s="182"/>
      <c r="CH124" s="182"/>
      <c r="CI124" s="182"/>
      <c r="CJ124" s="182"/>
      <c r="CK124" s="182"/>
      <c r="CL124" s="182"/>
      <c r="CM124" s="182"/>
      <c r="CN124" s="182"/>
      <c r="CO124" s="182"/>
      <c r="CP124" s="182"/>
      <c r="CQ124" s="182"/>
    </row>
    <row r="125" spans="8:95" ht="51">
      <c r="H125" s="312"/>
      <c r="I125" s="313"/>
      <c r="J125" s="340" t="s">
        <v>134</v>
      </c>
      <c r="K125" s="336" t="s">
        <v>1013</v>
      </c>
      <c r="L125" s="338"/>
      <c r="M125" s="335" t="s">
        <v>325</v>
      </c>
      <c r="N125" s="61" t="s">
        <v>955</v>
      </c>
      <c r="O125" s="62" t="s">
        <v>886</v>
      </c>
      <c r="P125" s="32"/>
      <c r="Q125" s="32"/>
      <c r="R125" s="226"/>
      <c r="S125" s="182"/>
      <c r="T125" s="182"/>
      <c r="U125" s="182"/>
      <c r="V125" s="182"/>
      <c r="W125" s="182"/>
      <c r="X125" s="182"/>
      <c r="Y125" s="182"/>
      <c r="Z125" s="182"/>
      <c r="AA125" s="182"/>
      <c r="AB125" s="182"/>
      <c r="AC125" s="182"/>
      <c r="AD125" s="182"/>
      <c r="AE125" s="182"/>
      <c r="AF125" s="182"/>
      <c r="AG125" s="182"/>
      <c r="AH125" s="182"/>
      <c r="AI125" s="182"/>
      <c r="AJ125" s="182"/>
      <c r="AK125" s="182"/>
      <c r="AL125" s="182"/>
      <c r="AM125" s="182"/>
      <c r="AN125" s="182"/>
      <c r="AO125" s="182"/>
      <c r="AP125" s="182"/>
      <c r="AQ125" s="182"/>
      <c r="AR125" s="182"/>
      <c r="AS125" s="182"/>
      <c r="AT125" s="182"/>
      <c r="AU125" s="182"/>
      <c r="AV125" s="182"/>
      <c r="AW125" s="182"/>
      <c r="AX125" s="182"/>
      <c r="AY125" s="182"/>
      <c r="AZ125" s="182"/>
      <c r="BA125" s="182"/>
      <c r="BB125" s="182"/>
      <c r="BC125" s="182"/>
      <c r="BD125" s="182"/>
      <c r="BE125" s="182"/>
      <c r="BF125" s="182"/>
      <c r="BG125" s="182"/>
      <c r="BH125" s="182"/>
      <c r="BI125" s="182"/>
      <c r="BJ125" s="182"/>
      <c r="BK125" s="182"/>
      <c r="BL125" s="182"/>
      <c r="BM125" s="182"/>
      <c r="BN125" s="182"/>
      <c r="BO125" s="182"/>
      <c r="BP125" s="182"/>
      <c r="BQ125" s="182"/>
      <c r="BR125" s="182"/>
      <c r="BS125" s="182"/>
      <c r="BT125" s="182"/>
      <c r="BU125" s="182"/>
      <c r="BV125" s="182"/>
      <c r="BW125" s="182"/>
      <c r="BX125" s="182"/>
      <c r="BY125" s="182"/>
      <c r="BZ125" s="182"/>
      <c r="CA125" s="182"/>
      <c r="CB125" s="182"/>
      <c r="CC125" s="182"/>
      <c r="CD125" s="182"/>
      <c r="CE125" s="182"/>
      <c r="CF125" s="182"/>
      <c r="CG125" s="182"/>
      <c r="CH125" s="182"/>
      <c r="CI125" s="182"/>
      <c r="CJ125" s="182"/>
      <c r="CK125" s="182"/>
      <c r="CL125" s="182"/>
      <c r="CM125" s="182"/>
      <c r="CN125" s="182"/>
      <c r="CO125" s="182"/>
      <c r="CP125" s="182"/>
      <c r="CQ125" s="182"/>
    </row>
    <row r="126" spans="8:95" ht="76.5">
      <c r="H126" s="312"/>
      <c r="I126" s="313"/>
      <c r="J126" s="340" t="s">
        <v>138</v>
      </c>
      <c r="K126" s="336" t="s">
        <v>1014</v>
      </c>
      <c r="L126" s="338"/>
      <c r="M126" s="335" t="s">
        <v>325</v>
      </c>
      <c r="N126" s="61" t="s">
        <v>955</v>
      </c>
      <c r="O126" s="62" t="s">
        <v>886</v>
      </c>
      <c r="P126" s="32"/>
      <c r="Q126" s="32"/>
      <c r="R126" s="226"/>
      <c r="S126" s="182"/>
      <c r="T126" s="182"/>
      <c r="U126" s="182"/>
      <c r="V126" s="182"/>
      <c r="W126" s="182"/>
      <c r="X126" s="182"/>
      <c r="Y126" s="182"/>
      <c r="Z126" s="182"/>
      <c r="AA126" s="182"/>
      <c r="AB126" s="182"/>
      <c r="AC126" s="182"/>
      <c r="AD126" s="182"/>
      <c r="AE126" s="182"/>
      <c r="AF126" s="182"/>
      <c r="AG126" s="182"/>
      <c r="AH126" s="182"/>
      <c r="AI126" s="182"/>
      <c r="AJ126" s="182"/>
      <c r="AK126" s="182"/>
      <c r="AL126" s="182"/>
      <c r="AM126" s="182"/>
      <c r="AN126" s="182"/>
      <c r="AO126" s="182"/>
      <c r="AP126" s="182"/>
      <c r="AQ126" s="182"/>
      <c r="AR126" s="182"/>
      <c r="AS126" s="182"/>
      <c r="AT126" s="182"/>
      <c r="AU126" s="182"/>
      <c r="AV126" s="182"/>
      <c r="AW126" s="182"/>
      <c r="AX126" s="182"/>
      <c r="AY126" s="182"/>
      <c r="AZ126" s="182"/>
      <c r="BA126" s="182"/>
      <c r="BB126" s="182"/>
      <c r="BC126" s="182"/>
      <c r="BD126" s="182"/>
      <c r="BE126" s="182"/>
      <c r="BF126" s="182"/>
      <c r="BG126" s="182"/>
      <c r="BH126" s="182"/>
      <c r="BI126" s="182"/>
      <c r="BJ126" s="182"/>
      <c r="BK126" s="182"/>
      <c r="BL126" s="182"/>
      <c r="BM126" s="182"/>
      <c r="BN126" s="182"/>
      <c r="BO126" s="182"/>
      <c r="BP126" s="182"/>
      <c r="BQ126" s="182"/>
      <c r="BR126" s="182"/>
      <c r="BS126" s="182"/>
      <c r="BT126" s="182"/>
      <c r="BU126" s="182"/>
      <c r="BV126" s="182"/>
      <c r="BW126" s="182"/>
      <c r="BX126" s="182"/>
      <c r="BY126" s="182"/>
      <c r="BZ126" s="182"/>
      <c r="CA126" s="182"/>
      <c r="CB126" s="182"/>
      <c r="CC126" s="182"/>
      <c r="CD126" s="182"/>
      <c r="CE126" s="182"/>
      <c r="CF126" s="182"/>
      <c r="CG126" s="182"/>
      <c r="CH126" s="182"/>
      <c r="CI126" s="182"/>
      <c r="CJ126" s="182"/>
      <c r="CK126" s="182"/>
      <c r="CL126" s="182"/>
      <c r="CM126" s="182"/>
      <c r="CN126" s="182"/>
      <c r="CO126" s="182"/>
      <c r="CP126" s="182"/>
      <c r="CQ126" s="182"/>
    </row>
    <row r="127" spans="8:95" ht="63.75">
      <c r="H127" s="312"/>
      <c r="I127" s="313"/>
      <c r="J127" s="340" t="s">
        <v>150</v>
      </c>
      <c r="K127" s="336" t="s">
        <v>1015</v>
      </c>
      <c r="L127" s="338"/>
      <c r="M127" s="335" t="s">
        <v>325</v>
      </c>
      <c r="N127" s="61" t="s">
        <v>955</v>
      </c>
      <c r="O127" s="62" t="s">
        <v>886</v>
      </c>
      <c r="P127" s="32"/>
      <c r="Q127" s="32"/>
      <c r="R127" s="226"/>
      <c r="S127" s="182"/>
      <c r="T127" s="182"/>
      <c r="U127" s="182"/>
      <c r="V127" s="182"/>
      <c r="W127" s="182"/>
      <c r="X127" s="182"/>
      <c r="Y127" s="182"/>
      <c r="Z127" s="182"/>
      <c r="AA127" s="182"/>
      <c r="AB127" s="182"/>
      <c r="AC127" s="182"/>
      <c r="AD127" s="182"/>
      <c r="AE127" s="182"/>
      <c r="AF127" s="182"/>
      <c r="AG127" s="182"/>
      <c r="AH127" s="182"/>
      <c r="AI127" s="182"/>
      <c r="AJ127" s="182"/>
      <c r="AK127" s="182"/>
      <c r="AL127" s="182"/>
      <c r="AM127" s="182"/>
      <c r="AN127" s="182"/>
      <c r="AO127" s="182"/>
      <c r="AP127" s="182"/>
      <c r="AQ127" s="182"/>
      <c r="AR127" s="182"/>
      <c r="AS127" s="182"/>
      <c r="AT127" s="182"/>
      <c r="AU127" s="182"/>
      <c r="AV127" s="182"/>
      <c r="AW127" s="182"/>
      <c r="AX127" s="182"/>
      <c r="AY127" s="182"/>
      <c r="AZ127" s="182"/>
      <c r="BA127" s="182"/>
      <c r="BB127" s="182"/>
      <c r="BC127" s="182"/>
      <c r="BD127" s="182"/>
      <c r="BE127" s="182"/>
      <c r="BF127" s="182"/>
      <c r="BG127" s="182"/>
      <c r="BH127" s="182"/>
      <c r="BI127" s="182"/>
      <c r="BJ127" s="182"/>
      <c r="BK127" s="182"/>
      <c r="BL127" s="182"/>
      <c r="BM127" s="182"/>
      <c r="BN127" s="182"/>
      <c r="BO127" s="182"/>
      <c r="BP127" s="182"/>
      <c r="BQ127" s="182"/>
      <c r="BR127" s="182"/>
      <c r="BS127" s="182"/>
      <c r="BT127" s="182"/>
      <c r="BU127" s="182"/>
      <c r="BV127" s="182"/>
      <c r="BW127" s="182"/>
      <c r="BX127" s="182"/>
      <c r="BY127" s="182"/>
      <c r="BZ127" s="182"/>
      <c r="CA127" s="182"/>
      <c r="CB127" s="182"/>
      <c r="CC127" s="182"/>
      <c r="CD127" s="182"/>
      <c r="CE127" s="182"/>
      <c r="CF127" s="182"/>
      <c r="CG127" s="182"/>
      <c r="CH127" s="182"/>
      <c r="CI127" s="182"/>
      <c r="CJ127" s="182"/>
      <c r="CK127" s="182"/>
      <c r="CL127" s="182"/>
      <c r="CM127" s="182"/>
      <c r="CN127" s="182"/>
      <c r="CO127" s="182"/>
      <c r="CP127" s="182"/>
      <c r="CQ127" s="182"/>
    </row>
    <row r="128" spans="8:95" ht="102">
      <c r="H128" s="312"/>
      <c r="I128" s="313"/>
      <c r="J128" s="340" t="s">
        <v>152</v>
      </c>
      <c r="K128" s="336" t="s">
        <v>1016</v>
      </c>
      <c r="L128" s="338"/>
      <c r="M128" s="335" t="s">
        <v>325</v>
      </c>
      <c r="N128" s="61" t="s">
        <v>955</v>
      </c>
      <c r="O128" s="62" t="s">
        <v>886</v>
      </c>
      <c r="P128" s="32"/>
      <c r="Q128" s="32"/>
      <c r="R128" s="226"/>
      <c r="S128" s="182"/>
      <c r="T128" s="182"/>
      <c r="U128" s="182"/>
      <c r="V128" s="182"/>
      <c r="W128" s="182"/>
      <c r="X128" s="182"/>
      <c r="Y128" s="182"/>
      <c r="Z128" s="182"/>
      <c r="AA128" s="182"/>
      <c r="AB128" s="182"/>
      <c r="AC128" s="182"/>
      <c r="AD128" s="182"/>
      <c r="AE128" s="182"/>
      <c r="AF128" s="182"/>
      <c r="AG128" s="182"/>
      <c r="AH128" s="182"/>
      <c r="AI128" s="182"/>
      <c r="AJ128" s="182"/>
      <c r="AK128" s="182"/>
      <c r="AL128" s="182"/>
      <c r="AM128" s="182"/>
      <c r="AN128" s="182"/>
      <c r="AO128" s="182"/>
      <c r="AP128" s="182"/>
      <c r="AQ128" s="182"/>
      <c r="AR128" s="182"/>
      <c r="AS128" s="182"/>
      <c r="AT128" s="182"/>
      <c r="AU128" s="182"/>
      <c r="AV128" s="182"/>
      <c r="AW128" s="182"/>
      <c r="AX128" s="182"/>
      <c r="AY128" s="182"/>
      <c r="AZ128" s="182"/>
      <c r="BA128" s="182"/>
      <c r="BB128" s="182"/>
      <c r="BC128" s="182"/>
      <c r="BD128" s="182"/>
      <c r="BE128" s="182"/>
      <c r="BF128" s="182"/>
      <c r="BG128" s="182"/>
      <c r="BH128" s="182"/>
      <c r="BI128" s="182"/>
      <c r="BJ128" s="182"/>
      <c r="BK128" s="182"/>
      <c r="BL128" s="182"/>
      <c r="BM128" s="182"/>
      <c r="BN128" s="182"/>
      <c r="BO128" s="182"/>
      <c r="BP128" s="182"/>
      <c r="BQ128" s="182"/>
      <c r="BR128" s="182"/>
      <c r="BS128" s="182"/>
      <c r="BT128" s="182"/>
      <c r="BU128" s="182"/>
      <c r="BV128" s="182"/>
      <c r="BW128" s="182"/>
      <c r="BX128" s="182"/>
      <c r="BY128" s="182"/>
      <c r="BZ128" s="182"/>
      <c r="CA128" s="182"/>
      <c r="CB128" s="182"/>
      <c r="CC128" s="182"/>
      <c r="CD128" s="182"/>
      <c r="CE128" s="182"/>
      <c r="CF128" s="182"/>
      <c r="CG128" s="182"/>
      <c r="CH128" s="182"/>
      <c r="CI128" s="182"/>
      <c r="CJ128" s="182"/>
      <c r="CK128" s="182"/>
      <c r="CL128" s="182"/>
      <c r="CM128" s="182"/>
      <c r="CN128" s="182"/>
      <c r="CO128" s="182"/>
      <c r="CP128" s="182"/>
      <c r="CQ128" s="182"/>
    </row>
    <row r="129" spans="8:95" ht="102">
      <c r="H129" s="312"/>
      <c r="I129" s="313"/>
      <c r="J129" s="340" t="s">
        <v>154</v>
      </c>
      <c r="K129" s="336" t="s">
        <v>1017</v>
      </c>
      <c r="L129" s="338"/>
      <c r="M129" s="335" t="s">
        <v>325</v>
      </c>
      <c r="N129" s="61" t="s">
        <v>955</v>
      </c>
      <c r="O129" s="62" t="s">
        <v>886</v>
      </c>
      <c r="P129" s="32"/>
      <c r="Q129" s="32"/>
      <c r="R129" s="226"/>
      <c r="S129" s="182"/>
      <c r="T129" s="182"/>
      <c r="U129" s="182"/>
      <c r="V129" s="182"/>
      <c r="W129" s="182"/>
      <c r="X129" s="182"/>
      <c r="Y129" s="182"/>
      <c r="Z129" s="182"/>
      <c r="AA129" s="182"/>
      <c r="AB129" s="182"/>
      <c r="AC129" s="182"/>
      <c r="AD129" s="182"/>
      <c r="AE129" s="182"/>
      <c r="AF129" s="182"/>
      <c r="AG129" s="182"/>
      <c r="AH129" s="182"/>
      <c r="AI129" s="182"/>
      <c r="AJ129" s="182"/>
      <c r="AK129" s="182"/>
      <c r="AL129" s="182"/>
      <c r="AM129" s="182"/>
      <c r="AN129" s="182"/>
      <c r="AO129" s="182"/>
      <c r="AP129" s="182"/>
      <c r="AQ129" s="182"/>
      <c r="AR129" s="182"/>
      <c r="AS129" s="182"/>
      <c r="AT129" s="182"/>
      <c r="AU129" s="182"/>
      <c r="AV129" s="182"/>
      <c r="AW129" s="182"/>
      <c r="AX129" s="182"/>
      <c r="AY129" s="182"/>
      <c r="AZ129" s="182"/>
      <c r="BA129" s="182"/>
      <c r="BB129" s="182"/>
      <c r="BC129" s="182"/>
      <c r="BD129" s="182"/>
      <c r="BE129" s="182"/>
      <c r="BF129" s="182"/>
      <c r="BG129" s="182"/>
      <c r="BH129" s="182"/>
      <c r="BI129" s="182"/>
      <c r="BJ129" s="182"/>
      <c r="BK129" s="182"/>
      <c r="BL129" s="182"/>
      <c r="BM129" s="182"/>
      <c r="BN129" s="182"/>
      <c r="BO129" s="182"/>
      <c r="BP129" s="182"/>
      <c r="BQ129" s="182"/>
      <c r="BR129" s="182"/>
      <c r="BS129" s="182"/>
      <c r="BT129" s="182"/>
      <c r="BU129" s="182"/>
      <c r="BV129" s="182"/>
      <c r="BW129" s="182"/>
      <c r="BX129" s="182"/>
      <c r="BY129" s="182"/>
      <c r="BZ129" s="182"/>
      <c r="CA129" s="182"/>
      <c r="CB129" s="182"/>
      <c r="CC129" s="182"/>
      <c r="CD129" s="182"/>
      <c r="CE129" s="182"/>
      <c r="CF129" s="182"/>
      <c r="CG129" s="182"/>
      <c r="CH129" s="182"/>
      <c r="CI129" s="182"/>
      <c r="CJ129" s="182"/>
      <c r="CK129" s="182"/>
      <c r="CL129" s="182"/>
      <c r="CM129" s="182"/>
      <c r="CN129" s="182"/>
      <c r="CO129" s="182"/>
      <c r="CP129" s="182"/>
      <c r="CQ129" s="182"/>
    </row>
    <row r="130" spans="8:95" ht="76.5">
      <c r="H130" s="312"/>
      <c r="I130" s="313"/>
      <c r="J130" s="340" t="s">
        <v>156</v>
      </c>
      <c r="K130" s="336" t="s">
        <v>1018</v>
      </c>
      <c r="L130" s="338"/>
      <c r="M130" s="335" t="s">
        <v>325</v>
      </c>
      <c r="N130" s="61" t="s">
        <v>955</v>
      </c>
      <c r="O130" s="62" t="s">
        <v>886</v>
      </c>
      <c r="P130" s="32"/>
      <c r="Q130" s="32"/>
      <c r="R130" s="226"/>
      <c r="S130" s="182"/>
      <c r="T130" s="182"/>
      <c r="U130" s="182"/>
      <c r="V130" s="182"/>
      <c r="W130" s="182"/>
      <c r="X130" s="182"/>
      <c r="Y130" s="182"/>
      <c r="Z130" s="182"/>
      <c r="AA130" s="182"/>
      <c r="AB130" s="182"/>
      <c r="AC130" s="182"/>
      <c r="AD130" s="182"/>
      <c r="AE130" s="182"/>
      <c r="AF130" s="182"/>
      <c r="AG130" s="182"/>
      <c r="AH130" s="182"/>
      <c r="AI130" s="182"/>
      <c r="AJ130" s="182"/>
      <c r="AK130" s="182"/>
      <c r="AL130" s="182"/>
      <c r="AM130" s="182"/>
      <c r="AN130" s="182"/>
      <c r="AO130" s="182"/>
      <c r="AP130" s="182"/>
      <c r="AQ130" s="182"/>
      <c r="AR130" s="182"/>
      <c r="AS130" s="182"/>
      <c r="AT130" s="182"/>
      <c r="AU130" s="182"/>
      <c r="AV130" s="182"/>
      <c r="AW130" s="182"/>
      <c r="AX130" s="182"/>
      <c r="AY130" s="182"/>
      <c r="AZ130" s="182"/>
      <c r="BA130" s="182"/>
      <c r="BB130" s="182"/>
      <c r="BC130" s="182"/>
      <c r="BD130" s="182"/>
      <c r="BE130" s="182"/>
      <c r="BF130" s="182"/>
      <c r="BG130" s="182"/>
      <c r="BH130" s="182"/>
      <c r="BI130" s="182"/>
      <c r="BJ130" s="182"/>
      <c r="BK130" s="182"/>
      <c r="BL130" s="182"/>
      <c r="BM130" s="182"/>
      <c r="BN130" s="182"/>
      <c r="BO130" s="182"/>
      <c r="BP130" s="182"/>
      <c r="BQ130" s="182"/>
      <c r="BR130" s="182"/>
      <c r="BS130" s="182"/>
      <c r="BT130" s="182"/>
      <c r="BU130" s="182"/>
      <c r="BV130" s="182"/>
      <c r="BW130" s="182"/>
      <c r="BX130" s="182"/>
      <c r="BY130" s="182"/>
      <c r="BZ130" s="182"/>
      <c r="CA130" s="182"/>
      <c r="CB130" s="182"/>
      <c r="CC130" s="182"/>
      <c r="CD130" s="182"/>
      <c r="CE130" s="182"/>
      <c r="CF130" s="182"/>
      <c r="CG130" s="182"/>
      <c r="CH130" s="182"/>
      <c r="CI130" s="182"/>
      <c r="CJ130" s="182"/>
      <c r="CK130" s="182"/>
      <c r="CL130" s="182"/>
      <c r="CM130" s="182"/>
      <c r="CN130" s="182"/>
      <c r="CO130" s="182"/>
      <c r="CP130" s="182"/>
      <c r="CQ130" s="182"/>
    </row>
    <row r="131" spans="8:95" ht="89.25">
      <c r="H131" s="312"/>
      <c r="I131" s="313"/>
      <c r="J131" s="340" t="s">
        <v>158</v>
      </c>
      <c r="K131" s="336" t="s">
        <v>1019</v>
      </c>
      <c r="L131" s="338"/>
      <c r="M131" s="335" t="s">
        <v>325</v>
      </c>
      <c r="N131" s="61" t="s">
        <v>955</v>
      </c>
      <c r="O131" s="62" t="s">
        <v>886</v>
      </c>
      <c r="P131" s="32"/>
      <c r="Q131" s="32"/>
      <c r="R131" s="226"/>
      <c r="S131" s="182"/>
      <c r="T131" s="182"/>
      <c r="U131" s="182"/>
      <c r="V131" s="182"/>
      <c r="W131" s="182"/>
      <c r="X131" s="182"/>
      <c r="Y131" s="182"/>
      <c r="Z131" s="182"/>
      <c r="AA131" s="182"/>
      <c r="AB131" s="182"/>
      <c r="AC131" s="182"/>
      <c r="AD131" s="182"/>
      <c r="AE131" s="182"/>
      <c r="AF131" s="182"/>
      <c r="AG131" s="182"/>
      <c r="AH131" s="182"/>
      <c r="AI131" s="182"/>
      <c r="AJ131" s="182"/>
      <c r="AK131" s="182"/>
      <c r="AL131" s="182"/>
      <c r="AM131" s="182"/>
      <c r="AN131" s="182"/>
      <c r="AO131" s="182"/>
      <c r="AP131" s="182"/>
      <c r="AQ131" s="182"/>
      <c r="AR131" s="182"/>
      <c r="AS131" s="182"/>
      <c r="AT131" s="182"/>
      <c r="AU131" s="182"/>
      <c r="AV131" s="182"/>
      <c r="AW131" s="182"/>
      <c r="AX131" s="182"/>
      <c r="AY131" s="182"/>
      <c r="AZ131" s="182"/>
      <c r="BA131" s="182"/>
      <c r="BB131" s="182"/>
      <c r="BC131" s="182"/>
      <c r="BD131" s="182"/>
      <c r="BE131" s="182"/>
      <c r="BF131" s="182"/>
      <c r="BG131" s="182"/>
      <c r="BH131" s="182"/>
      <c r="BI131" s="182"/>
      <c r="BJ131" s="182"/>
      <c r="BK131" s="182"/>
      <c r="BL131" s="182"/>
      <c r="BM131" s="182"/>
      <c r="BN131" s="182"/>
      <c r="BO131" s="182"/>
      <c r="BP131" s="182"/>
      <c r="BQ131" s="182"/>
      <c r="BR131" s="182"/>
      <c r="BS131" s="182"/>
      <c r="BT131" s="182"/>
      <c r="BU131" s="182"/>
      <c r="BV131" s="182"/>
      <c r="BW131" s="182"/>
      <c r="BX131" s="182"/>
      <c r="BY131" s="182"/>
      <c r="BZ131" s="182"/>
      <c r="CA131" s="182"/>
      <c r="CB131" s="182"/>
      <c r="CC131" s="182"/>
      <c r="CD131" s="182"/>
      <c r="CE131" s="182"/>
      <c r="CF131" s="182"/>
      <c r="CG131" s="182"/>
      <c r="CH131" s="182"/>
      <c r="CI131" s="182"/>
      <c r="CJ131" s="182"/>
      <c r="CK131" s="182"/>
      <c r="CL131" s="182"/>
      <c r="CM131" s="182"/>
      <c r="CN131" s="182"/>
      <c r="CO131" s="182"/>
      <c r="CP131" s="182"/>
      <c r="CQ131" s="182"/>
    </row>
    <row r="132" spans="8:95" ht="51">
      <c r="H132" s="312"/>
      <c r="I132" s="313"/>
      <c r="J132" s="340" t="s">
        <v>160</v>
      </c>
      <c r="K132" s="336" t="s">
        <v>1020</v>
      </c>
      <c r="L132" s="338"/>
      <c r="M132" s="335" t="s">
        <v>325</v>
      </c>
      <c r="N132" s="61" t="s">
        <v>955</v>
      </c>
      <c r="O132" s="62" t="s">
        <v>886</v>
      </c>
      <c r="P132" s="32"/>
      <c r="Q132" s="32"/>
      <c r="R132" s="226"/>
      <c r="S132" s="182"/>
      <c r="T132" s="182"/>
      <c r="U132" s="182"/>
      <c r="V132" s="182"/>
      <c r="W132" s="182"/>
      <c r="X132" s="182"/>
      <c r="Y132" s="182"/>
      <c r="Z132" s="182"/>
      <c r="AA132" s="182"/>
      <c r="AB132" s="182"/>
      <c r="AC132" s="182"/>
      <c r="AD132" s="182"/>
      <c r="AE132" s="182"/>
      <c r="AF132" s="182"/>
      <c r="AG132" s="182"/>
      <c r="AH132" s="182"/>
      <c r="AI132" s="182"/>
      <c r="AJ132" s="182"/>
      <c r="AK132" s="182"/>
      <c r="AL132" s="182"/>
      <c r="AM132" s="182"/>
      <c r="AN132" s="182"/>
      <c r="AO132" s="182"/>
      <c r="AP132" s="182"/>
      <c r="AQ132" s="182"/>
      <c r="AR132" s="182"/>
      <c r="AS132" s="182"/>
      <c r="AT132" s="182"/>
      <c r="AU132" s="182"/>
      <c r="AV132" s="182"/>
      <c r="AW132" s="182"/>
      <c r="AX132" s="182"/>
      <c r="AY132" s="182"/>
      <c r="AZ132" s="182"/>
      <c r="BA132" s="182"/>
      <c r="BB132" s="182"/>
      <c r="BC132" s="182"/>
      <c r="BD132" s="182"/>
      <c r="BE132" s="182"/>
      <c r="BF132" s="182"/>
      <c r="BG132" s="182"/>
      <c r="BH132" s="182"/>
      <c r="BI132" s="182"/>
      <c r="BJ132" s="182"/>
      <c r="BK132" s="182"/>
      <c r="BL132" s="182"/>
      <c r="BM132" s="182"/>
      <c r="BN132" s="182"/>
      <c r="BO132" s="182"/>
      <c r="BP132" s="182"/>
      <c r="BQ132" s="182"/>
      <c r="BR132" s="182"/>
      <c r="BS132" s="182"/>
      <c r="BT132" s="182"/>
      <c r="BU132" s="182"/>
      <c r="BV132" s="182"/>
      <c r="BW132" s="182"/>
      <c r="BX132" s="182"/>
      <c r="BY132" s="182"/>
      <c r="BZ132" s="182"/>
      <c r="CA132" s="182"/>
      <c r="CB132" s="182"/>
      <c r="CC132" s="182"/>
      <c r="CD132" s="182"/>
      <c r="CE132" s="182"/>
      <c r="CF132" s="182"/>
      <c r="CG132" s="182"/>
      <c r="CH132" s="182"/>
      <c r="CI132" s="182"/>
      <c r="CJ132" s="182"/>
      <c r="CK132" s="182"/>
      <c r="CL132" s="182"/>
      <c r="CM132" s="182"/>
      <c r="CN132" s="182"/>
      <c r="CO132" s="182"/>
      <c r="CP132" s="182"/>
      <c r="CQ132" s="182"/>
    </row>
    <row r="133" spans="8:95" ht="331.5">
      <c r="H133" s="312"/>
      <c r="I133" s="313"/>
      <c r="J133" s="340" t="s">
        <v>162</v>
      </c>
      <c r="K133" s="336" t="s">
        <v>1021</v>
      </c>
      <c r="L133" s="338"/>
      <c r="M133" s="335" t="s">
        <v>325</v>
      </c>
      <c r="N133" s="61" t="s">
        <v>955</v>
      </c>
      <c r="O133" s="62" t="s">
        <v>886</v>
      </c>
      <c r="P133" s="32"/>
      <c r="Q133" s="32"/>
      <c r="R133" s="226"/>
      <c r="S133" s="182"/>
      <c r="T133" s="182"/>
      <c r="U133" s="182"/>
      <c r="V133" s="182"/>
      <c r="W133" s="182"/>
      <c r="X133" s="182"/>
      <c r="Y133" s="182"/>
      <c r="Z133" s="182"/>
      <c r="AA133" s="182"/>
      <c r="AB133" s="182"/>
      <c r="AC133" s="182"/>
      <c r="AD133" s="182"/>
      <c r="AE133" s="182"/>
      <c r="AF133" s="182"/>
      <c r="AG133" s="182"/>
      <c r="AH133" s="182"/>
      <c r="AI133" s="182"/>
      <c r="AJ133" s="182"/>
      <c r="AK133" s="182"/>
      <c r="AL133" s="182"/>
      <c r="AM133" s="182"/>
      <c r="AN133" s="182"/>
      <c r="AO133" s="182"/>
      <c r="AP133" s="182"/>
      <c r="AQ133" s="182"/>
      <c r="AR133" s="182"/>
      <c r="AS133" s="182"/>
      <c r="AT133" s="182"/>
      <c r="AU133" s="182"/>
      <c r="AV133" s="182"/>
      <c r="AW133" s="182"/>
      <c r="AX133" s="182"/>
      <c r="AY133" s="182"/>
      <c r="AZ133" s="182"/>
      <c r="BA133" s="182"/>
      <c r="BB133" s="182"/>
      <c r="BC133" s="182"/>
      <c r="BD133" s="182"/>
      <c r="BE133" s="182"/>
      <c r="BF133" s="182"/>
      <c r="BG133" s="182"/>
      <c r="BH133" s="182"/>
      <c r="BI133" s="182"/>
      <c r="BJ133" s="182"/>
      <c r="BK133" s="182"/>
      <c r="BL133" s="182"/>
      <c r="BM133" s="182"/>
      <c r="BN133" s="182"/>
      <c r="BO133" s="182"/>
      <c r="BP133" s="182"/>
      <c r="BQ133" s="182"/>
      <c r="BR133" s="182"/>
      <c r="BS133" s="182"/>
      <c r="BT133" s="182"/>
      <c r="BU133" s="182"/>
      <c r="BV133" s="182"/>
      <c r="BW133" s="182"/>
      <c r="BX133" s="182"/>
      <c r="BY133" s="182"/>
      <c r="BZ133" s="182"/>
      <c r="CA133" s="182"/>
      <c r="CB133" s="182"/>
      <c r="CC133" s="182"/>
      <c r="CD133" s="182"/>
      <c r="CE133" s="182"/>
      <c r="CF133" s="182"/>
      <c r="CG133" s="182"/>
      <c r="CH133" s="182"/>
      <c r="CI133" s="182"/>
      <c r="CJ133" s="182"/>
      <c r="CK133" s="182"/>
      <c r="CL133" s="182"/>
      <c r="CM133" s="182"/>
      <c r="CN133" s="182"/>
      <c r="CO133" s="182"/>
      <c r="CP133" s="182"/>
      <c r="CQ133" s="182"/>
    </row>
    <row r="134" spans="8:95" ht="114.75">
      <c r="H134" s="312"/>
      <c r="I134" s="313"/>
      <c r="J134" s="340" t="s">
        <v>194</v>
      </c>
      <c r="K134" s="336" t="s">
        <v>1022</v>
      </c>
      <c r="L134" s="338"/>
      <c r="M134" s="335" t="s">
        <v>348</v>
      </c>
      <c r="N134" s="173"/>
      <c r="O134" s="62" t="s">
        <v>287</v>
      </c>
      <c r="P134" s="32"/>
      <c r="Q134" s="32"/>
      <c r="R134" s="226"/>
      <c r="S134" s="182"/>
      <c r="T134" s="182"/>
      <c r="U134" s="182"/>
      <c r="V134" s="182"/>
      <c r="W134" s="182"/>
      <c r="X134" s="182"/>
      <c r="Y134" s="182"/>
      <c r="Z134" s="182"/>
      <c r="AA134" s="182"/>
      <c r="AB134" s="182"/>
      <c r="AC134" s="182"/>
      <c r="AD134" s="182"/>
      <c r="AE134" s="182"/>
      <c r="AF134" s="182"/>
      <c r="AG134" s="182"/>
      <c r="AH134" s="182"/>
      <c r="AI134" s="182"/>
      <c r="AJ134" s="182"/>
      <c r="AK134" s="182"/>
      <c r="AL134" s="182"/>
      <c r="AM134" s="182"/>
      <c r="AN134" s="182"/>
      <c r="AO134" s="182"/>
      <c r="AP134" s="182"/>
      <c r="AQ134" s="182"/>
      <c r="AR134" s="182"/>
      <c r="AS134" s="182"/>
      <c r="AT134" s="182"/>
      <c r="AU134" s="182"/>
      <c r="AV134" s="182"/>
      <c r="AW134" s="182"/>
      <c r="AX134" s="182"/>
      <c r="AY134" s="182"/>
      <c r="AZ134" s="182"/>
      <c r="BA134" s="182"/>
      <c r="BB134" s="182"/>
      <c r="BC134" s="182"/>
      <c r="BD134" s="182"/>
      <c r="BE134" s="182"/>
      <c r="BF134" s="182"/>
      <c r="BG134" s="182"/>
      <c r="BH134" s="182"/>
      <c r="BI134" s="182"/>
      <c r="BJ134" s="182"/>
      <c r="BK134" s="182"/>
      <c r="BL134" s="182"/>
      <c r="BM134" s="182"/>
      <c r="BN134" s="182"/>
      <c r="BO134" s="182"/>
      <c r="BP134" s="182"/>
      <c r="BQ134" s="182"/>
      <c r="BR134" s="182"/>
      <c r="BS134" s="182"/>
      <c r="BT134" s="182"/>
      <c r="BU134" s="182"/>
      <c r="BV134" s="182"/>
      <c r="BW134" s="182"/>
      <c r="BX134" s="182"/>
      <c r="BY134" s="182"/>
      <c r="BZ134" s="182"/>
      <c r="CA134" s="182"/>
      <c r="CB134" s="182"/>
      <c r="CC134" s="182"/>
      <c r="CD134" s="182"/>
      <c r="CE134" s="182"/>
      <c r="CF134" s="182"/>
      <c r="CG134" s="182"/>
      <c r="CH134" s="182"/>
      <c r="CI134" s="182"/>
      <c r="CJ134" s="182"/>
      <c r="CK134" s="182"/>
      <c r="CL134" s="182"/>
      <c r="CM134" s="182"/>
      <c r="CN134" s="182"/>
      <c r="CO134" s="182"/>
      <c r="CP134" s="182"/>
      <c r="CQ134" s="182"/>
    </row>
    <row r="135" spans="8:95" ht="293.25">
      <c r="H135" s="312"/>
      <c r="I135" s="313"/>
      <c r="J135" s="340" t="s">
        <v>196</v>
      </c>
      <c r="K135" s="336" t="s">
        <v>1023</v>
      </c>
      <c r="L135" s="338"/>
      <c r="M135" s="335" t="s">
        <v>325</v>
      </c>
      <c r="N135" s="61" t="s">
        <v>955</v>
      </c>
      <c r="O135" s="62" t="s">
        <v>886</v>
      </c>
      <c r="P135" s="32"/>
      <c r="Q135" s="32"/>
      <c r="R135" s="226"/>
      <c r="S135" s="182"/>
      <c r="T135" s="182"/>
      <c r="U135" s="182"/>
      <c r="V135" s="182"/>
      <c r="W135" s="182"/>
      <c r="X135" s="182"/>
      <c r="Y135" s="182"/>
      <c r="Z135" s="182"/>
      <c r="AA135" s="182"/>
      <c r="AB135" s="182"/>
      <c r="AC135" s="182"/>
      <c r="AD135" s="182"/>
      <c r="AE135" s="182"/>
      <c r="AF135" s="182"/>
      <c r="AG135" s="182"/>
      <c r="AH135" s="182"/>
      <c r="AI135" s="182"/>
      <c r="AJ135" s="182"/>
      <c r="AK135" s="182"/>
      <c r="AL135" s="182"/>
      <c r="AM135" s="182"/>
      <c r="AN135" s="182"/>
      <c r="AO135" s="182"/>
      <c r="AP135" s="182"/>
      <c r="AQ135" s="182"/>
      <c r="AR135" s="182"/>
      <c r="AS135" s="182"/>
      <c r="AT135" s="182"/>
      <c r="AU135" s="182"/>
      <c r="AV135" s="182"/>
      <c r="AW135" s="182"/>
      <c r="AX135" s="182"/>
      <c r="AY135" s="182"/>
      <c r="AZ135" s="182"/>
      <c r="BA135" s="182"/>
      <c r="BB135" s="182"/>
      <c r="BC135" s="182"/>
      <c r="BD135" s="182"/>
      <c r="BE135" s="182"/>
      <c r="BF135" s="182"/>
      <c r="BG135" s="182"/>
      <c r="BH135" s="182"/>
      <c r="BI135" s="182"/>
      <c r="BJ135" s="182"/>
      <c r="BK135" s="182"/>
      <c r="BL135" s="182"/>
      <c r="BM135" s="182"/>
      <c r="BN135" s="182"/>
      <c r="BO135" s="182"/>
      <c r="BP135" s="182"/>
      <c r="BQ135" s="182"/>
      <c r="BR135" s="182"/>
      <c r="BS135" s="182"/>
      <c r="BT135" s="182"/>
      <c r="BU135" s="182"/>
      <c r="BV135" s="182"/>
      <c r="BW135" s="182"/>
      <c r="BX135" s="182"/>
      <c r="BY135" s="182"/>
      <c r="BZ135" s="182"/>
      <c r="CA135" s="182"/>
      <c r="CB135" s="182"/>
      <c r="CC135" s="182"/>
      <c r="CD135" s="182"/>
      <c r="CE135" s="182"/>
      <c r="CF135" s="182"/>
      <c r="CG135" s="182"/>
      <c r="CH135" s="182"/>
      <c r="CI135" s="182"/>
      <c r="CJ135" s="182"/>
      <c r="CK135" s="182"/>
      <c r="CL135" s="182"/>
      <c r="CM135" s="182"/>
      <c r="CN135" s="182"/>
      <c r="CO135" s="182"/>
      <c r="CP135" s="182"/>
      <c r="CQ135" s="182"/>
    </row>
    <row r="136" spans="8:95" ht="293.25">
      <c r="H136" s="312"/>
      <c r="I136" s="313"/>
      <c r="J136" s="340" t="s">
        <v>198</v>
      </c>
      <c r="K136" s="332" t="s">
        <v>1024</v>
      </c>
      <c r="L136" s="338"/>
      <c r="M136" s="335" t="s">
        <v>325</v>
      </c>
      <c r="N136" s="61" t="s">
        <v>955</v>
      </c>
      <c r="O136" s="62" t="s">
        <v>886</v>
      </c>
      <c r="P136" s="32"/>
      <c r="Q136" s="32"/>
      <c r="R136" s="226"/>
      <c r="S136" s="182"/>
      <c r="T136" s="182"/>
      <c r="U136" s="182"/>
      <c r="V136" s="182"/>
      <c r="W136" s="182"/>
      <c r="X136" s="182"/>
      <c r="Y136" s="182"/>
      <c r="Z136" s="182"/>
      <c r="AA136" s="182"/>
      <c r="AB136" s="182"/>
      <c r="AC136" s="182"/>
      <c r="AD136" s="182"/>
      <c r="AE136" s="182"/>
      <c r="AF136" s="182"/>
      <c r="AG136" s="182"/>
      <c r="AH136" s="182"/>
      <c r="AI136" s="182"/>
      <c r="AJ136" s="182"/>
      <c r="AK136" s="182"/>
      <c r="AL136" s="182"/>
      <c r="AM136" s="182"/>
      <c r="AN136" s="182"/>
      <c r="AO136" s="182"/>
      <c r="AP136" s="182"/>
      <c r="AQ136" s="182"/>
      <c r="AR136" s="182"/>
      <c r="AS136" s="182"/>
      <c r="AT136" s="182"/>
      <c r="AU136" s="182"/>
      <c r="AV136" s="182"/>
      <c r="AW136" s="182"/>
      <c r="AX136" s="182"/>
      <c r="AY136" s="182"/>
      <c r="AZ136" s="182"/>
      <c r="BA136" s="182"/>
      <c r="BB136" s="182"/>
      <c r="BC136" s="182"/>
      <c r="BD136" s="182"/>
      <c r="BE136" s="182"/>
      <c r="BF136" s="182"/>
      <c r="BG136" s="182"/>
      <c r="BH136" s="182"/>
      <c r="BI136" s="182"/>
      <c r="BJ136" s="182"/>
      <c r="BK136" s="182"/>
      <c r="BL136" s="182"/>
      <c r="BM136" s="182"/>
      <c r="BN136" s="182"/>
      <c r="BO136" s="182"/>
      <c r="BP136" s="182"/>
      <c r="BQ136" s="182"/>
      <c r="BR136" s="182"/>
      <c r="BS136" s="182"/>
      <c r="BT136" s="182"/>
      <c r="BU136" s="182"/>
      <c r="BV136" s="182"/>
      <c r="BW136" s="182"/>
      <c r="BX136" s="182"/>
      <c r="BY136" s="182"/>
      <c r="BZ136" s="182"/>
      <c r="CA136" s="182"/>
      <c r="CB136" s="182"/>
      <c r="CC136" s="182"/>
      <c r="CD136" s="182"/>
      <c r="CE136" s="182"/>
      <c r="CF136" s="182"/>
      <c r="CG136" s="182"/>
      <c r="CH136" s="182"/>
      <c r="CI136" s="182"/>
      <c r="CJ136" s="182"/>
      <c r="CK136" s="182"/>
      <c r="CL136" s="182"/>
      <c r="CM136" s="182"/>
      <c r="CN136" s="182"/>
      <c r="CO136" s="182"/>
      <c r="CP136" s="182"/>
      <c r="CQ136" s="182"/>
    </row>
    <row r="137" spans="8:95" ht="63.75">
      <c r="H137" s="312"/>
      <c r="I137" s="313"/>
      <c r="J137" s="340" t="s">
        <v>200</v>
      </c>
      <c r="K137" s="332" t="s">
        <v>1025</v>
      </c>
      <c r="L137" s="338"/>
      <c r="M137" s="335" t="s">
        <v>325</v>
      </c>
      <c r="N137" s="61" t="s">
        <v>955</v>
      </c>
      <c r="O137" s="62" t="s">
        <v>886</v>
      </c>
      <c r="P137" s="32"/>
      <c r="Q137" s="32"/>
      <c r="R137" s="226"/>
      <c r="S137" s="182"/>
      <c r="T137" s="182"/>
      <c r="U137" s="182"/>
      <c r="V137" s="182"/>
      <c r="W137" s="182"/>
      <c r="X137" s="182"/>
      <c r="Y137" s="182"/>
      <c r="Z137" s="182"/>
      <c r="AA137" s="182"/>
      <c r="AB137" s="182"/>
      <c r="AC137" s="182"/>
      <c r="AD137" s="182"/>
      <c r="AE137" s="182"/>
      <c r="AF137" s="182"/>
      <c r="AG137" s="182"/>
      <c r="AH137" s="182"/>
      <c r="AI137" s="182"/>
      <c r="AJ137" s="182"/>
      <c r="AK137" s="182"/>
      <c r="AL137" s="182"/>
      <c r="AM137" s="182"/>
      <c r="AN137" s="182"/>
      <c r="AO137" s="182"/>
      <c r="AP137" s="182"/>
      <c r="AQ137" s="182"/>
      <c r="AR137" s="182"/>
      <c r="AS137" s="182"/>
      <c r="AT137" s="182"/>
      <c r="AU137" s="182"/>
      <c r="AV137" s="182"/>
      <c r="AW137" s="182"/>
      <c r="AX137" s="182"/>
      <c r="AY137" s="182"/>
      <c r="AZ137" s="182"/>
      <c r="BA137" s="182"/>
      <c r="BB137" s="182"/>
      <c r="BC137" s="182"/>
      <c r="BD137" s="182"/>
      <c r="BE137" s="182"/>
      <c r="BF137" s="182"/>
      <c r="BG137" s="182"/>
      <c r="BH137" s="182"/>
      <c r="BI137" s="182"/>
      <c r="BJ137" s="182"/>
      <c r="BK137" s="182"/>
      <c r="BL137" s="182"/>
      <c r="BM137" s="182"/>
      <c r="BN137" s="182"/>
      <c r="BO137" s="182"/>
      <c r="BP137" s="182"/>
      <c r="BQ137" s="182"/>
      <c r="BR137" s="182"/>
      <c r="BS137" s="182"/>
      <c r="BT137" s="182"/>
      <c r="BU137" s="182"/>
      <c r="BV137" s="182"/>
      <c r="BW137" s="182"/>
      <c r="BX137" s="182"/>
      <c r="BY137" s="182"/>
      <c r="BZ137" s="182"/>
      <c r="CA137" s="182"/>
      <c r="CB137" s="182"/>
      <c r="CC137" s="182"/>
      <c r="CD137" s="182"/>
      <c r="CE137" s="182"/>
      <c r="CF137" s="182"/>
      <c r="CG137" s="182"/>
      <c r="CH137" s="182"/>
      <c r="CI137" s="182"/>
      <c r="CJ137" s="182"/>
      <c r="CK137" s="182"/>
      <c r="CL137" s="182"/>
      <c r="CM137" s="182"/>
      <c r="CN137" s="182"/>
      <c r="CO137" s="182"/>
      <c r="CP137" s="182"/>
      <c r="CQ137" s="182"/>
    </row>
    <row r="138" spans="8:95" ht="114.75">
      <c r="H138" s="312"/>
      <c r="I138" s="313" t="s">
        <v>290</v>
      </c>
      <c r="J138" s="186" t="s">
        <v>277</v>
      </c>
      <c r="K138" s="336" t="s">
        <v>1026</v>
      </c>
      <c r="L138" s="338"/>
      <c r="M138" s="335" t="s">
        <v>325</v>
      </c>
      <c r="N138" s="61" t="s">
        <v>955</v>
      </c>
      <c r="O138" s="62" t="s">
        <v>886</v>
      </c>
      <c r="P138" s="32"/>
      <c r="Q138" s="32"/>
      <c r="R138" s="226"/>
      <c r="S138" s="182"/>
      <c r="T138" s="182"/>
      <c r="U138" s="182"/>
      <c r="V138" s="182"/>
      <c r="W138" s="182"/>
      <c r="X138" s="182"/>
      <c r="Y138" s="182"/>
      <c r="Z138" s="182"/>
      <c r="AA138" s="182"/>
      <c r="AB138" s="182"/>
      <c r="AC138" s="182"/>
      <c r="AD138" s="182"/>
      <c r="AE138" s="182"/>
      <c r="AF138" s="182"/>
      <c r="AG138" s="182"/>
      <c r="AH138" s="182"/>
      <c r="AI138" s="182"/>
      <c r="AJ138" s="182"/>
      <c r="AK138" s="182"/>
      <c r="AL138" s="182"/>
      <c r="AM138" s="182"/>
      <c r="AN138" s="182"/>
      <c r="AO138" s="182"/>
      <c r="AP138" s="182"/>
      <c r="AQ138" s="182"/>
      <c r="AR138" s="182"/>
      <c r="AS138" s="182"/>
      <c r="AT138" s="182"/>
      <c r="AU138" s="182"/>
      <c r="AV138" s="182"/>
      <c r="AW138" s="182"/>
      <c r="AX138" s="182"/>
      <c r="AY138" s="182"/>
      <c r="AZ138" s="182"/>
      <c r="BA138" s="182"/>
      <c r="BB138" s="182"/>
      <c r="BC138" s="182"/>
      <c r="BD138" s="182"/>
      <c r="BE138" s="182"/>
      <c r="BF138" s="182"/>
      <c r="BG138" s="182"/>
      <c r="BH138" s="182"/>
      <c r="BI138" s="182"/>
      <c r="BJ138" s="182"/>
      <c r="BK138" s="182"/>
      <c r="BL138" s="182"/>
      <c r="BM138" s="182"/>
      <c r="BN138" s="182"/>
      <c r="BO138" s="182"/>
      <c r="BP138" s="182"/>
      <c r="BQ138" s="182"/>
      <c r="BR138" s="182"/>
      <c r="BS138" s="182"/>
      <c r="BT138" s="182"/>
      <c r="BU138" s="182"/>
      <c r="BV138" s="182"/>
      <c r="BW138" s="182"/>
      <c r="BX138" s="182"/>
      <c r="BY138" s="182"/>
      <c r="BZ138" s="182"/>
      <c r="CA138" s="182"/>
      <c r="CB138" s="182"/>
      <c r="CC138" s="182"/>
      <c r="CD138" s="182"/>
      <c r="CE138" s="182"/>
      <c r="CF138" s="182"/>
      <c r="CG138" s="182"/>
      <c r="CH138" s="182"/>
      <c r="CI138" s="182"/>
      <c r="CJ138" s="182"/>
      <c r="CK138" s="182"/>
      <c r="CL138" s="182"/>
      <c r="CM138" s="182"/>
      <c r="CN138" s="182"/>
      <c r="CO138" s="182"/>
      <c r="CP138" s="182"/>
      <c r="CQ138" s="182"/>
    </row>
    <row r="139" spans="8:95" ht="204">
      <c r="H139" s="312"/>
      <c r="I139" s="313"/>
      <c r="J139" s="186" t="s">
        <v>117</v>
      </c>
      <c r="K139" s="336" t="s">
        <v>1027</v>
      </c>
      <c r="L139" s="338"/>
      <c r="M139" s="335" t="s">
        <v>325</v>
      </c>
      <c r="N139" s="61" t="s">
        <v>955</v>
      </c>
      <c r="O139" s="62" t="s">
        <v>886</v>
      </c>
      <c r="P139" s="32"/>
      <c r="Q139" s="32"/>
      <c r="R139" s="226"/>
      <c r="S139" s="182"/>
      <c r="T139" s="182"/>
      <c r="U139" s="182"/>
      <c r="V139" s="182"/>
      <c r="W139" s="182"/>
      <c r="X139" s="182"/>
      <c r="Y139" s="182"/>
      <c r="Z139" s="182"/>
      <c r="AA139" s="182"/>
      <c r="AB139" s="182"/>
      <c r="AC139" s="182"/>
      <c r="AD139" s="182"/>
      <c r="AE139" s="182"/>
      <c r="AF139" s="182"/>
      <c r="AG139" s="182"/>
      <c r="AH139" s="182"/>
      <c r="AI139" s="182"/>
      <c r="AJ139" s="182"/>
      <c r="AK139" s="182"/>
      <c r="AL139" s="182"/>
      <c r="AM139" s="182"/>
      <c r="AN139" s="182"/>
      <c r="AO139" s="182"/>
      <c r="AP139" s="182"/>
      <c r="AQ139" s="182"/>
      <c r="AR139" s="182"/>
      <c r="AS139" s="182"/>
      <c r="AT139" s="182"/>
      <c r="AU139" s="182"/>
      <c r="AV139" s="182"/>
      <c r="AW139" s="182"/>
      <c r="AX139" s="182"/>
      <c r="AY139" s="182"/>
      <c r="AZ139" s="182"/>
      <c r="BA139" s="182"/>
      <c r="BB139" s="182"/>
      <c r="BC139" s="182"/>
      <c r="BD139" s="182"/>
      <c r="BE139" s="182"/>
      <c r="BF139" s="182"/>
      <c r="BG139" s="182"/>
      <c r="BH139" s="182"/>
      <c r="BI139" s="182"/>
      <c r="BJ139" s="182"/>
      <c r="BK139" s="182"/>
      <c r="BL139" s="182"/>
      <c r="BM139" s="182"/>
      <c r="BN139" s="182"/>
      <c r="BO139" s="182"/>
      <c r="BP139" s="182"/>
      <c r="BQ139" s="182"/>
      <c r="BR139" s="182"/>
      <c r="BS139" s="182"/>
      <c r="BT139" s="182"/>
      <c r="BU139" s="182"/>
      <c r="BV139" s="182"/>
      <c r="BW139" s="182"/>
      <c r="BX139" s="182"/>
      <c r="BY139" s="182"/>
      <c r="BZ139" s="182"/>
      <c r="CA139" s="182"/>
      <c r="CB139" s="182"/>
      <c r="CC139" s="182"/>
      <c r="CD139" s="182"/>
      <c r="CE139" s="182"/>
      <c r="CF139" s="182"/>
      <c r="CG139" s="182"/>
      <c r="CH139" s="182"/>
      <c r="CI139" s="182"/>
      <c r="CJ139" s="182"/>
      <c r="CK139" s="182"/>
      <c r="CL139" s="182"/>
      <c r="CM139" s="182"/>
      <c r="CN139" s="182"/>
      <c r="CO139" s="182"/>
      <c r="CP139" s="182"/>
      <c r="CQ139" s="182"/>
    </row>
    <row r="140" spans="8:95" ht="191.25">
      <c r="H140" s="312"/>
      <c r="I140" s="313" t="s">
        <v>298</v>
      </c>
      <c r="J140" s="186" t="s">
        <v>277</v>
      </c>
      <c r="K140" s="336" t="s">
        <v>1028</v>
      </c>
      <c r="L140" s="338"/>
      <c r="M140" s="335" t="s">
        <v>348</v>
      </c>
      <c r="N140" s="173"/>
      <c r="O140" s="62" t="s">
        <v>287</v>
      </c>
      <c r="P140" s="32"/>
      <c r="Q140" s="32"/>
      <c r="R140" s="226"/>
      <c r="S140" s="182"/>
      <c r="T140" s="182"/>
      <c r="U140" s="182"/>
      <c r="V140" s="182"/>
      <c r="W140" s="182"/>
      <c r="X140" s="182"/>
      <c r="Y140" s="182"/>
      <c r="Z140" s="182"/>
      <c r="AA140" s="182"/>
      <c r="AB140" s="182"/>
      <c r="AC140" s="182"/>
      <c r="AD140" s="182"/>
      <c r="AE140" s="182"/>
      <c r="AF140" s="182"/>
      <c r="AG140" s="182"/>
      <c r="AH140" s="182"/>
      <c r="AI140" s="182"/>
      <c r="AJ140" s="182"/>
      <c r="AK140" s="182"/>
      <c r="AL140" s="182"/>
      <c r="AM140" s="182"/>
      <c r="AN140" s="182"/>
      <c r="AO140" s="182"/>
      <c r="AP140" s="182"/>
      <c r="AQ140" s="182"/>
      <c r="AR140" s="182"/>
      <c r="AS140" s="182"/>
      <c r="AT140" s="182"/>
      <c r="AU140" s="182"/>
      <c r="AV140" s="182"/>
      <c r="AW140" s="182"/>
      <c r="AX140" s="182"/>
      <c r="AY140" s="182"/>
      <c r="AZ140" s="182"/>
      <c r="BA140" s="182"/>
      <c r="BB140" s="182"/>
      <c r="BC140" s="182"/>
      <c r="BD140" s="182"/>
      <c r="BE140" s="182"/>
      <c r="BF140" s="182"/>
      <c r="BG140" s="182"/>
      <c r="BH140" s="182"/>
      <c r="BI140" s="182"/>
      <c r="BJ140" s="182"/>
      <c r="BK140" s="182"/>
      <c r="BL140" s="182"/>
      <c r="BM140" s="182"/>
      <c r="BN140" s="182"/>
      <c r="BO140" s="182"/>
      <c r="BP140" s="182"/>
      <c r="BQ140" s="182"/>
      <c r="BR140" s="182"/>
      <c r="BS140" s="182"/>
      <c r="BT140" s="182"/>
      <c r="BU140" s="182"/>
      <c r="BV140" s="182"/>
      <c r="BW140" s="182"/>
      <c r="BX140" s="182"/>
      <c r="BY140" s="182"/>
      <c r="BZ140" s="182"/>
      <c r="CA140" s="182"/>
      <c r="CB140" s="182"/>
      <c r="CC140" s="182"/>
      <c r="CD140" s="182"/>
      <c r="CE140" s="182"/>
      <c r="CF140" s="182"/>
      <c r="CG140" s="182"/>
      <c r="CH140" s="182"/>
      <c r="CI140" s="182"/>
      <c r="CJ140" s="182"/>
      <c r="CK140" s="182"/>
      <c r="CL140" s="182"/>
      <c r="CM140" s="182"/>
      <c r="CN140" s="182"/>
      <c r="CO140" s="182"/>
      <c r="CP140" s="182"/>
      <c r="CQ140" s="182"/>
    </row>
    <row r="141" spans="8:95" ht="178.5">
      <c r="H141" s="312"/>
      <c r="I141" s="313" t="s">
        <v>300</v>
      </c>
      <c r="J141" s="186"/>
      <c r="K141" s="336" t="s">
        <v>1029</v>
      </c>
      <c r="L141" s="338"/>
      <c r="M141" s="335" t="s">
        <v>348</v>
      </c>
      <c r="N141" s="173"/>
      <c r="O141" s="62" t="s">
        <v>287</v>
      </c>
      <c r="P141" s="32"/>
      <c r="Q141" s="32"/>
      <c r="R141" s="226"/>
      <c r="S141" s="182"/>
      <c r="T141" s="182"/>
      <c r="U141" s="182"/>
      <c r="V141" s="182"/>
      <c r="W141" s="182"/>
      <c r="X141" s="182"/>
      <c r="Y141" s="182"/>
      <c r="Z141" s="182"/>
      <c r="AA141" s="182"/>
      <c r="AB141" s="182"/>
      <c r="AC141" s="182"/>
      <c r="AD141" s="182"/>
      <c r="AE141" s="182"/>
      <c r="AF141" s="182"/>
      <c r="AG141" s="182"/>
      <c r="AH141" s="182"/>
      <c r="AI141" s="182"/>
      <c r="AJ141" s="182"/>
      <c r="AK141" s="182"/>
      <c r="AL141" s="182"/>
      <c r="AM141" s="182"/>
      <c r="AN141" s="182"/>
      <c r="AO141" s="182"/>
      <c r="AP141" s="182"/>
      <c r="AQ141" s="182"/>
      <c r="AR141" s="182"/>
      <c r="AS141" s="182"/>
      <c r="AT141" s="182"/>
      <c r="AU141" s="182"/>
      <c r="AV141" s="182"/>
      <c r="AW141" s="182"/>
      <c r="AX141" s="182"/>
      <c r="AY141" s="182"/>
      <c r="AZ141" s="182"/>
      <c r="BA141" s="182"/>
      <c r="BB141" s="182"/>
      <c r="BC141" s="182"/>
      <c r="BD141" s="182"/>
      <c r="BE141" s="182"/>
      <c r="BF141" s="182"/>
      <c r="BG141" s="182"/>
      <c r="BH141" s="182"/>
      <c r="BI141" s="182"/>
      <c r="BJ141" s="182"/>
      <c r="BK141" s="182"/>
      <c r="BL141" s="182"/>
      <c r="BM141" s="182"/>
      <c r="BN141" s="182"/>
      <c r="BO141" s="182"/>
      <c r="BP141" s="182"/>
      <c r="BQ141" s="182"/>
      <c r="BR141" s="182"/>
      <c r="BS141" s="182"/>
      <c r="BT141" s="182"/>
      <c r="BU141" s="182"/>
      <c r="BV141" s="182"/>
      <c r="BW141" s="182"/>
      <c r="BX141" s="182"/>
      <c r="BY141" s="182"/>
      <c r="BZ141" s="182"/>
      <c r="CA141" s="182"/>
      <c r="CB141" s="182"/>
      <c r="CC141" s="182"/>
      <c r="CD141" s="182"/>
      <c r="CE141" s="182"/>
      <c r="CF141" s="182"/>
      <c r="CG141" s="182"/>
      <c r="CH141" s="182"/>
      <c r="CI141" s="182"/>
      <c r="CJ141" s="182"/>
      <c r="CK141" s="182"/>
      <c r="CL141" s="182"/>
      <c r="CM141" s="182"/>
      <c r="CN141" s="182"/>
      <c r="CO141" s="182"/>
      <c r="CP141" s="182"/>
      <c r="CQ141" s="182"/>
    </row>
    <row r="142" spans="8:95" ht="153">
      <c r="H142" s="312"/>
      <c r="I142" s="313" t="s">
        <v>302</v>
      </c>
      <c r="J142" s="339"/>
      <c r="K142" s="336" t="s">
        <v>1030</v>
      </c>
      <c r="L142" s="338"/>
      <c r="M142" s="335" t="s">
        <v>325</v>
      </c>
      <c r="N142" s="61" t="s">
        <v>955</v>
      </c>
      <c r="O142" s="62" t="s">
        <v>886</v>
      </c>
      <c r="P142" s="32"/>
      <c r="Q142" s="32"/>
      <c r="R142" s="226"/>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182"/>
      <c r="AS142" s="182"/>
      <c r="AT142" s="182"/>
      <c r="AU142" s="182"/>
      <c r="AV142" s="182"/>
      <c r="AW142" s="182"/>
      <c r="AX142" s="182"/>
      <c r="AY142" s="182"/>
      <c r="AZ142" s="182"/>
      <c r="BA142" s="182"/>
      <c r="BB142" s="182"/>
      <c r="BC142" s="182"/>
      <c r="BD142" s="182"/>
      <c r="BE142" s="182"/>
      <c r="BF142" s="182"/>
      <c r="BG142" s="182"/>
      <c r="BH142" s="182"/>
      <c r="BI142" s="182"/>
      <c r="BJ142" s="182"/>
      <c r="BK142" s="182"/>
      <c r="BL142" s="182"/>
      <c r="BM142" s="182"/>
      <c r="BN142" s="182"/>
      <c r="BO142" s="182"/>
      <c r="BP142" s="182"/>
      <c r="BQ142" s="182"/>
      <c r="BR142" s="182"/>
      <c r="BS142" s="182"/>
      <c r="BT142" s="182"/>
      <c r="BU142" s="182"/>
      <c r="BV142" s="182"/>
      <c r="BW142" s="182"/>
      <c r="BX142" s="182"/>
      <c r="BY142" s="182"/>
      <c r="BZ142" s="182"/>
      <c r="CA142" s="182"/>
      <c r="CB142" s="182"/>
      <c r="CC142" s="182"/>
      <c r="CD142" s="182"/>
      <c r="CE142" s="182"/>
      <c r="CF142" s="182"/>
      <c r="CG142" s="182"/>
      <c r="CH142" s="182"/>
      <c r="CI142" s="182"/>
      <c r="CJ142" s="182"/>
      <c r="CK142" s="182"/>
      <c r="CL142" s="182"/>
      <c r="CM142" s="182"/>
      <c r="CN142" s="182"/>
      <c r="CO142" s="182"/>
      <c r="CP142" s="182"/>
      <c r="CQ142" s="182"/>
    </row>
    <row r="143" spans="8:95" ht="178.5">
      <c r="H143" s="312"/>
      <c r="I143" s="313" t="s">
        <v>300</v>
      </c>
      <c r="J143" s="186" t="s">
        <v>277</v>
      </c>
      <c r="K143" s="336" t="s">
        <v>1031</v>
      </c>
      <c r="L143" s="338"/>
      <c r="M143" s="335" t="s">
        <v>348</v>
      </c>
      <c r="N143" s="173"/>
      <c r="O143" s="62" t="s">
        <v>287</v>
      </c>
      <c r="P143" s="32"/>
      <c r="Q143" s="32"/>
      <c r="R143" s="226"/>
      <c r="S143" s="182"/>
      <c r="T143" s="182"/>
      <c r="U143" s="182"/>
      <c r="V143" s="182"/>
      <c r="W143" s="182"/>
      <c r="X143" s="182"/>
      <c r="Y143" s="182"/>
      <c r="Z143" s="182"/>
      <c r="AA143" s="182"/>
      <c r="AB143" s="182"/>
      <c r="AC143" s="182"/>
      <c r="AD143" s="182"/>
      <c r="AE143" s="182"/>
      <c r="AF143" s="182"/>
      <c r="AG143" s="182"/>
      <c r="AH143" s="182"/>
      <c r="AI143" s="182"/>
      <c r="AJ143" s="182"/>
      <c r="AK143" s="182"/>
      <c r="AL143" s="182"/>
      <c r="AM143" s="182"/>
      <c r="AN143" s="182"/>
      <c r="AO143" s="182"/>
      <c r="AP143" s="182"/>
      <c r="AQ143" s="182"/>
      <c r="AR143" s="182"/>
      <c r="AS143" s="182"/>
      <c r="AT143" s="182"/>
      <c r="AU143" s="182"/>
      <c r="AV143" s="182"/>
      <c r="AW143" s="182"/>
      <c r="AX143" s="182"/>
      <c r="AY143" s="182"/>
      <c r="AZ143" s="182"/>
      <c r="BA143" s="182"/>
      <c r="BB143" s="182"/>
      <c r="BC143" s="182"/>
      <c r="BD143" s="182"/>
      <c r="BE143" s="182"/>
      <c r="BF143" s="182"/>
      <c r="BG143" s="182"/>
      <c r="BH143" s="182"/>
      <c r="BI143" s="182"/>
      <c r="BJ143" s="182"/>
      <c r="BK143" s="182"/>
      <c r="BL143" s="182"/>
      <c r="BM143" s="182"/>
      <c r="BN143" s="182"/>
      <c r="BO143" s="182"/>
      <c r="BP143" s="182"/>
      <c r="BQ143" s="182"/>
      <c r="BR143" s="182"/>
      <c r="BS143" s="182"/>
      <c r="BT143" s="182"/>
      <c r="BU143" s="182"/>
      <c r="BV143" s="182"/>
      <c r="BW143" s="182"/>
      <c r="BX143" s="182"/>
      <c r="BY143" s="182"/>
      <c r="BZ143" s="182"/>
      <c r="CA143" s="182"/>
      <c r="CB143" s="182"/>
      <c r="CC143" s="182"/>
      <c r="CD143" s="182"/>
      <c r="CE143" s="182"/>
      <c r="CF143" s="182"/>
      <c r="CG143" s="182"/>
      <c r="CH143" s="182"/>
      <c r="CI143" s="182"/>
      <c r="CJ143" s="182"/>
      <c r="CK143" s="182"/>
      <c r="CL143" s="182"/>
      <c r="CM143" s="182"/>
      <c r="CN143" s="182"/>
      <c r="CO143" s="182"/>
      <c r="CP143" s="182"/>
      <c r="CQ143" s="182"/>
    </row>
    <row r="144" spans="8:95" ht="204">
      <c r="H144" s="312"/>
      <c r="I144" s="313" t="s">
        <v>307</v>
      </c>
      <c r="J144" s="186"/>
      <c r="K144" s="336" t="s">
        <v>1032</v>
      </c>
      <c r="L144" s="338"/>
      <c r="M144" s="334"/>
      <c r="N144" s="160"/>
      <c r="O144" s="161"/>
      <c r="P144" s="162"/>
      <c r="Q144" s="163"/>
      <c r="R144" s="226"/>
      <c r="S144" s="182"/>
      <c r="T144" s="182"/>
      <c r="U144" s="182"/>
      <c r="V144" s="182"/>
      <c r="W144" s="182"/>
      <c r="X144" s="182"/>
      <c r="Y144" s="182"/>
      <c r="Z144" s="182"/>
      <c r="AA144" s="182"/>
      <c r="AB144" s="182"/>
      <c r="AC144" s="182"/>
      <c r="AD144" s="182"/>
      <c r="AE144" s="182"/>
      <c r="AF144" s="182"/>
      <c r="AG144" s="182"/>
      <c r="AH144" s="182"/>
      <c r="AI144" s="182"/>
      <c r="AJ144" s="182"/>
      <c r="AK144" s="182"/>
      <c r="AL144" s="182"/>
      <c r="AM144" s="182"/>
      <c r="AN144" s="182"/>
      <c r="AO144" s="182"/>
      <c r="AP144" s="182"/>
      <c r="AQ144" s="182"/>
      <c r="AR144" s="182"/>
      <c r="AS144" s="182"/>
      <c r="AT144" s="182"/>
      <c r="AU144" s="182"/>
      <c r="AV144" s="182"/>
      <c r="AW144" s="182"/>
      <c r="AX144" s="182"/>
      <c r="AY144" s="182"/>
      <c r="AZ144" s="182"/>
      <c r="BA144" s="182"/>
      <c r="BB144" s="182"/>
      <c r="BC144" s="182"/>
      <c r="BD144" s="182"/>
      <c r="BE144" s="182"/>
      <c r="BF144" s="182"/>
      <c r="BG144" s="182"/>
      <c r="BH144" s="182"/>
      <c r="BI144" s="182"/>
      <c r="BJ144" s="182"/>
      <c r="BK144" s="182"/>
      <c r="BL144" s="182"/>
      <c r="BM144" s="182"/>
      <c r="BN144" s="182"/>
      <c r="BO144" s="182"/>
      <c r="BP144" s="182"/>
      <c r="BQ144" s="182"/>
      <c r="BR144" s="182"/>
      <c r="BS144" s="182"/>
      <c r="BT144" s="182"/>
      <c r="BU144" s="182"/>
      <c r="BV144" s="182"/>
      <c r="BW144" s="182"/>
      <c r="BX144" s="182"/>
      <c r="BY144" s="182"/>
      <c r="BZ144" s="182"/>
      <c r="CA144" s="182"/>
      <c r="CB144" s="182"/>
      <c r="CC144" s="182"/>
      <c r="CD144" s="182"/>
      <c r="CE144" s="182"/>
      <c r="CF144" s="182"/>
      <c r="CG144" s="182"/>
      <c r="CH144" s="182"/>
      <c r="CI144" s="182"/>
      <c r="CJ144" s="182"/>
      <c r="CK144" s="182"/>
      <c r="CL144" s="182"/>
      <c r="CM144" s="182"/>
      <c r="CN144" s="182"/>
      <c r="CO144" s="182"/>
      <c r="CP144" s="182"/>
      <c r="CQ144" s="182"/>
    </row>
    <row r="145" spans="8:95" ht="114.75">
      <c r="H145" s="312"/>
      <c r="I145" s="313" t="s">
        <v>307</v>
      </c>
      <c r="J145" s="186"/>
      <c r="K145" s="336" t="s">
        <v>1033</v>
      </c>
      <c r="L145" s="338"/>
      <c r="M145" s="335" t="s">
        <v>325</v>
      </c>
      <c r="N145" s="61" t="s">
        <v>955</v>
      </c>
      <c r="O145" s="62" t="s">
        <v>886</v>
      </c>
      <c r="P145" s="32"/>
      <c r="Q145" s="32"/>
      <c r="R145" s="226"/>
      <c r="S145" s="182"/>
      <c r="T145" s="182"/>
      <c r="U145" s="182"/>
      <c r="V145" s="182"/>
      <c r="W145" s="182"/>
      <c r="X145" s="182"/>
      <c r="Y145" s="182"/>
      <c r="Z145" s="182"/>
      <c r="AA145" s="182"/>
      <c r="AB145" s="182"/>
      <c r="AC145" s="182"/>
      <c r="AD145" s="182"/>
      <c r="AE145" s="182"/>
      <c r="AF145" s="182"/>
      <c r="AG145" s="182"/>
      <c r="AH145" s="182"/>
      <c r="AI145" s="182"/>
      <c r="AJ145" s="182"/>
      <c r="AK145" s="182"/>
      <c r="AL145" s="182"/>
      <c r="AM145" s="182"/>
      <c r="AN145" s="182"/>
      <c r="AO145" s="182"/>
      <c r="AP145" s="182"/>
      <c r="AQ145" s="182"/>
      <c r="AR145" s="182"/>
      <c r="AS145" s="182"/>
      <c r="AT145" s="182"/>
      <c r="AU145" s="182"/>
      <c r="AV145" s="182"/>
      <c r="AW145" s="182"/>
      <c r="AX145" s="182"/>
      <c r="AY145" s="182"/>
      <c r="AZ145" s="182"/>
      <c r="BA145" s="182"/>
      <c r="BB145" s="182"/>
      <c r="BC145" s="182"/>
      <c r="BD145" s="182"/>
      <c r="BE145" s="182"/>
      <c r="BF145" s="182"/>
      <c r="BG145" s="182"/>
      <c r="BH145" s="182"/>
      <c r="BI145" s="182"/>
      <c r="BJ145" s="182"/>
      <c r="BK145" s="182"/>
      <c r="BL145" s="182"/>
      <c r="BM145" s="182"/>
      <c r="BN145" s="182"/>
      <c r="BO145" s="182"/>
      <c r="BP145" s="182"/>
      <c r="BQ145" s="182"/>
      <c r="BR145" s="182"/>
      <c r="BS145" s="182"/>
      <c r="BT145" s="182"/>
      <c r="BU145" s="182"/>
      <c r="BV145" s="182"/>
      <c r="BW145" s="182"/>
      <c r="BX145" s="182"/>
      <c r="BY145" s="182"/>
      <c r="BZ145" s="182"/>
      <c r="CA145" s="182"/>
      <c r="CB145" s="182"/>
      <c r="CC145" s="182"/>
      <c r="CD145" s="182"/>
      <c r="CE145" s="182"/>
      <c r="CF145" s="182"/>
      <c r="CG145" s="182"/>
      <c r="CH145" s="182"/>
      <c r="CI145" s="182"/>
      <c r="CJ145" s="182"/>
      <c r="CK145" s="182"/>
      <c r="CL145" s="182"/>
      <c r="CM145" s="182"/>
      <c r="CN145" s="182"/>
      <c r="CO145" s="182"/>
      <c r="CP145" s="182"/>
      <c r="CQ145" s="182"/>
    </row>
    <row r="146" spans="8:95" ht="38.25">
      <c r="H146" s="312"/>
      <c r="I146" s="313"/>
      <c r="J146" s="186" t="s">
        <v>117</v>
      </c>
      <c r="K146" s="336" t="s">
        <v>1034</v>
      </c>
      <c r="L146" s="338"/>
      <c r="M146" s="335" t="s">
        <v>348</v>
      </c>
      <c r="N146" s="173"/>
      <c r="O146" s="62" t="s">
        <v>287</v>
      </c>
      <c r="P146" s="32"/>
      <c r="Q146" s="32"/>
      <c r="R146" s="226"/>
      <c r="S146" s="182"/>
      <c r="T146" s="182"/>
      <c r="U146" s="182"/>
      <c r="V146" s="182"/>
      <c r="W146" s="182"/>
      <c r="X146" s="182"/>
      <c r="Y146" s="182"/>
      <c r="Z146" s="182"/>
      <c r="AA146" s="182"/>
      <c r="AB146" s="182"/>
      <c r="AC146" s="182"/>
      <c r="AD146" s="182"/>
      <c r="AE146" s="182"/>
      <c r="AF146" s="182"/>
      <c r="AG146" s="182"/>
      <c r="AH146" s="182"/>
      <c r="AI146" s="182"/>
      <c r="AJ146" s="182"/>
      <c r="AK146" s="182"/>
      <c r="AL146" s="182"/>
      <c r="AM146" s="182"/>
      <c r="AN146" s="182"/>
      <c r="AO146" s="182"/>
      <c r="AP146" s="182"/>
      <c r="AQ146" s="182"/>
      <c r="AR146" s="182"/>
      <c r="AS146" s="182"/>
      <c r="AT146" s="182"/>
      <c r="AU146" s="182"/>
      <c r="AV146" s="182"/>
      <c r="AW146" s="182"/>
      <c r="AX146" s="182"/>
      <c r="AY146" s="182"/>
      <c r="AZ146" s="182"/>
      <c r="BA146" s="182"/>
      <c r="BB146" s="182"/>
      <c r="BC146" s="182"/>
      <c r="BD146" s="182"/>
      <c r="BE146" s="182"/>
      <c r="BF146" s="182"/>
      <c r="BG146" s="182"/>
      <c r="BH146" s="182"/>
      <c r="BI146" s="182"/>
      <c r="BJ146" s="182"/>
      <c r="BK146" s="182"/>
      <c r="BL146" s="182"/>
      <c r="BM146" s="182"/>
      <c r="BN146" s="182"/>
      <c r="BO146" s="182"/>
      <c r="BP146" s="182"/>
      <c r="BQ146" s="182"/>
      <c r="BR146" s="182"/>
      <c r="BS146" s="182"/>
      <c r="BT146" s="182"/>
      <c r="BU146" s="182"/>
      <c r="BV146" s="182"/>
      <c r="BW146" s="182"/>
      <c r="BX146" s="182"/>
      <c r="BY146" s="182"/>
      <c r="BZ146" s="182"/>
      <c r="CA146" s="182"/>
      <c r="CB146" s="182"/>
      <c r="CC146" s="182"/>
      <c r="CD146" s="182"/>
      <c r="CE146" s="182"/>
      <c r="CF146" s="182"/>
      <c r="CG146" s="182"/>
      <c r="CH146" s="182"/>
      <c r="CI146" s="182"/>
      <c r="CJ146" s="182"/>
      <c r="CK146" s="182"/>
      <c r="CL146" s="182"/>
      <c r="CM146" s="182"/>
      <c r="CN146" s="182"/>
      <c r="CO146" s="182"/>
      <c r="CP146" s="182"/>
      <c r="CQ146" s="182"/>
    </row>
    <row r="147" spans="8:95" ht="63.75">
      <c r="H147" s="312"/>
      <c r="I147" s="313"/>
      <c r="J147" s="186" t="s">
        <v>117</v>
      </c>
      <c r="K147" s="336" t="s">
        <v>1035</v>
      </c>
      <c r="L147" s="338"/>
      <c r="M147" s="335" t="s">
        <v>325</v>
      </c>
      <c r="N147" s="61" t="s">
        <v>955</v>
      </c>
      <c r="O147" s="62" t="s">
        <v>886</v>
      </c>
      <c r="P147" s="32"/>
      <c r="Q147" s="32"/>
      <c r="R147" s="226"/>
      <c r="S147" s="182"/>
      <c r="T147" s="182"/>
      <c r="U147" s="182"/>
      <c r="V147" s="182"/>
      <c r="W147" s="182"/>
      <c r="X147" s="182"/>
      <c r="Y147" s="182"/>
      <c r="Z147" s="182"/>
      <c r="AA147" s="182"/>
      <c r="AB147" s="182"/>
      <c r="AC147" s="182"/>
      <c r="AD147" s="182"/>
      <c r="AE147" s="182"/>
      <c r="AF147" s="182"/>
      <c r="AG147" s="182"/>
      <c r="AH147" s="182"/>
      <c r="AI147" s="182"/>
      <c r="AJ147" s="182"/>
      <c r="AK147" s="182"/>
      <c r="AL147" s="182"/>
      <c r="AM147" s="182"/>
      <c r="AN147" s="182"/>
      <c r="AO147" s="182"/>
      <c r="AP147" s="182"/>
      <c r="AQ147" s="182"/>
      <c r="AR147" s="182"/>
      <c r="AS147" s="182"/>
      <c r="AT147" s="182"/>
      <c r="AU147" s="182"/>
      <c r="AV147" s="182"/>
      <c r="AW147" s="182"/>
      <c r="AX147" s="182"/>
      <c r="AY147" s="182"/>
      <c r="AZ147" s="182"/>
      <c r="BA147" s="182"/>
      <c r="BB147" s="182"/>
      <c r="BC147" s="182"/>
      <c r="BD147" s="182"/>
      <c r="BE147" s="182"/>
      <c r="BF147" s="182"/>
      <c r="BG147" s="182"/>
      <c r="BH147" s="182"/>
      <c r="BI147" s="182"/>
      <c r="BJ147" s="182"/>
      <c r="BK147" s="182"/>
      <c r="BL147" s="182"/>
      <c r="BM147" s="182"/>
      <c r="BN147" s="182"/>
      <c r="BO147" s="182"/>
      <c r="BP147" s="182"/>
      <c r="BQ147" s="182"/>
      <c r="BR147" s="182"/>
      <c r="BS147" s="182"/>
      <c r="BT147" s="182"/>
      <c r="BU147" s="182"/>
      <c r="BV147" s="182"/>
      <c r="BW147" s="182"/>
      <c r="BX147" s="182"/>
      <c r="BY147" s="182"/>
      <c r="BZ147" s="182"/>
      <c r="CA147" s="182"/>
      <c r="CB147" s="182"/>
      <c r="CC147" s="182"/>
      <c r="CD147" s="182"/>
      <c r="CE147" s="182"/>
      <c r="CF147" s="182"/>
      <c r="CG147" s="182"/>
      <c r="CH147" s="182"/>
      <c r="CI147" s="182"/>
      <c r="CJ147" s="182"/>
      <c r="CK147" s="182"/>
      <c r="CL147" s="182"/>
      <c r="CM147" s="182"/>
      <c r="CN147" s="182"/>
      <c r="CO147" s="182"/>
      <c r="CP147" s="182"/>
      <c r="CQ147" s="182"/>
    </row>
    <row r="148" spans="8:95" ht="153">
      <c r="H148" s="312"/>
      <c r="I148" s="313"/>
      <c r="J148" s="186" t="s">
        <v>119</v>
      </c>
      <c r="K148" s="336" t="s">
        <v>1036</v>
      </c>
      <c r="L148" s="338"/>
      <c r="M148" s="335" t="s">
        <v>325</v>
      </c>
      <c r="N148" s="61" t="s">
        <v>955</v>
      </c>
      <c r="O148" s="62" t="s">
        <v>886</v>
      </c>
      <c r="P148" s="32"/>
      <c r="Q148" s="32"/>
      <c r="R148" s="226"/>
      <c r="S148" s="182"/>
      <c r="T148" s="182"/>
      <c r="U148" s="182"/>
      <c r="V148" s="182"/>
      <c r="W148" s="182"/>
      <c r="X148" s="182"/>
      <c r="Y148" s="182"/>
      <c r="Z148" s="182"/>
      <c r="AA148" s="182"/>
      <c r="AB148" s="182"/>
      <c r="AC148" s="182"/>
      <c r="AD148" s="182"/>
      <c r="AE148" s="182"/>
      <c r="AF148" s="182"/>
      <c r="AG148" s="182"/>
      <c r="AH148" s="182"/>
      <c r="AI148" s="182"/>
      <c r="AJ148" s="182"/>
      <c r="AK148" s="182"/>
      <c r="AL148" s="182"/>
      <c r="AM148" s="182"/>
      <c r="AN148" s="182"/>
      <c r="AO148" s="182"/>
      <c r="AP148" s="182"/>
      <c r="AQ148" s="182"/>
      <c r="AR148" s="182"/>
      <c r="AS148" s="182"/>
      <c r="AT148" s="182"/>
      <c r="AU148" s="182"/>
      <c r="AV148" s="182"/>
      <c r="AW148" s="182"/>
      <c r="AX148" s="182"/>
      <c r="AY148" s="182"/>
      <c r="AZ148" s="182"/>
      <c r="BA148" s="182"/>
      <c r="BB148" s="182"/>
      <c r="BC148" s="182"/>
      <c r="BD148" s="182"/>
      <c r="BE148" s="182"/>
      <c r="BF148" s="182"/>
      <c r="BG148" s="182"/>
      <c r="BH148" s="182"/>
      <c r="BI148" s="182"/>
      <c r="BJ148" s="182"/>
      <c r="BK148" s="182"/>
      <c r="BL148" s="182"/>
      <c r="BM148" s="182"/>
      <c r="BN148" s="182"/>
      <c r="BO148" s="182"/>
      <c r="BP148" s="182"/>
      <c r="BQ148" s="182"/>
      <c r="BR148" s="182"/>
      <c r="BS148" s="182"/>
      <c r="BT148" s="182"/>
      <c r="BU148" s="182"/>
      <c r="BV148" s="182"/>
      <c r="BW148" s="182"/>
      <c r="BX148" s="182"/>
      <c r="BY148" s="182"/>
      <c r="BZ148" s="182"/>
      <c r="CA148" s="182"/>
      <c r="CB148" s="182"/>
      <c r="CC148" s="182"/>
      <c r="CD148" s="182"/>
      <c r="CE148" s="182"/>
      <c r="CF148" s="182"/>
      <c r="CG148" s="182"/>
      <c r="CH148" s="182"/>
      <c r="CI148" s="182"/>
      <c r="CJ148" s="182"/>
      <c r="CK148" s="182"/>
      <c r="CL148" s="182"/>
      <c r="CM148" s="182"/>
      <c r="CN148" s="182"/>
      <c r="CO148" s="182"/>
      <c r="CP148" s="182"/>
      <c r="CQ148" s="182"/>
    </row>
    <row r="149" spans="8:95" ht="114.75">
      <c r="H149" s="312"/>
      <c r="I149" s="313"/>
      <c r="J149" s="186" t="s">
        <v>121</v>
      </c>
      <c r="K149" s="336" t="s">
        <v>1037</v>
      </c>
      <c r="L149" s="338"/>
      <c r="M149" s="335" t="s">
        <v>325</v>
      </c>
      <c r="N149" s="61" t="s">
        <v>955</v>
      </c>
      <c r="O149" s="62" t="s">
        <v>886</v>
      </c>
      <c r="P149" s="32"/>
      <c r="Q149" s="32"/>
      <c r="R149" s="226"/>
      <c r="S149" s="182"/>
      <c r="T149" s="182"/>
      <c r="U149" s="182"/>
      <c r="V149" s="182"/>
      <c r="W149" s="182"/>
      <c r="X149" s="182"/>
      <c r="Y149" s="182"/>
      <c r="Z149" s="182"/>
      <c r="AA149" s="182"/>
      <c r="AB149" s="182"/>
      <c r="AC149" s="182"/>
      <c r="AD149" s="182"/>
      <c r="AE149" s="182"/>
      <c r="AF149" s="182"/>
      <c r="AG149" s="182"/>
      <c r="AH149" s="182"/>
      <c r="AI149" s="182"/>
      <c r="AJ149" s="182"/>
      <c r="AK149" s="182"/>
      <c r="AL149" s="182"/>
      <c r="AM149" s="182"/>
      <c r="AN149" s="182"/>
      <c r="AO149" s="182"/>
      <c r="AP149" s="182"/>
      <c r="AQ149" s="182"/>
      <c r="AR149" s="182"/>
      <c r="AS149" s="182"/>
      <c r="AT149" s="182"/>
      <c r="AU149" s="182"/>
      <c r="AV149" s="182"/>
      <c r="AW149" s="182"/>
      <c r="AX149" s="182"/>
      <c r="AY149" s="182"/>
      <c r="AZ149" s="182"/>
      <c r="BA149" s="182"/>
      <c r="BB149" s="182"/>
      <c r="BC149" s="182"/>
      <c r="BD149" s="182"/>
      <c r="BE149" s="182"/>
      <c r="BF149" s="182"/>
      <c r="BG149" s="182"/>
      <c r="BH149" s="182"/>
      <c r="BI149" s="182"/>
      <c r="BJ149" s="182"/>
      <c r="BK149" s="182"/>
      <c r="BL149" s="182"/>
      <c r="BM149" s="182"/>
      <c r="BN149" s="182"/>
      <c r="BO149" s="182"/>
      <c r="BP149" s="182"/>
      <c r="BQ149" s="182"/>
      <c r="BR149" s="182"/>
      <c r="BS149" s="182"/>
      <c r="BT149" s="182"/>
      <c r="BU149" s="182"/>
      <c r="BV149" s="182"/>
      <c r="BW149" s="182"/>
      <c r="BX149" s="182"/>
      <c r="BY149" s="182"/>
      <c r="BZ149" s="182"/>
      <c r="CA149" s="182"/>
      <c r="CB149" s="182"/>
      <c r="CC149" s="182"/>
      <c r="CD149" s="182"/>
      <c r="CE149" s="182"/>
      <c r="CF149" s="182"/>
      <c r="CG149" s="182"/>
      <c r="CH149" s="182"/>
      <c r="CI149" s="182"/>
      <c r="CJ149" s="182"/>
      <c r="CK149" s="182"/>
      <c r="CL149" s="182"/>
      <c r="CM149" s="182"/>
      <c r="CN149" s="182"/>
      <c r="CO149" s="182"/>
      <c r="CP149" s="182"/>
      <c r="CQ149" s="182"/>
    </row>
    <row r="150" spans="8:95" ht="51">
      <c r="H150" s="312"/>
      <c r="I150" s="313"/>
      <c r="J150" s="186" t="s">
        <v>134</v>
      </c>
      <c r="K150" s="336" t="s">
        <v>1038</v>
      </c>
      <c r="L150" s="338"/>
      <c r="M150" s="335" t="s">
        <v>325</v>
      </c>
      <c r="N150" s="61" t="s">
        <v>955</v>
      </c>
      <c r="O150" s="62" t="s">
        <v>886</v>
      </c>
      <c r="P150" s="32"/>
      <c r="Q150" s="32"/>
      <c r="R150" s="226"/>
      <c r="S150" s="182"/>
      <c r="T150" s="182"/>
      <c r="U150" s="182"/>
      <c r="V150" s="182"/>
      <c r="W150" s="182"/>
      <c r="X150" s="182"/>
      <c r="Y150" s="182"/>
      <c r="Z150" s="182"/>
      <c r="AA150" s="182"/>
      <c r="AB150" s="182"/>
      <c r="AC150" s="182"/>
      <c r="AD150" s="182"/>
      <c r="AE150" s="182"/>
      <c r="AF150" s="182"/>
      <c r="AG150" s="182"/>
      <c r="AH150" s="182"/>
      <c r="AI150" s="182"/>
      <c r="AJ150" s="182"/>
      <c r="AK150" s="182"/>
      <c r="AL150" s="182"/>
      <c r="AM150" s="182"/>
      <c r="AN150" s="182"/>
      <c r="AO150" s="182"/>
      <c r="AP150" s="182"/>
      <c r="AQ150" s="182"/>
      <c r="AR150" s="182"/>
      <c r="AS150" s="182"/>
      <c r="AT150" s="182"/>
      <c r="AU150" s="182"/>
      <c r="AV150" s="182"/>
      <c r="AW150" s="182"/>
      <c r="AX150" s="182"/>
      <c r="AY150" s="182"/>
      <c r="AZ150" s="182"/>
      <c r="BA150" s="182"/>
      <c r="BB150" s="182"/>
      <c r="BC150" s="182"/>
      <c r="BD150" s="182"/>
      <c r="BE150" s="182"/>
      <c r="BF150" s="182"/>
      <c r="BG150" s="182"/>
      <c r="BH150" s="182"/>
      <c r="BI150" s="182"/>
      <c r="BJ150" s="182"/>
      <c r="BK150" s="182"/>
      <c r="BL150" s="182"/>
      <c r="BM150" s="182"/>
      <c r="BN150" s="182"/>
      <c r="BO150" s="182"/>
      <c r="BP150" s="182"/>
      <c r="BQ150" s="182"/>
      <c r="BR150" s="182"/>
      <c r="BS150" s="182"/>
      <c r="BT150" s="182"/>
      <c r="BU150" s="182"/>
      <c r="BV150" s="182"/>
      <c r="BW150" s="182"/>
      <c r="BX150" s="182"/>
      <c r="BY150" s="182"/>
      <c r="BZ150" s="182"/>
      <c r="CA150" s="182"/>
      <c r="CB150" s="182"/>
      <c r="CC150" s="182"/>
      <c r="CD150" s="182"/>
      <c r="CE150" s="182"/>
      <c r="CF150" s="182"/>
      <c r="CG150" s="182"/>
      <c r="CH150" s="182"/>
      <c r="CI150" s="182"/>
      <c r="CJ150" s="182"/>
      <c r="CK150" s="182"/>
      <c r="CL150" s="182"/>
      <c r="CM150" s="182"/>
      <c r="CN150" s="182"/>
      <c r="CO150" s="182"/>
      <c r="CP150" s="182"/>
      <c r="CQ150" s="182"/>
    </row>
    <row r="151" spans="8:95" ht="102">
      <c r="H151" s="312"/>
      <c r="I151" s="313"/>
      <c r="J151" s="186" t="s">
        <v>138</v>
      </c>
      <c r="K151" s="336" t="s">
        <v>1039</v>
      </c>
      <c r="L151" s="338"/>
      <c r="M151" s="335" t="s">
        <v>325</v>
      </c>
      <c r="N151" s="61" t="s">
        <v>955</v>
      </c>
      <c r="O151" s="62" t="s">
        <v>886</v>
      </c>
      <c r="P151" s="32"/>
      <c r="Q151" s="32"/>
      <c r="R151" s="226"/>
      <c r="S151" s="182"/>
      <c r="T151" s="182"/>
      <c r="U151" s="182"/>
      <c r="V151" s="182"/>
      <c r="W151" s="182"/>
      <c r="X151" s="182"/>
      <c r="Y151" s="182"/>
      <c r="Z151" s="182"/>
      <c r="AA151" s="182"/>
      <c r="AB151" s="182"/>
      <c r="AC151" s="182"/>
      <c r="AD151" s="182"/>
      <c r="AE151" s="182"/>
      <c r="AF151" s="182"/>
      <c r="AG151" s="182"/>
      <c r="AH151" s="182"/>
      <c r="AI151" s="182"/>
      <c r="AJ151" s="182"/>
      <c r="AK151" s="182"/>
      <c r="AL151" s="182"/>
      <c r="AM151" s="182"/>
      <c r="AN151" s="182"/>
      <c r="AO151" s="182"/>
      <c r="AP151" s="182"/>
      <c r="AQ151" s="182"/>
      <c r="AR151" s="182"/>
      <c r="AS151" s="182"/>
      <c r="AT151" s="182"/>
      <c r="AU151" s="182"/>
      <c r="AV151" s="182"/>
      <c r="AW151" s="182"/>
      <c r="AX151" s="182"/>
      <c r="AY151" s="182"/>
      <c r="AZ151" s="182"/>
      <c r="BA151" s="182"/>
      <c r="BB151" s="182"/>
      <c r="BC151" s="182"/>
      <c r="BD151" s="182"/>
      <c r="BE151" s="182"/>
      <c r="BF151" s="182"/>
      <c r="BG151" s="182"/>
      <c r="BH151" s="182"/>
      <c r="BI151" s="182"/>
      <c r="BJ151" s="182"/>
      <c r="BK151" s="182"/>
      <c r="BL151" s="182"/>
      <c r="BM151" s="182"/>
      <c r="BN151" s="182"/>
      <c r="BO151" s="182"/>
      <c r="BP151" s="182"/>
      <c r="BQ151" s="182"/>
      <c r="BR151" s="182"/>
      <c r="BS151" s="182"/>
      <c r="BT151" s="182"/>
      <c r="BU151" s="182"/>
      <c r="BV151" s="182"/>
      <c r="BW151" s="182"/>
      <c r="BX151" s="182"/>
      <c r="BY151" s="182"/>
      <c r="BZ151" s="182"/>
      <c r="CA151" s="182"/>
      <c r="CB151" s="182"/>
      <c r="CC151" s="182"/>
      <c r="CD151" s="182"/>
      <c r="CE151" s="182"/>
      <c r="CF151" s="182"/>
      <c r="CG151" s="182"/>
      <c r="CH151" s="182"/>
      <c r="CI151" s="182"/>
      <c r="CJ151" s="182"/>
      <c r="CK151" s="182"/>
      <c r="CL151" s="182"/>
      <c r="CM151" s="182"/>
      <c r="CN151" s="182"/>
      <c r="CO151" s="182"/>
      <c r="CP151" s="182"/>
      <c r="CQ151" s="182"/>
    </row>
    <row r="152" spans="8:95" ht="178.5">
      <c r="H152" s="312"/>
      <c r="I152" s="313"/>
      <c r="J152" s="186" t="s">
        <v>150</v>
      </c>
      <c r="K152" s="336" t="s">
        <v>1040</v>
      </c>
      <c r="L152" s="338"/>
      <c r="M152" s="335" t="s">
        <v>325</v>
      </c>
      <c r="N152" s="61" t="s">
        <v>955</v>
      </c>
      <c r="O152" s="62" t="s">
        <v>886</v>
      </c>
      <c r="P152" s="32"/>
      <c r="Q152" s="32"/>
      <c r="R152" s="226"/>
      <c r="S152" s="182"/>
      <c r="T152" s="182"/>
      <c r="U152" s="182"/>
      <c r="V152" s="182"/>
      <c r="W152" s="182"/>
      <c r="X152" s="182"/>
      <c r="Y152" s="182"/>
      <c r="Z152" s="182"/>
      <c r="AA152" s="182"/>
      <c r="AB152" s="182"/>
      <c r="AC152" s="182"/>
      <c r="AD152" s="182"/>
      <c r="AE152" s="182"/>
      <c r="AF152" s="182"/>
      <c r="AG152" s="182"/>
      <c r="AH152" s="182"/>
      <c r="AI152" s="182"/>
      <c r="AJ152" s="182"/>
      <c r="AK152" s="182"/>
      <c r="AL152" s="182"/>
      <c r="AM152" s="182"/>
      <c r="AN152" s="182"/>
      <c r="AO152" s="182"/>
      <c r="AP152" s="182"/>
      <c r="AQ152" s="182"/>
      <c r="AR152" s="182"/>
      <c r="AS152" s="182"/>
      <c r="AT152" s="182"/>
      <c r="AU152" s="182"/>
      <c r="AV152" s="182"/>
      <c r="AW152" s="182"/>
      <c r="AX152" s="182"/>
      <c r="AY152" s="182"/>
      <c r="AZ152" s="182"/>
      <c r="BA152" s="182"/>
      <c r="BB152" s="182"/>
      <c r="BC152" s="182"/>
      <c r="BD152" s="182"/>
      <c r="BE152" s="182"/>
      <c r="BF152" s="182"/>
      <c r="BG152" s="182"/>
      <c r="BH152" s="182"/>
      <c r="BI152" s="182"/>
      <c r="BJ152" s="182"/>
      <c r="BK152" s="182"/>
      <c r="BL152" s="182"/>
      <c r="BM152" s="182"/>
      <c r="BN152" s="182"/>
      <c r="BO152" s="182"/>
      <c r="BP152" s="182"/>
      <c r="BQ152" s="182"/>
      <c r="BR152" s="182"/>
      <c r="BS152" s="182"/>
      <c r="BT152" s="182"/>
      <c r="BU152" s="182"/>
      <c r="BV152" s="182"/>
      <c r="BW152" s="182"/>
      <c r="BX152" s="182"/>
      <c r="BY152" s="182"/>
      <c r="BZ152" s="182"/>
      <c r="CA152" s="182"/>
      <c r="CB152" s="182"/>
      <c r="CC152" s="182"/>
      <c r="CD152" s="182"/>
      <c r="CE152" s="182"/>
      <c r="CF152" s="182"/>
      <c r="CG152" s="182"/>
      <c r="CH152" s="182"/>
      <c r="CI152" s="182"/>
      <c r="CJ152" s="182"/>
      <c r="CK152" s="182"/>
      <c r="CL152" s="182"/>
      <c r="CM152" s="182"/>
      <c r="CN152" s="182"/>
      <c r="CO152" s="182"/>
      <c r="CP152" s="182"/>
      <c r="CQ152" s="182"/>
    </row>
    <row r="153" spans="8:95" ht="165.75">
      <c r="H153" s="312"/>
      <c r="I153" s="313" t="s">
        <v>309</v>
      </c>
      <c r="J153" s="186"/>
      <c r="K153" s="336" t="s">
        <v>1041</v>
      </c>
      <c r="L153" s="338"/>
      <c r="M153" s="335" t="s">
        <v>348</v>
      </c>
      <c r="N153" s="173"/>
      <c r="O153" s="62" t="s">
        <v>287</v>
      </c>
      <c r="P153" s="32"/>
      <c r="Q153" s="32"/>
      <c r="R153" s="226"/>
      <c r="S153" s="182"/>
      <c r="T153" s="182"/>
      <c r="U153" s="182"/>
      <c r="V153" s="182"/>
      <c r="W153" s="182"/>
      <c r="X153" s="182"/>
      <c r="Y153" s="182"/>
      <c r="Z153" s="182"/>
      <c r="AA153" s="182"/>
      <c r="AB153" s="182"/>
      <c r="AC153" s="182"/>
      <c r="AD153" s="182"/>
      <c r="AE153" s="182"/>
      <c r="AF153" s="182"/>
      <c r="AG153" s="182"/>
      <c r="AH153" s="182"/>
      <c r="AI153" s="182"/>
      <c r="AJ153" s="182"/>
      <c r="AK153" s="182"/>
      <c r="AL153" s="182"/>
      <c r="AM153" s="182"/>
      <c r="AN153" s="182"/>
      <c r="AO153" s="182"/>
      <c r="AP153" s="182"/>
      <c r="AQ153" s="182"/>
      <c r="AR153" s="182"/>
      <c r="AS153" s="182"/>
      <c r="AT153" s="182"/>
      <c r="AU153" s="182"/>
      <c r="AV153" s="182"/>
      <c r="AW153" s="182"/>
      <c r="AX153" s="182"/>
      <c r="AY153" s="182"/>
      <c r="AZ153" s="182"/>
      <c r="BA153" s="182"/>
      <c r="BB153" s="182"/>
      <c r="BC153" s="182"/>
      <c r="BD153" s="182"/>
      <c r="BE153" s="182"/>
      <c r="BF153" s="182"/>
      <c r="BG153" s="182"/>
      <c r="BH153" s="182"/>
      <c r="BI153" s="182"/>
      <c r="BJ153" s="182"/>
      <c r="BK153" s="182"/>
      <c r="BL153" s="182"/>
      <c r="BM153" s="182"/>
      <c r="BN153" s="182"/>
      <c r="BO153" s="182"/>
      <c r="BP153" s="182"/>
      <c r="BQ153" s="182"/>
      <c r="BR153" s="182"/>
      <c r="BS153" s="182"/>
      <c r="BT153" s="182"/>
      <c r="BU153" s="182"/>
      <c r="BV153" s="182"/>
      <c r="BW153" s="182"/>
      <c r="BX153" s="182"/>
      <c r="BY153" s="182"/>
      <c r="BZ153" s="182"/>
      <c r="CA153" s="182"/>
      <c r="CB153" s="182"/>
      <c r="CC153" s="182"/>
      <c r="CD153" s="182"/>
      <c r="CE153" s="182"/>
      <c r="CF153" s="182"/>
      <c r="CG153" s="182"/>
      <c r="CH153" s="182"/>
      <c r="CI153" s="182"/>
      <c r="CJ153" s="182"/>
      <c r="CK153" s="182"/>
      <c r="CL153" s="182"/>
      <c r="CM153" s="182"/>
      <c r="CN153" s="182"/>
      <c r="CO153" s="182"/>
      <c r="CP153" s="182"/>
      <c r="CQ153" s="182"/>
    </row>
    <row r="154" spans="8:95" ht="191.25">
      <c r="H154" s="312"/>
      <c r="I154" s="313" t="s">
        <v>311</v>
      </c>
      <c r="J154" s="186"/>
      <c r="K154" s="336" t="s">
        <v>1042</v>
      </c>
      <c r="L154" s="338"/>
      <c r="M154" s="335" t="s">
        <v>348</v>
      </c>
      <c r="N154" s="61" t="s">
        <v>1043</v>
      </c>
      <c r="O154" s="62" t="s">
        <v>287</v>
      </c>
      <c r="P154" s="121"/>
      <c r="Q154" s="121"/>
      <c r="R154" s="226"/>
      <c r="S154" s="182"/>
      <c r="T154" s="182"/>
      <c r="U154" s="182"/>
      <c r="V154" s="182"/>
      <c r="W154" s="182"/>
      <c r="X154" s="182"/>
      <c r="Y154" s="182"/>
      <c r="Z154" s="182"/>
      <c r="AA154" s="182"/>
      <c r="AB154" s="182"/>
      <c r="AC154" s="182"/>
      <c r="AD154" s="182"/>
      <c r="AE154" s="182"/>
      <c r="AF154" s="182"/>
      <c r="AG154" s="182"/>
      <c r="AH154" s="182"/>
      <c r="AI154" s="182"/>
      <c r="AJ154" s="182"/>
      <c r="AK154" s="182"/>
      <c r="AL154" s="182"/>
      <c r="AM154" s="182"/>
      <c r="AN154" s="182"/>
      <c r="AO154" s="182"/>
      <c r="AP154" s="182"/>
      <c r="AQ154" s="182"/>
      <c r="AR154" s="182"/>
      <c r="AS154" s="182"/>
      <c r="AT154" s="182"/>
      <c r="AU154" s="182"/>
      <c r="AV154" s="182"/>
      <c r="AW154" s="182"/>
      <c r="AX154" s="182"/>
      <c r="AY154" s="182"/>
      <c r="AZ154" s="182"/>
      <c r="BA154" s="182"/>
      <c r="BB154" s="182"/>
      <c r="BC154" s="182"/>
      <c r="BD154" s="182"/>
      <c r="BE154" s="182"/>
      <c r="BF154" s="182"/>
      <c r="BG154" s="182"/>
      <c r="BH154" s="182"/>
      <c r="BI154" s="182"/>
      <c r="BJ154" s="182"/>
      <c r="BK154" s="182"/>
      <c r="BL154" s="182"/>
      <c r="BM154" s="182"/>
      <c r="BN154" s="182"/>
      <c r="BO154" s="182"/>
      <c r="BP154" s="182"/>
      <c r="BQ154" s="182"/>
      <c r="BR154" s="182"/>
      <c r="BS154" s="182"/>
      <c r="BT154" s="182"/>
      <c r="BU154" s="182"/>
      <c r="BV154" s="182"/>
      <c r="BW154" s="182"/>
      <c r="BX154" s="182"/>
      <c r="BY154" s="182"/>
      <c r="BZ154" s="182"/>
      <c r="CA154" s="182"/>
      <c r="CB154" s="182"/>
      <c r="CC154" s="182"/>
      <c r="CD154" s="182"/>
      <c r="CE154" s="182"/>
      <c r="CF154" s="182"/>
      <c r="CG154" s="182"/>
      <c r="CH154" s="182"/>
      <c r="CI154" s="182"/>
      <c r="CJ154" s="182"/>
      <c r="CK154" s="182"/>
      <c r="CL154" s="182"/>
      <c r="CM154" s="182"/>
      <c r="CN154" s="182"/>
      <c r="CO154" s="182"/>
      <c r="CP154" s="182"/>
      <c r="CQ154" s="182"/>
    </row>
    <row r="155" spans="8:95" ht="114.75">
      <c r="H155" s="312"/>
      <c r="I155" s="313" t="s">
        <v>313</v>
      </c>
      <c r="J155" s="186"/>
      <c r="K155" s="336" t="s">
        <v>1044</v>
      </c>
      <c r="L155" s="338"/>
      <c r="M155" s="335" t="s">
        <v>325</v>
      </c>
      <c r="N155" s="61" t="s">
        <v>955</v>
      </c>
      <c r="O155" s="62" t="s">
        <v>886</v>
      </c>
      <c r="P155" s="32"/>
      <c r="Q155" s="32"/>
      <c r="R155" s="226"/>
      <c r="S155" s="182"/>
      <c r="T155" s="182"/>
      <c r="U155" s="182"/>
      <c r="V155" s="182"/>
      <c r="W155" s="182"/>
      <c r="X155" s="182"/>
      <c r="Y155" s="182"/>
      <c r="Z155" s="182"/>
      <c r="AA155" s="182"/>
      <c r="AB155" s="182"/>
      <c r="AC155" s="182"/>
      <c r="AD155" s="182"/>
      <c r="AE155" s="182"/>
      <c r="AF155" s="182"/>
      <c r="AG155" s="182"/>
      <c r="AH155" s="182"/>
      <c r="AI155" s="182"/>
      <c r="AJ155" s="182"/>
      <c r="AK155" s="182"/>
      <c r="AL155" s="182"/>
      <c r="AM155" s="182"/>
      <c r="AN155" s="182"/>
      <c r="AO155" s="182"/>
      <c r="AP155" s="182"/>
      <c r="AQ155" s="182"/>
      <c r="AR155" s="182"/>
      <c r="AS155" s="182"/>
      <c r="AT155" s="182"/>
      <c r="AU155" s="182"/>
      <c r="AV155" s="182"/>
      <c r="AW155" s="182"/>
      <c r="AX155" s="182"/>
      <c r="AY155" s="182"/>
      <c r="AZ155" s="182"/>
      <c r="BA155" s="182"/>
      <c r="BB155" s="182"/>
      <c r="BC155" s="182"/>
      <c r="BD155" s="182"/>
      <c r="BE155" s="182"/>
      <c r="BF155" s="182"/>
      <c r="BG155" s="182"/>
      <c r="BH155" s="182"/>
      <c r="BI155" s="182"/>
      <c r="BJ155" s="182"/>
      <c r="BK155" s="182"/>
      <c r="BL155" s="182"/>
      <c r="BM155" s="182"/>
      <c r="BN155" s="182"/>
      <c r="BO155" s="182"/>
      <c r="BP155" s="182"/>
      <c r="BQ155" s="182"/>
      <c r="BR155" s="182"/>
      <c r="BS155" s="182"/>
      <c r="BT155" s="182"/>
      <c r="BU155" s="182"/>
      <c r="BV155" s="182"/>
      <c r="BW155" s="182"/>
      <c r="BX155" s="182"/>
      <c r="BY155" s="182"/>
      <c r="BZ155" s="182"/>
      <c r="CA155" s="182"/>
      <c r="CB155" s="182"/>
      <c r="CC155" s="182"/>
      <c r="CD155" s="182"/>
      <c r="CE155" s="182"/>
      <c r="CF155" s="182"/>
      <c r="CG155" s="182"/>
      <c r="CH155" s="182"/>
      <c r="CI155" s="182"/>
      <c r="CJ155" s="182"/>
      <c r="CK155" s="182"/>
      <c r="CL155" s="182"/>
      <c r="CM155" s="182"/>
      <c r="CN155" s="182"/>
      <c r="CO155" s="182"/>
      <c r="CP155" s="182"/>
      <c r="CQ155" s="182"/>
    </row>
    <row r="156" spans="8:95" ht="191.25">
      <c r="H156" s="312"/>
      <c r="I156" s="313"/>
      <c r="J156" s="186" t="s">
        <v>117</v>
      </c>
      <c r="K156" s="336" t="s">
        <v>1045</v>
      </c>
      <c r="L156" s="338"/>
      <c r="M156" s="335" t="s">
        <v>325</v>
      </c>
      <c r="N156" s="61" t="s">
        <v>955</v>
      </c>
      <c r="O156" s="62" t="s">
        <v>886</v>
      </c>
      <c r="P156" s="32"/>
      <c r="Q156" s="32"/>
      <c r="R156" s="226"/>
      <c r="S156" s="182"/>
      <c r="T156" s="182"/>
      <c r="U156" s="182"/>
      <c r="V156" s="182"/>
      <c r="W156" s="182"/>
      <c r="X156" s="182"/>
      <c r="Y156" s="182"/>
      <c r="Z156" s="182"/>
      <c r="AA156" s="182"/>
      <c r="AB156" s="182"/>
      <c r="AC156" s="182"/>
      <c r="AD156" s="182"/>
      <c r="AE156" s="182"/>
      <c r="AF156" s="182"/>
      <c r="AG156" s="182"/>
      <c r="AH156" s="182"/>
      <c r="AI156" s="182"/>
      <c r="AJ156" s="182"/>
      <c r="AK156" s="182"/>
      <c r="AL156" s="182"/>
      <c r="AM156" s="182"/>
      <c r="AN156" s="182"/>
      <c r="AO156" s="182"/>
      <c r="AP156" s="182"/>
      <c r="AQ156" s="182"/>
      <c r="AR156" s="182"/>
      <c r="AS156" s="182"/>
      <c r="AT156" s="182"/>
      <c r="AU156" s="182"/>
      <c r="AV156" s="182"/>
      <c r="AW156" s="182"/>
      <c r="AX156" s="182"/>
      <c r="AY156" s="182"/>
      <c r="AZ156" s="182"/>
      <c r="BA156" s="182"/>
      <c r="BB156" s="182"/>
      <c r="BC156" s="182"/>
      <c r="BD156" s="182"/>
      <c r="BE156" s="182"/>
      <c r="BF156" s="182"/>
      <c r="BG156" s="182"/>
      <c r="BH156" s="182"/>
      <c r="BI156" s="182"/>
      <c r="BJ156" s="182"/>
      <c r="BK156" s="182"/>
      <c r="BL156" s="182"/>
      <c r="BM156" s="182"/>
      <c r="BN156" s="182"/>
      <c r="BO156" s="182"/>
      <c r="BP156" s="182"/>
      <c r="BQ156" s="182"/>
      <c r="BR156" s="182"/>
      <c r="BS156" s="182"/>
      <c r="BT156" s="182"/>
      <c r="BU156" s="182"/>
      <c r="BV156" s="182"/>
      <c r="BW156" s="182"/>
      <c r="BX156" s="182"/>
      <c r="BY156" s="182"/>
      <c r="BZ156" s="182"/>
      <c r="CA156" s="182"/>
      <c r="CB156" s="182"/>
      <c r="CC156" s="182"/>
      <c r="CD156" s="182"/>
      <c r="CE156" s="182"/>
      <c r="CF156" s="182"/>
      <c r="CG156" s="182"/>
      <c r="CH156" s="182"/>
      <c r="CI156" s="182"/>
      <c r="CJ156" s="182"/>
      <c r="CK156" s="182"/>
      <c r="CL156" s="182"/>
      <c r="CM156" s="182"/>
      <c r="CN156" s="182"/>
      <c r="CO156" s="182"/>
      <c r="CP156" s="182"/>
      <c r="CQ156" s="182"/>
    </row>
    <row r="157" spans="8:95" ht="318.75">
      <c r="H157" s="312"/>
      <c r="I157" s="313" t="s">
        <v>313</v>
      </c>
      <c r="J157" s="339"/>
      <c r="K157" s="336" t="s">
        <v>1046</v>
      </c>
      <c r="L157" s="338"/>
      <c r="M157" s="335" t="s">
        <v>348</v>
      </c>
      <c r="N157" s="173"/>
      <c r="O157" s="62" t="s">
        <v>287</v>
      </c>
      <c r="P157" s="32"/>
      <c r="Q157" s="32"/>
      <c r="R157" s="226"/>
      <c r="S157" s="182"/>
      <c r="T157" s="182"/>
      <c r="U157" s="182"/>
      <c r="V157" s="182"/>
      <c r="W157" s="182"/>
      <c r="X157" s="182"/>
      <c r="Y157" s="182"/>
      <c r="Z157" s="182"/>
      <c r="AA157" s="182"/>
      <c r="AB157" s="182"/>
      <c r="AC157" s="182"/>
      <c r="AD157" s="182"/>
      <c r="AE157" s="182"/>
      <c r="AF157" s="182"/>
      <c r="AG157" s="182"/>
      <c r="AH157" s="182"/>
      <c r="AI157" s="182"/>
      <c r="AJ157" s="182"/>
      <c r="AK157" s="182"/>
      <c r="AL157" s="182"/>
      <c r="AM157" s="182"/>
      <c r="AN157" s="182"/>
      <c r="AO157" s="182"/>
      <c r="AP157" s="182"/>
      <c r="AQ157" s="182"/>
      <c r="AR157" s="182"/>
      <c r="AS157" s="182"/>
      <c r="AT157" s="182"/>
      <c r="AU157" s="182"/>
      <c r="AV157" s="182"/>
      <c r="AW157" s="182"/>
      <c r="AX157" s="182"/>
      <c r="AY157" s="182"/>
      <c r="AZ157" s="182"/>
      <c r="BA157" s="182"/>
      <c r="BB157" s="182"/>
      <c r="BC157" s="182"/>
      <c r="BD157" s="182"/>
      <c r="BE157" s="182"/>
      <c r="BF157" s="182"/>
      <c r="BG157" s="182"/>
      <c r="BH157" s="182"/>
      <c r="BI157" s="182"/>
      <c r="BJ157" s="182"/>
      <c r="BK157" s="182"/>
      <c r="BL157" s="182"/>
      <c r="BM157" s="182"/>
      <c r="BN157" s="182"/>
      <c r="BO157" s="182"/>
      <c r="BP157" s="182"/>
      <c r="BQ157" s="182"/>
      <c r="BR157" s="182"/>
      <c r="BS157" s="182"/>
      <c r="BT157" s="182"/>
      <c r="BU157" s="182"/>
      <c r="BV157" s="182"/>
      <c r="BW157" s="182"/>
      <c r="BX157" s="182"/>
      <c r="BY157" s="182"/>
      <c r="BZ157" s="182"/>
      <c r="CA157" s="182"/>
      <c r="CB157" s="182"/>
      <c r="CC157" s="182"/>
      <c r="CD157" s="182"/>
      <c r="CE157" s="182"/>
      <c r="CF157" s="182"/>
      <c r="CG157" s="182"/>
      <c r="CH157" s="182"/>
      <c r="CI157" s="182"/>
      <c r="CJ157" s="182"/>
      <c r="CK157" s="182"/>
      <c r="CL157" s="182"/>
      <c r="CM157" s="182"/>
      <c r="CN157" s="182"/>
      <c r="CO157" s="182"/>
      <c r="CP157" s="182"/>
      <c r="CQ157" s="182"/>
    </row>
    <row r="159" spans="8:95" ht="110.25">
      <c r="H159" s="312" t="s">
        <v>484</v>
      </c>
      <c r="I159" s="313" t="s">
        <v>277</v>
      </c>
      <c r="J159" s="186" t="s">
        <v>277</v>
      </c>
      <c r="K159" s="120" t="s">
        <v>1047</v>
      </c>
      <c r="L159" s="59" t="s">
        <v>1048</v>
      </c>
      <c r="M159" s="57" t="s">
        <v>282</v>
      </c>
      <c r="N159" s="56"/>
      <c r="O159" s="57" t="s">
        <v>283</v>
      </c>
      <c r="P159" s="57" t="s">
        <v>103</v>
      </c>
      <c r="Q159" s="57" t="s">
        <v>104</v>
      </c>
      <c r="R159" s="226"/>
      <c r="S159" s="182"/>
      <c r="T159" s="182"/>
      <c r="U159" s="182"/>
      <c r="V159" s="182"/>
      <c r="W159" s="182"/>
      <c r="X159" s="182"/>
      <c r="Y159" s="182"/>
      <c r="Z159" s="182"/>
      <c r="AA159" s="182"/>
      <c r="AB159" s="182"/>
      <c r="AC159" s="182"/>
      <c r="AD159" s="182"/>
      <c r="AE159" s="182"/>
      <c r="AF159" s="182"/>
      <c r="AG159" s="182"/>
      <c r="AH159" s="182"/>
      <c r="AI159" s="182"/>
      <c r="AJ159" s="182"/>
      <c r="AK159" s="182"/>
      <c r="AL159" s="182"/>
      <c r="AM159" s="182"/>
      <c r="AN159" s="182"/>
      <c r="AO159" s="182"/>
      <c r="AP159" s="182"/>
      <c r="AQ159" s="182"/>
      <c r="AR159" s="182"/>
      <c r="AS159" s="182"/>
      <c r="AT159" s="182"/>
      <c r="AU159" s="182"/>
      <c r="AV159" s="182"/>
      <c r="AW159" s="182"/>
      <c r="AX159" s="182"/>
      <c r="AY159" s="182"/>
      <c r="AZ159" s="182"/>
      <c r="BA159" s="182"/>
      <c r="BB159" s="182"/>
      <c r="BC159" s="182"/>
      <c r="BD159" s="182"/>
      <c r="BE159" s="182"/>
      <c r="BF159" s="182"/>
      <c r="BG159" s="182"/>
      <c r="BH159" s="182"/>
      <c r="BI159" s="182"/>
      <c r="BJ159" s="182"/>
      <c r="BK159" s="182"/>
      <c r="BL159" s="182"/>
      <c r="BM159" s="182"/>
      <c r="BN159" s="182"/>
      <c r="BO159" s="182"/>
      <c r="BP159" s="182"/>
      <c r="BQ159" s="182"/>
      <c r="BR159" s="182"/>
      <c r="BS159" s="182"/>
      <c r="BT159" s="182"/>
      <c r="BU159" s="182"/>
      <c r="BV159" s="182"/>
      <c r="BW159" s="182"/>
      <c r="BX159" s="182"/>
      <c r="BY159" s="182"/>
      <c r="BZ159" s="182"/>
      <c r="CA159" s="182"/>
      <c r="CB159" s="182"/>
      <c r="CC159" s="182"/>
      <c r="CD159" s="182"/>
      <c r="CE159" s="182"/>
      <c r="CF159" s="182"/>
      <c r="CG159" s="182"/>
      <c r="CH159" s="182"/>
      <c r="CI159" s="182"/>
      <c r="CJ159" s="182"/>
      <c r="CK159" s="182"/>
      <c r="CL159" s="182"/>
      <c r="CM159" s="182"/>
      <c r="CN159" s="182"/>
      <c r="CO159" s="182"/>
      <c r="CP159" s="182"/>
      <c r="CQ159" s="182"/>
    </row>
    <row r="160" spans="8:95" ht="382.5">
      <c r="H160" s="312" t="s">
        <v>277</v>
      </c>
      <c r="I160" s="313" t="s">
        <v>284</v>
      </c>
      <c r="J160" s="186" t="s">
        <v>277</v>
      </c>
      <c r="K160" s="332" t="s">
        <v>1049</v>
      </c>
      <c r="L160" s="338"/>
      <c r="M160" s="334"/>
      <c r="N160" s="160"/>
      <c r="O160" s="161"/>
      <c r="P160" s="160"/>
      <c r="Q160" s="238"/>
      <c r="R160" s="226"/>
      <c r="S160" s="182"/>
      <c r="T160" s="182"/>
      <c r="U160" s="182"/>
      <c r="V160" s="182"/>
      <c r="W160" s="182"/>
      <c r="X160" s="182"/>
      <c r="Y160" s="182"/>
      <c r="Z160" s="182"/>
      <c r="AA160" s="182"/>
      <c r="AB160" s="182"/>
      <c r="AC160" s="182"/>
      <c r="AD160" s="182"/>
      <c r="AE160" s="182"/>
      <c r="AF160" s="182"/>
      <c r="AG160" s="182"/>
      <c r="AH160" s="182"/>
      <c r="AI160" s="182"/>
      <c r="AJ160" s="182"/>
      <c r="AK160" s="182"/>
      <c r="AL160" s="182"/>
      <c r="AM160" s="182"/>
      <c r="AN160" s="182"/>
      <c r="AO160" s="182"/>
      <c r="AP160" s="182"/>
      <c r="AQ160" s="182"/>
      <c r="AR160" s="182"/>
      <c r="AS160" s="182"/>
      <c r="AT160" s="182"/>
      <c r="AU160" s="182"/>
      <c r="AV160" s="182"/>
      <c r="AW160" s="182"/>
      <c r="AX160" s="182"/>
      <c r="AY160" s="182"/>
      <c r="AZ160" s="182"/>
      <c r="BA160" s="182"/>
      <c r="BB160" s="182"/>
      <c r="BC160" s="182"/>
      <c r="BD160" s="182"/>
      <c r="BE160" s="182"/>
      <c r="BF160" s="182"/>
      <c r="BG160" s="182"/>
      <c r="BH160" s="182"/>
      <c r="BI160" s="182"/>
      <c r="BJ160" s="182"/>
      <c r="BK160" s="182"/>
      <c r="BL160" s="182"/>
      <c r="BM160" s="182"/>
      <c r="BN160" s="182"/>
      <c r="BO160" s="182"/>
      <c r="BP160" s="182"/>
      <c r="BQ160" s="182"/>
      <c r="BR160" s="182"/>
      <c r="BS160" s="182"/>
      <c r="BT160" s="182"/>
      <c r="BU160" s="182"/>
      <c r="BV160" s="182"/>
      <c r="BW160" s="182"/>
      <c r="BX160" s="182"/>
      <c r="BY160" s="182"/>
      <c r="BZ160" s="182"/>
      <c r="CA160" s="182"/>
      <c r="CB160" s="182"/>
      <c r="CC160" s="182"/>
      <c r="CD160" s="182"/>
      <c r="CE160" s="182"/>
      <c r="CF160" s="182"/>
      <c r="CG160" s="182"/>
      <c r="CH160" s="182"/>
      <c r="CI160" s="182"/>
      <c r="CJ160" s="182"/>
      <c r="CK160" s="182"/>
      <c r="CL160" s="182"/>
      <c r="CM160" s="182"/>
      <c r="CN160" s="182"/>
      <c r="CO160" s="182"/>
      <c r="CP160" s="182"/>
      <c r="CQ160" s="182"/>
    </row>
    <row r="161" spans="8:95" ht="38.25">
      <c r="H161" s="312"/>
      <c r="I161" s="313"/>
      <c r="J161" s="186" t="s">
        <v>117</v>
      </c>
      <c r="K161" s="332" t="s">
        <v>1050</v>
      </c>
      <c r="L161" s="338"/>
      <c r="M161" s="335" t="s">
        <v>325</v>
      </c>
      <c r="N161" s="61" t="s">
        <v>885</v>
      </c>
      <c r="O161" s="62" t="s">
        <v>886</v>
      </c>
      <c r="P161" s="32"/>
      <c r="Q161" s="32"/>
      <c r="R161" s="226"/>
      <c r="S161" s="182"/>
      <c r="T161" s="182"/>
      <c r="U161" s="182"/>
      <c r="V161" s="182"/>
      <c r="W161" s="182"/>
      <c r="X161" s="182"/>
      <c r="Y161" s="182"/>
      <c r="Z161" s="182"/>
      <c r="AA161" s="182"/>
      <c r="AB161" s="182"/>
      <c r="AC161" s="182"/>
      <c r="AD161" s="182"/>
      <c r="AE161" s="182"/>
      <c r="AF161" s="182"/>
      <c r="AG161" s="182"/>
      <c r="AH161" s="182"/>
      <c r="AI161" s="182"/>
      <c r="AJ161" s="182"/>
      <c r="AK161" s="182"/>
      <c r="AL161" s="182"/>
      <c r="AM161" s="182"/>
      <c r="AN161" s="182"/>
      <c r="AO161" s="182"/>
      <c r="AP161" s="182"/>
      <c r="AQ161" s="182"/>
      <c r="AR161" s="182"/>
      <c r="AS161" s="182"/>
      <c r="AT161" s="182"/>
      <c r="AU161" s="182"/>
      <c r="AV161" s="182"/>
      <c r="AW161" s="182"/>
      <c r="AX161" s="182"/>
      <c r="AY161" s="182"/>
      <c r="AZ161" s="182"/>
      <c r="BA161" s="182"/>
      <c r="BB161" s="182"/>
      <c r="BC161" s="182"/>
      <c r="BD161" s="182"/>
      <c r="BE161" s="182"/>
      <c r="BF161" s="182"/>
      <c r="BG161" s="182"/>
      <c r="BH161" s="182"/>
      <c r="BI161" s="182"/>
      <c r="BJ161" s="182"/>
      <c r="BK161" s="182"/>
      <c r="BL161" s="182"/>
      <c r="BM161" s="182"/>
      <c r="BN161" s="182"/>
      <c r="BO161" s="182"/>
      <c r="BP161" s="182"/>
      <c r="BQ161" s="182"/>
      <c r="BR161" s="182"/>
      <c r="BS161" s="182"/>
      <c r="BT161" s="182"/>
      <c r="BU161" s="182"/>
      <c r="BV161" s="182"/>
      <c r="BW161" s="182"/>
      <c r="BX161" s="182"/>
      <c r="BY161" s="182"/>
      <c r="BZ161" s="182"/>
      <c r="CA161" s="182"/>
      <c r="CB161" s="182"/>
      <c r="CC161" s="182"/>
      <c r="CD161" s="182"/>
      <c r="CE161" s="182"/>
      <c r="CF161" s="182"/>
      <c r="CG161" s="182"/>
      <c r="CH161" s="182"/>
      <c r="CI161" s="182"/>
      <c r="CJ161" s="182"/>
      <c r="CK161" s="182"/>
      <c r="CL161" s="182"/>
      <c r="CM161" s="182"/>
      <c r="CN161" s="182"/>
      <c r="CO161" s="182"/>
      <c r="CP161" s="182"/>
      <c r="CQ161" s="182"/>
    </row>
    <row r="162" spans="8:95" ht="38.25">
      <c r="H162" s="312"/>
      <c r="I162" s="313"/>
      <c r="J162" s="186" t="s">
        <v>119</v>
      </c>
      <c r="K162" s="332" t="s">
        <v>1051</v>
      </c>
      <c r="L162" s="338"/>
      <c r="M162" s="335" t="s">
        <v>325</v>
      </c>
      <c r="N162" s="61" t="s">
        <v>885</v>
      </c>
      <c r="O162" s="62" t="s">
        <v>886</v>
      </c>
      <c r="P162" s="32"/>
      <c r="Q162" s="32"/>
      <c r="R162" s="226"/>
      <c r="S162" s="182"/>
      <c r="T162" s="182"/>
      <c r="U162" s="182"/>
      <c r="V162" s="182"/>
      <c r="W162" s="182"/>
      <c r="X162" s="182"/>
      <c r="Y162" s="182"/>
      <c r="Z162" s="182"/>
      <c r="AA162" s="182"/>
      <c r="AB162" s="182"/>
      <c r="AC162" s="182"/>
      <c r="AD162" s="182"/>
      <c r="AE162" s="182"/>
      <c r="AF162" s="182"/>
      <c r="AG162" s="182"/>
      <c r="AH162" s="182"/>
      <c r="AI162" s="182"/>
      <c r="AJ162" s="182"/>
      <c r="AK162" s="182"/>
      <c r="AL162" s="182"/>
      <c r="AM162" s="182"/>
      <c r="AN162" s="182"/>
      <c r="AO162" s="182"/>
      <c r="AP162" s="182"/>
      <c r="AQ162" s="182"/>
      <c r="AR162" s="182"/>
      <c r="AS162" s="182"/>
      <c r="AT162" s="182"/>
      <c r="AU162" s="182"/>
      <c r="AV162" s="182"/>
      <c r="AW162" s="182"/>
      <c r="AX162" s="182"/>
      <c r="AY162" s="182"/>
      <c r="AZ162" s="182"/>
      <c r="BA162" s="182"/>
      <c r="BB162" s="182"/>
      <c r="BC162" s="182"/>
      <c r="BD162" s="182"/>
      <c r="BE162" s="182"/>
      <c r="BF162" s="182"/>
      <c r="BG162" s="182"/>
      <c r="BH162" s="182"/>
      <c r="BI162" s="182"/>
      <c r="BJ162" s="182"/>
      <c r="BK162" s="182"/>
      <c r="BL162" s="182"/>
      <c r="BM162" s="182"/>
      <c r="BN162" s="182"/>
      <c r="BO162" s="182"/>
      <c r="BP162" s="182"/>
      <c r="BQ162" s="182"/>
      <c r="BR162" s="182"/>
      <c r="BS162" s="182"/>
      <c r="BT162" s="182"/>
      <c r="BU162" s="182"/>
      <c r="BV162" s="182"/>
      <c r="BW162" s="182"/>
      <c r="BX162" s="182"/>
      <c r="BY162" s="182"/>
      <c r="BZ162" s="182"/>
      <c r="CA162" s="182"/>
      <c r="CB162" s="182"/>
      <c r="CC162" s="182"/>
      <c r="CD162" s="182"/>
      <c r="CE162" s="182"/>
      <c r="CF162" s="182"/>
      <c r="CG162" s="182"/>
      <c r="CH162" s="182"/>
      <c r="CI162" s="182"/>
      <c r="CJ162" s="182"/>
      <c r="CK162" s="182"/>
      <c r="CL162" s="182"/>
      <c r="CM162" s="182"/>
      <c r="CN162" s="182"/>
      <c r="CO162" s="182"/>
      <c r="CP162" s="182"/>
      <c r="CQ162" s="182"/>
    </row>
    <row r="163" spans="8:95" ht="38.25">
      <c r="H163" s="312"/>
      <c r="I163" s="313"/>
      <c r="J163" s="186" t="s">
        <v>121</v>
      </c>
      <c r="K163" s="332" t="s">
        <v>1052</v>
      </c>
      <c r="L163" s="338"/>
      <c r="M163" s="335" t="s">
        <v>325</v>
      </c>
      <c r="N163" s="61" t="s">
        <v>885</v>
      </c>
      <c r="O163" s="62" t="s">
        <v>886</v>
      </c>
      <c r="P163" s="32"/>
      <c r="Q163" s="32"/>
      <c r="R163" s="226"/>
      <c r="S163" s="182"/>
      <c r="T163" s="182"/>
      <c r="U163" s="182"/>
      <c r="V163" s="182"/>
      <c r="W163" s="182"/>
      <c r="X163" s="182"/>
      <c r="Y163" s="182"/>
      <c r="Z163" s="182"/>
      <c r="AA163" s="182"/>
      <c r="AB163" s="182"/>
      <c r="AC163" s="182"/>
      <c r="AD163" s="182"/>
      <c r="AE163" s="182"/>
      <c r="AF163" s="182"/>
      <c r="AG163" s="182"/>
      <c r="AH163" s="182"/>
      <c r="AI163" s="182"/>
      <c r="AJ163" s="182"/>
      <c r="AK163" s="182"/>
      <c r="AL163" s="182"/>
      <c r="AM163" s="182"/>
      <c r="AN163" s="182"/>
      <c r="AO163" s="182"/>
      <c r="AP163" s="182"/>
      <c r="AQ163" s="182"/>
      <c r="AR163" s="182"/>
      <c r="AS163" s="182"/>
      <c r="AT163" s="182"/>
      <c r="AU163" s="182"/>
      <c r="AV163" s="182"/>
      <c r="AW163" s="182"/>
      <c r="AX163" s="182"/>
      <c r="AY163" s="182"/>
      <c r="AZ163" s="182"/>
      <c r="BA163" s="182"/>
      <c r="BB163" s="182"/>
      <c r="BC163" s="182"/>
      <c r="BD163" s="182"/>
      <c r="BE163" s="182"/>
      <c r="BF163" s="182"/>
      <c r="BG163" s="182"/>
      <c r="BH163" s="182"/>
      <c r="BI163" s="182"/>
      <c r="BJ163" s="182"/>
      <c r="BK163" s="182"/>
      <c r="BL163" s="182"/>
      <c r="BM163" s="182"/>
      <c r="BN163" s="182"/>
      <c r="BO163" s="182"/>
      <c r="BP163" s="182"/>
      <c r="BQ163" s="182"/>
      <c r="BR163" s="182"/>
      <c r="BS163" s="182"/>
      <c r="BT163" s="182"/>
      <c r="BU163" s="182"/>
      <c r="BV163" s="182"/>
      <c r="BW163" s="182"/>
      <c r="BX163" s="182"/>
      <c r="BY163" s="182"/>
      <c r="BZ163" s="182"/>
      <c r="CA163" s="182"/>
      <c r="CB163" s="182"/>
      <c r="CC163" s="182"/>
      <c r="CD163" s="182"/>
      <c r="CE163" s="182"/>
      <c r="CF163" s="182"/>
      <c r="CG163" s="182"/>
      <c r="CH163" s="182"/>
      <c r="CI163" s="182"/>
      <c r="CJ163" s="182"/>
      <c r="CK163" s="182"/>
      <c r="CL163" s="182"/>
      <c r="CM163" s="182"/>
      <c r="CN163" s="182"/>
      <c r="CO163" s="182"/>
      <c r="CP163" s="182"/>
      <c r="CQ163" s="182"/>
    </row>
    <row r="164" spans="8:95" ht="38.25">
      <c r="H164" s="312"/>
      <c r="I164" s="313"/>
      <c r="J164" s="186" t="s">
        <v>134</v>
      </c>
      <c r="K164" s="332" t="s">
        <v>1053</v>
      </c>
      <c r="L164" s="338"/>
      <c r="M164" s="335" t="s">
        <v>325</v>
      </c>
      <c r="N164" s="61" t="s">
        <v>885</v>
      </c>
      <c r="O164" s="62" t="s">
        <v>886</v>
      </c>
      <c r="P164" s="32"/>
      <c r="Q164" s="32"/>
      <c r="R164" s="226"/>
      <c r="S164" s="182"/>
      <c r="T164" s="182"/>
      <c r="U164" s="182"/>
      <c r="V164" s="182"/>
      <c r="W164" s="182"/>
      <c r="X164" s="182"/>
      <c r="Y164" s="182"/>
      <c r="Z164" s="182"/>
      <c r="AA164" s="182"/>
      <c r="AB164" s="182"/>
      <c r="AC164" s="182"/>
      <c r="AD164" s="182"/>
      <c r="AE164" s="182"/>
      <c r="AF164" s="182"/>
      <c r="AG164" s="182"/>
      <c r="AH164" s="182"/>
      <c r="AI164" s="182"/>
      <c r="AJ164" s="182"/>
      <c r="AK164" s="182"/>
      <c r="AL164" s="182"/>
      <c r="AM164" s="182"/>
      <c r="AN164" s="182"/>
      <c r="AO164" s="182"/>
      <c r="AP164" s="182"/>
      <c r="AQ164" s="182"/>
      <c r="AR164" s="182"/>
      <c r="AS164" s="182"/>
      <c r="AT164" s="182"/>
      <c r="AU164" s="182"/>
      <c r="AV164" s="182"/>
      <c r="AW164" s="182"/>
      <c r="AX164" s="182"/>
      <c r="AY164" s="182"/>
      <c r="AZ164" s="182"/>
      <c r="BA164" s="182"/>
      <c r="BB164" s="182"/>
      <c r="BC164" s="182"/>
      <c r="BD164" s="182"/>
      <c r="BE164" s="182"/>
      <c r="BF164" s="182"/>
      <c r="BG164" s="182"/>
      <c r="BH164" s="182"/>
      <c r="BI164" s="182"/>
      <c r="BJ164" s="182"/>
      <c r="BK164" s="182"/>
      <c r="BL164" s="182"/>
      <c r="BM164" s="182"/>
      <c r="BN164" s="182"/>
      <c r="BO164" s="182"/>
      <c r="BP164" s="182"/>
      <c r="BQ164" s="182"/>
      <c r="BR164" s="182"/>
      <c r="BS164" s="182"/>
      <c r="BT164" s="182"/>
      <c r="BU164" s="182"/>
      <c r="BV164" s="182"/>
      <c r="BW164" s="182"/>
      <c r="BX164" s="182"/>
      <c r="BY164" s="182"/>
      <c r="BZ164" s="182"/>
      <c r="CA164" s="182"/>
      <c r="CB164" s="182"/>
      <c r="CC164" s="182"/>
      <c r="CD164" s="182"/>
      <c r="CE164" s="182"/>
      <c r="CF164" s="182"/>
      <c r="CG164" s="182"/>
      <c r="CH164" s="182"/>
      <c r="CI164" s="182"/>
      <c r="CJ164" s="182"/>
      <c r="CK164" s="182"/>
      <c r="CL164" s="182"/>
      <c r="CM164" s="182"/>
      <c r="CN164" s="182"/>
      <c r="CO164" s="182"/>
      <c r="CP164" s="182"/>
      <c r="CQ164" s="182"/>
    </row>
    <row r="165" spans="8:95" ht="38.25">
      <c r="H165" s="312"/>
      <c r="I165" s="313"/>
      <c r="J165" s="186" t="s">
        <v>138</v>
      </c>
      <c r="K165" s="332" t="s">
        <v>1054</v>
      </c>
      <c r="L165" s="338"/>
      <c r="M165" s="335" t="s">
        <v>325</v>
      </c>
      <c r="N165" s="61" t="s">
        <v>885</v>
      </c>
      <c r="O165" s="62" t="s">
        <v>886</v>
      </c>
      <c r="P165" s="32"/>
      <c r="Q165" s="32"/>
      <c r="R165" s="226"/>
      <c r="S165" s="182"/>
      <c r="T165" s="182"/>
      <c r="U165" s="182"/>
      <c r="V165" s="182"/>
      <c r="W165" s="182"/>
      <c r="X165" s="182"/>
      <c r="Y165" s="182"/>
      <c r="Z165" s="182"/>
      <c r="AA165" s="182"/>
      <c r="AB165" s="182"/>
      <c r="AC165" s="182"/>
      <c r="AD165" s="182"/>
      <c r="AE165" s="182"/>
      <c r="AF165" s="182"/>
      <c r="AG165" s="182"/>
      <c r="AH165" s="182"/>
      <c r="AI165" s="182"/>
      <c r="AJ165" s="182"/>
      <c r="AK165" s="182"/>
      <c r="AL165" s="182"/>
      <c r="AM165" s="182"/>
      <c r="AN165" s="182"/>
      <c r="AO165" s="182"/>
      <c r="AP165" s="182"/>
      <c r="AQ165" s="182"/>
      <c r="AR165" s="182"/>
      <c r="AS165" s="182"/>
      <c r="AT165" s="182"/>
      <c r="AU165" s="182"/>
      <c r="AV165" s="182"/>
      <c r="AW165" s="182"/>
      <c r="AX165" s="182"/>
      <c r="AY165" s="182"/>
      <c r="AZ165" s="182"/>
      <c r="BA165" s="182"/>
      <c r="BB165" s="182"/>
      <c r="BC165" s="182"/>
      <c r="BD165" s="182"/>
      <c r="BE165" s="182"/>
      <c r="BF165" s="182"/>
      <c r="BG165" s="182"/>
      <c r="BH165" s="182"/>
      <c r="BI165" s="182"/>
      <c r="BJ165" s="182"/>
      <c r="BK165" s="182"/>
      <c r="BL165" s="182"/>
      <c r="BM165" s="182"/>
      <c r="BN165" s="182"/>
      <c r="BO165" s="182"/>
      <c r="BP165" s="182"/>
      <c r="BQ165" s="182"/>
      <c r="BR165" s="182"/>
      <c r="BS165" s="182"/>
      <c r="BT165" s="182"/>
      <c r="BU165" s="182"/>
      <c r="BV165" s="182"/>
      <c r="BW165" s="182"/>
      <c r="BX165" s="182"/>
      <c r="BY165" s="182"/>
      <c r="BZ165" s="182"/>
      <c r="CA165" s="182"/>
      <c r="CB165" s="182"/>
      <c r="CC165" s="182"/>
      <c r="CD165" s="182"/>
      <c r="CE165" s="182"/>
      <c r="CF165" s="182"/>
      <c r="CG165" s="182"/>
      <c r="CH165" s="182"/>
      <c r="CI165" s="182"/>
      <c r="CJ165" s="182"/>
      <c r="CK165" s="182"/>
      <c r="CL165" s="182"/>
      <c r="CM165" s="182"/>
      <c r="CN165" s="182"/>
      <c r="CO165" s="182"/>
      <c r="CP165" s="182"/>
      <c r="CQ165" s="182"/>
    </row>
    <row r="166" spans="8:95" ht="33.75">
      <c r="H166" s="312"/>
      <c r="I166" s="313"/>
      <c r="J166" s="186" t="s">
        <v>150</v>
      </c>
      <c r="K166" s="332" t="s">
        <v>1055</v>
      </c>
      <c r="L166" s="338"/>
      <c r="M166" s="335" t="s">
        <v>325</v>
      </c>
      <c r="N166" s="61" t="s">
        <v>885</v>
      </c>
      <c r="O166" s="62" t="s">
        <v>886</v>
      </c>
      <c r="P166" s="32"/>
      <c r="Q166" s="32"/>
      <c r="R166" s="226"/>
      <c r="S166" s="182"/>
      <c r="T166" s="182"/>
      <c r="U166" s="182"/>
      <c r="V166" s="182"/>
      <c r="W166" s="182"/>
      <c r="X166" s="182"/>
      <c r="Y166" s="182"/>
      <c r="Z166" s="182"/>
      <c r="AA166" s="182"/>
      <c r="AB166" s="182"/>
      <c r="AC166" s="182"/>
      <c r="AD166" s="182"/>
      <c r="AE166" s="182"/>
      <c r="AF166" s="182"/>
      <c r="AG166" s="182"/>
      <c r="AH166" s="182"/>
      <c r="AI166" s="182"/>
      <c r="AJ166" s="182"/>
      <c r="AK166" s="182"/>
      <c r="AL166" s="182"/>
      <c r="AM166" s="182"/>
      <c r="AN166" s="182"/>
      <c r="AO166" s="182"/>
      <c r="AP166" s="182"/>
      <c r="AQ166" s="182"/>
      <c r="AR166" s="182"/>
      <c r="AS166" s="182"/>
      <c r="AT166" s="182"/>
      <c r="AU166" s="182"/>
      <c r="AV166" s="182"/>
      <c r="AW166" s="182"/>
      <c r="AX166" s="182"/>
      <c r="AY166" s="182"/>
      <c r="AZ166" s="182"/>
      <c r="BA166" s="182"/>
      <c r="BB166" s="182"/>
      <c r="BC166" s="182"/>
      <c r="BD166" s="182"/>
      <c r="BE166" s="182"/>
      <c r="BF166" s="182"/>
      <c r="BG166" s="182"/>
      <c r="BH166" s="182"/>
      <c r="BI166" s="182"/>
      <c r="BJ166" s="182"/>
      <c r="BK166" s="182"/>
      <c r="BL166" s="182"/>
      <c r="BM166" s="182"/>
      <c r="BN166" s="182"/>
      <c r="BO166" s="182"/>
      <c r="BP166" s="182"/>
      <c r="BQ166" s="182"/>
      <c r="BR166" s="182"/>
      <c r="BS166" s="182"/>
      <c r="BT166" s="182"/>
      <c r="BU166" s="182"/>
      <c r="BV166" s="182"/>
      <c r="BW166" s="182"/>
      <c r="BX166" s="182"/>
      <c r="BY166" s="182"/>
      <c r="BZ166" s="182"/>
      <c r="CA166" s="182"/>
      <c r="CB166" s="182"/>
      <c r="CC166" s="182"/>
      <c r="CD166" s="182"/>
      <c r="CE166" s="182"/>
      <c r="CF166" s="182"/>
      <c r="CG166" s="182"/>
      <c r="CH166" s="182"/>
      <c r="CI166" s="182"/>
      <c r="CJ166" s="182"/>
      <c r="CK166" s="182"/>
      <c r="CL166" s="182"/>
      <c r="CM166" s="182"/>
      <c r="CN166" s="182"/>
      <c r="CO166" s="182"/>
      <c r="CP166" s="182"/>
      <c r="CQ166" s="182"/>
    </row>
    <row r="167" spans="8:95" ht="33.75">
      <c r="H167" s="312"/>
      <c r="I167" s="313"/>
      <c r="J167" s="186" t="s">
        <v>152</v>
      </c>
      <c r="K167" s="332" t="s">
        <v>1056</v>
      </c>
      <c r="L167" s="338"/>
      <c r="M167" s="335" t="s">
        <v>325</v>
      </c>
      <c r="N167" s="61"/>
      <c r="O167" s="62" t="s">
        <v>886</v>
      </c>
      <c r="P167" s="32"/>
      <c r="Q167" s="32"/>
      <c r="R167" s="226"/>
      <c r="S167" s="182"/>
      <c r="T167" s="182"/>
      <c r="U167" s="182"/>
      <c r="V167" s="182"/>
      <c r="W167" s="182"/>
      <c r="X167" s="182"/>
      <c r="Y167" s="182"/>
      <c r="Z167" s="182"/>
      <c r="AA167" s="182"/>
      <c r="AB167" s="182"/>
      <c r="AC167" s="182"/>
      <c r="AD167" s="182"/>
      <c r="AE167" s="182"/>
      <c r="AF167" s="182"/>
      <c r="AG167" s="182"/>
      <c r="AH167" s="182"/>
      <c r="AI167" s="182"/>
      <c r="AJ167" s="182"/>
      <c r="AK167" s="182"/>
      <c r="AL167" s="182"/>
      <c r="AM167" s="182"/>
      <c r="AN167" s="182"/>
      <c r="AO167" s="182"/>
      <c r="AP167" s="182"/>
      <c r="AQ167" s="182"/>
      <c r="AR167" s="182"/>
      <c r="AS167" s="182"/>
      <c r="AT167" s="182"/>
      <c r="AU167" s="182"/>
      <c r="AV167" s="182"/>
      <c r="AW167" s="182"/>
      <c r="AX167" s="182"/>
      <c r="AY167" s="182"/>
      <c r="AZ167" s="182"/>
      <c r="BA167" s="182"/>
      <c r="BB167" s="182"/>
      <c r="BC167" s="182"/>
      <c r="BD167" s="182"/>
      <c r="BE167" s="182"/>
      <c r="BF167" s="182"/>
      <c r="BG167" s="182"/>
      <c r="BH167" s="182"/>
      <c r="BI167" s="182"/>
      <c r="BJ167" s="182"/>
      <c r="BK167" s="182"/>
      <c r="BL167" s="182"/>
      <c r="BM167" s="182"/>
      <c r="BN167" s="182"/>
      <c r="BO167" s="182"/>
      <c r="BP167" s="182"/>
      <c r="BQ167" s="182"/>
      <c r="BR167" s="182"/>
      <c r="BS167" s="182"/>
      <c r="BT167" s="182"/>
      <c r="BU167" s="182"/>
      <c r="BV167" s="182"/>
      <c r="BW167" s="182"/>
      <c r="BX167" s="182"/>
      <c r="BY167" s="182"/>
      <c r="BZ167" s="182"/>
      <c r="CA167" s="182"/>
      <c r="CB167" s="182"/>
      <c r="CC167" s="182"/>
      <c r="CD167" s="182"/>
      <c r="CE167" s="182"/>
      <c r="CF167" s="182"/>
      <c r="CG167" s="182"/>
      <c r="CH167" s="182"/>
      <c r="CI167" s="182"/>
      <c r="CJ167" s="182"/>
      <c r="CK167" s="182"/>
      <c r="CL167" s="182"/>
      <c r="CM167" s="182"/>
      <c r="CN167" s="182"/>
      <c r="CO167" s="182"/>
      <c r="CP167" s="182"/>
      <c r="CQ167" s="182"/>
    </row>
    <row r="168" spans="8:95" ht="33.75">
      <c r="H168" s="312"/>
      <c r="I168" s="313"/>
      <c r="J168" s="186" t="s">
        <v>154</v>
      </c>
      <c r="K168" s="332" t="s">
        <v>1057</v>
      </c>
      <c r="L168" s="338"/>
      <c r="M168" s="335" t="s">
        <v>325</v>
      </c>
      <c r="N168" s="61"/>
      <c r="O168" s="62" t="s">
        <v>886</v>
      </c>
      <c r="P168" s="32"/>
      <c r="Q168" s="32"/>
      <c r="R168" s="226"/>
      <c r="S168" s="182"/>
      <c r="T168" s="182"/>
      <c r="U168" s="182"/>
      <c r="V168" s="182"/>
      <c r="W168" s="182"/>
      <c r="X168" s="182"/>
      <c r="Y168" s="182"/>
      <c r="Z168" s="182"/>
      <c r="AA168" s="182"/>
      <c r="AB168" s="182"/>
      <c r="AC168" s="182"/>
      <c r="AD168" s="182"/>
      <c r="AE168" s="182"/>
      <c r="AF168" s="182"/>
      <c r="AG168" s="182"/>
      <c r="AH168" s="182"/>
      <c r="AI168" s="182"/>
      <c r="AJ168" s="182"/>
      <c r="AK168" s="182"/>
      <c r="AL168" s="182"/>
      <c r="AM168" s="182"/>
      <c r="AN168" s="182"/>
      <c r="AO168" s="182"/>
      <c r="AP168" s="182"/>
      <c r="AQ168" s="182"/>
      <c r="AR168" s="182"/>
      <c r="AS168" s="182"/>
      <c r="AT168" s="182"/>
      <c r="AU168" s="182"/>
      <c r="AV168" s="182"/>
      <c r="AW168" s="182"/>
      <c r="AX168" s="182"/>
      <c r="AY168" s="182"/>
      <c r="AZ168" s="182"/>
      <c r="BA168" s="182"/>
      <c r="BB168" s="182"/>
      <c r="BC168" s="182"/>
      <c r="BD168" s="182"/>
      <c r="BE168" s="182"/>
      <c r="BF168" s="182"/>
      <c r="BG168" s="182"/>
      <c r="BH168" s="182"/>
      <c r="BI168" s="182"/>
      <c r="BJ168" s="182"/>
      <c r="BK168" s="182"/>
      <c r="BL168" s="182"/>
      <c r="BM168" s="182"/>
      <c r="BN168" s="182"/>
      <c r="BO168" s="182"/>
      <c r="BP168" s="182"/>
      <c r="BQ168" s="182"/>
      <c r="BR168" s="182"/>
      <c r="BS168" s="182"/>
      <c r="BT168" s="182"/>
      <c r="BU168" s="182"/>
      <c r="BV168" s="182"/>
      <c r="BW168" s="182"/>
      <c r="BX168" s="182"/>
      <c r="BY168" s="182"/>
      <c r="BZ168" s="182"/>
      <c r="CA168" s="182"/>
      <c r="CB168" s="182"/>
      <c r="CC168" s="182"/>
      <c r="CD168" s="182"/>
      <c r="CE168" s="182"/>
      <c r="CF168" s="182"/>
      <c r="CG168" s="182"/>
      <c r="CH168" s="182"/>
      <c r="CI168" s="182"/>
      <c r="CJ168" s="182"/>
      <c r="CK168" s="182"/>
      <c r="CL168" s="182"/>
      <c r="CM168" s="182"/>
      <c r="CN168" s="182"/>
      <c r="CO168" s="182"/>
      <c r="CP168" s="182"/>
      <c r="CQ168" s="182"/>
    </row>
    <row r="169" spans="8:95" ht="38.25">
      <c r="H169" s="312"/>
      <c r="I169" s="313"/>
      <c r="J169" s="186" t="s">
        <v>156</v>
      </c>
      <c r="K169" s="332" t="s">
        <v>1058</v>
      </c>
      <c r="L169" s="338"/>
      <c r="M169" s="335" t="s">
        <v>325</v>
      </c>
      <c r="N169" s="61"/>
      <c r="O169" s="62" t="s">
        <v>886</v>
      </c>
      <c r="P169" s="32"/>
      <c r="Q169" s="32"/>
      <c r="R169" s="226"/>
      <c r="S169" s="182"/>
      <c r="T169" s="182"/>
      <c r="U169" s="182"/>
      <c r="V169" s="182"/>
      <c r="W169" s="182"/>
      <c r="X169" s="182"/>
      <c r="Y169" s="182"/>
      <c r="Z169" s="182"/>
      <c r="AA169" s="182"/>
      <c r="AB169" s="182"/>
      <c r="AC169" s="182"/>
      <c r="AD169" s="182"/>
      <c r="AE169" s="182"/>
      <c r="AF169" s="182"/>
      <c r="AG169" s="182"/>
      <c r="AH169" s="182"/>
      <c r="AI169" s="182"/>
      <c r="AJ169" s="182"/>
      <c r="AK169" s="182"/>
      <c r="AL169" s="182"/>
      <c r="AM169" s="182"/>
      <c r="AN169" s="182"/>
      <c r="AO169" s="182"/>
      <c r="AP169" s="182"/>
      <c r="AQ169" s="182"/>
      <c r="AR169" s="182"/>
      <c r="AS169" s="182"/>
      <c r="AT169" s="182"/>
      <c r="AU169" s="182"/>
      <c r="AV169" s="182"/>
      <c r="AW169" s="182"/>
      <c r="AX169" s="182"/>
      <c r="AY169" s="182"/>
      <c r="AZ169" s="182"/>
      <c r="BA169" s="182"/>
      <c r="BB169" s="182"/>
      <c r="BC169" s="182"/>
      <c r="BD169" s="182"/>
      <c r="BE169" s="182"/>
      <c r="BF169" s="182"/>
      <c r="BG169" s="182"/>
      <c r="BH169" s="182"/>
      <c r="BI169" s="182"/>
      <c r="BJ169" s="182"/>
      <c r="BK169" s="182"/>
      <c r="BL169" s="182"/>
      <c r="BM169" s="182"/>
      <c r="BN169" s="182"/>
      <c r="BO169" s="182"/>
      <c r="BP169" s="182"/>
      <c r="BQ169" s="182"/>
      <c r="BR169" s="182"/>
      <c r="BS169" s="182"/>
      <c r="BT169" s="182"/>
      <c r="BU169" s="182"/>
      <c r="BV169" s="182"/>
      <c r="BW169" s="182"/>
      <c r="BX169" s="182"/>
      <c r="BY169" s="182"/>
      <c r="BZ169" s="182"/>
      <c r="CA169" s="182"/>
      <c r="CB169" s="182"/>
      <c r="CC169" s="182"/>
      <c r="CD169" s="182"/>
      <c r="CE169" s="182"/>
      <c r="CF169" s="182"/>
      <c r="CG169" s="182"/>
      <c r="CH169" s="182"/>
      <c r="CI169" s="182"/>
      <c r="CJ169" s="182"/>
      <c r="CK169" s="182"/>
      <c r="CL169" s="182"/>
      <c r="CM169" s="182"/>
      <c r="CN169" s="182"/>
      <c r="CO169" s="182"/>
      <c r="CP169" s="182"/>
      <c r="CQ169" s="182"/>
    </row>
    <row r="170" spans="8:95" ht="153">
      <c r="H170" s="312"/>
      <c r="I170" s="313"/>
      <c r="J170" s="186" t="s">
        <v>158</v>
      </c>
      <c r="K170" s="332" t="s">
        <v>1059</v>
      </c>
      <c r="L170" s="338"/>
      <c r="M170" s="335" t="s">
        <v>325</v>
      </c>
      <c r="N170" s="61" t="s">
        <v>885</v>
      </c>
      <c r="O170" s="62" t="s">
        <v>886</v>
      </c>
      <c r="P170" s="32"/>
      <c r="Q170" s="32"/>
      <c r="R170" s="226"/>
      <c r="S170" s="182"/>
      <c r="T170" s="182"/>
      <c r="U170" s="182"/>
      <c r="V170" s="182"/>
      <c r="W170" s="182"/>
      <c r="X170" s="182"/>
      <c r="Y170" s="182"/>
      <c r="Z170" s="182"/>
      <c r="AA170" s="182"/>
      <c r="AB170" s="182"/>
      <c r="AC170" s="182"/>
      <c r="AD170" s="182"/>
      <c r="AE170" s="182"/>
      <c r="AF170" s="182"/>
      <c r="AG170" s="182"/>
      <c r="AH170" s="182"/>
      <c r="AI170" s="182"/>
      <c r="AJ170" s="182"/>
      <c r="AK170" s="182"/>
      <c r="AL170" s="182"/>
      <c r="AM170" s="182"/>
      <c r="AN170" s="182"/>
      <c r="AO170" s="182"/>
      <c r="AP170" s="182"/>
      <c r="AQ170" s="182"/>
      <c r="AR170" s="182"/>
      <c r="AS170" s="182"/>
      <c r="AT170" s="182"/>
      <c r="AU170" s="182"/>
      <c r="AV170" s="182"/>
      <c r="AW170" s="182"/>
      <c r="AX170" s="182"/>
      <c r="AY170" s="182"/>
      <c r="AZ170" s="182"/>
      <c r="BA170" s="182"/>
      <c r="BB170" s="182"/>
      <c r="BC170" s="182"/>
      <c r="BD170" s="182"/>
      <c r="BE170" s="182"/>
      <c r="BF170" s="182"/>
      <c r="BG170" s="182"/>
      <c r="BH170" s="182"/>
      <c r="BI170" s="182"/>
      <c r="BJ170" s="182"/>
      <c r="BK170" s="182"/>
      <c r="BL170" s="182"/>
      <c r="BM170" s="182"/>
      <c r="BN170" s="182"/>
      <c r="BO170" s="182"/>
      <c r="BP170" s="182"/>
      <c r="BQ170" s="182"/>
      <c r="BR170" s="182"/>
      <c r="BS170" s="182"/>
      <c r="BT170" s="182"/>
      <c r="BU170" s="182"/>
      <c r="BV170" s="182"/>
      <c r="BW170" s="182"/>
      <c r="BX170" s="182"/>
      <c r="BY170" s="182"/>
      <c r="BZ170" s="182"/>
      <c r="CA170" s="182"/>
      <c r="CB170" s="182"/>
      <c r="CC170" s="182"/>
      <c r="CD170" s="182"/>
      <c r="CE170" s="182"/>
      <c r="CF170" s="182"/>
      <c r="CG170" s="182"/>
      <c r="CH170" s="182"/>
      <c r="CI170" s="182"/>
      <c r="CJ170" s="182"/>
      <c r="CK170" s="182"/>
      <c r="CL170" s="182"/>
      <c r="CM170" s="182"/>
      <c r="CN170" s="182"/>
      <c r="CO170" s="182"/>
      <c r="CP170" s="182"/>
      <c r="CQ170" s="182"/>
    </row>
    <row r="171" spans="8:95" ht="153">
      <c r="H171" s="312"/>
      <c r="I171" s="313"/>
      <c r="J171" s="186" t="s">
        <v>160</v>
      </c>
      <c r="K171" s="332" t="s">
        <v>1060</v>
      </c>
      <c r="L171" s="338"/>
      <c r="M171" s="335" t="s">
        <v>325</v>
      </c>
      <c r="N171" s="61" t="s">
        <v>885</v>
      </c>
      <c r="O171" s="62" t="s">
        <v>886</v>
      </c>
      <c r="P171" s="32"/>
      <c r="Q171" s="32"/>
      <c r="R171" s="226"/>
      <c r="S171" s="182"/>
      <c r="T171" s="182"/>
      <c r="U171" s="182"/>
      <c r="V171" s="182"/>
      <c r="W171" s="182"/>
      <c r="X171" s="182"/>
      <c r="Y171" s="182"/>
      <c r="Z171" s="182"/>
      <c r="AA171" s="182"/>
      <c r="AB171" s="182"/>
      <c r="AC171" s="182"/>
      <c r="AD171" s="182"/>
      <c r="AE171" s="182"/>
      <c r="AF171" s="182"/>
      <c r="AG171" s="182"/>
      <c r="AH171" s="182"/>
      <c r="AI171" s="182"/>
      <c r="AJ171" s="182"/>
      <c r="AK171" s="182"/>
      <c r="AL171" s="182"/>
      <c r="AM171" s="182"/>
      <c r="AN171" s="182"/>
      <c r="AO171" s="182"/>
      <c r="AP171" s="182"/>
      <c r="AQ171" s="182"/>
      <c r="AR171" s="182"/>
      <c r="AS171" s="182"/>
      <c r="AT171" s="182"/>
      <c r="AU171" s="182"/>
      <c r="AV171" s="182"/>
      <c r="AW171" s="182"/>
      <c r="AX171" s="182"/>
      <c r="AY171" s="182"/>
      <c r="AZ171" s="182"/>
      <c r="BA171" s="182"/>
      <c r="BB171" s="182"/>
      <c r="BC171" s="182"/>
      <c r="BD171" s="182"/>
      <c r="BE171" s="182"/>
      <c r="BF171" s="182"/>
      <c r="BG171" s="182"/>
      <c r="BH171" s="182"/>
      <c r="BI171" s="182"/>
      <c r="BJ171" s="182"/>
      <c r="BK171" s="182"/>
      <c r="BL171" s="182"/>
      <c r="BM171" s="182"/>
      <c r="BN171" s="182"/>
      <c r="BO171" s="182"/>
      <c r="BP171" s="182"/>
      <c r="BQ171" s="182"/>
      <c r="BR171" s="182"/>
      <c r="BS171" s="182"/>
      <c r="BT171" s="182"/>
      <c r="BU171" s="182"/>
      <c r="BV171" s="182"/>
      <c r="BW171" s="182"/>
      <c r="BX171" s="182"/>
      <c r="BY171" s="182"/>
      <c r="BZ171" s="182"/>
      <c r="CA171" s="182"/>
      <c r="CB171" s="182"/>
      <c r="CC171" s="182"/>
      <c r="CD171" s="182"/>
      <c r="CE171" s="182"/>
      <c r="CF171" s="182"/>
      <c r="CG171" s="182"/>
      <c r="CH171" s="182"/>
      <c r="CI171" s="182"/>
      <c r="CJ171" s="182"/>
      <c r="CK171" s="182"/>
      <c r="CL171" s="182"/>
      <c r="CM171" s="182"/>
      <c r="CN171" s="182"/>
      <c r="CO171" s="182"/>
      <c r="CP171" s="182"/>
      <c r="CQ171" s="182"/>
    </row>
    <row r="172" spans="8:95" ht="51">
      <c r="H172" s="312"/>
      <c r="I172" s="313"/>
      <c r="J172" s="186" t="s">
        <v>162</v>
      </c>
      <c r="K172" s="332" t="s">
        <v>1061</v>
      </c>
      <c r="L172" s="338"/>
      <c r="M172" s="335" t="s">
        <v>325</v>
      </c>
      <c r="N172" s="61" t="s">
        <v>885</v>
      </c>
      <c r="O172" s="62" t="s">
        <v>886</v>
      </c>
      <c r="P172" s="32"/>
      <c r="Q172" s="32"/>
      <c r="R172" s="226"/>
      <c r="S172" s="182"/>
      <c r="T172" s="182"/>
      <c r="U172" s="182"/>
      <c r="V172" s="182"/>
      <c r="W172" s="182"/>
      <c r="X172" s="182"/>
      <c r="Y172" s="182"/>
      <c r="Z172" s="182"/>
      <c r="AA172" s="182"/>
      <c r="AB172" s="182"/>
      <c r="AC172" s="182"/>
      <c r="AD172" s="182"/>
      <c r="AE172" s="182"/>
      <c r="AF172" s="182"/>
      <c r="AG172" s="182"/>
      <c r="AH172" s="182"/>
      <c r="AI172" s="182"/>
      <c r="AJ172" s="182"/>
      <c r="AK172" s="182"/>
      <c r="AL172" s="182"/>
      <c r="AM172" s="182"/>
      <c r="AN172" s="182"/>
      <c r="AO172" s="182"/>
      <c r="AP172" s="182"/>
      <c r="AQ172" s="182"/>
      <c r="AR172" s="182"/>
      <c r="AS172" s="182"/>
      <c r="AT172" s="182"/>
      <c r="AU172" s="182"/>
      <c r="AV172" s="182"/>
      <c r="AW172" s="182"/>
      <c r="AX172" s="182"/>
      <c r="AY172" s="182"/>
      <c r="AZ172" s="182"/>
      <c r="BA172" s="182"/>
      <c r="BB172" s="182"/>
      <c r="BC172" s="182"/>
      <c r="BD172" s="182"/>
      <c r="BE172" s="182"/>
      <c r="BF172" s="182"/>
      <c r="BG172" s="182"/>
      <c r="BH172" s="182"/>
      <c r="BI172" s="182"/>
      <c r="BJ172" s="182"/>
      <c r="BK172" s="182"/>
      <c r="BL172" s="182"/>
      <c r="BM172" s="182"/>
      <c r="BN172" s="182"/>
      <c r="BO172" s="182"/>
      <c r="BP172" s="182"/>
      <c r="BQ172" s="182"/>
      <c r="BR172" s="182"/>
      <c r="BS172" s="182"/>
      <c r="BT172" s="182"/>
      <c r="BU172" s="182"/>
      <c r="BV172" s="182"/>
      <c r="BW172" s="182"/>
      <c r="BX172" s="182"/>
      <c r="BY172" s="182"/>
      <c r="BZ172" s="182"/>
      <c r="CA172" s="182"/>
      <c r="CB172" s="182"/>
      <c r="CC172" s="182"/>
      <c r="CD172" s="182"/>
      <c r="CE172" s="182"/>
      <c r="CF172" s="182"/>
      <c r="CG172" s="182"/>
      <c r="CH172" s="182"/>
      <c r="CI172" s="182"/>
      <c r="CJ172" s="182"/>
      <c r="CK172" s="182"/>
      <c r="CL172" s="182"/>
      <c r="CM172" s="182"/>
      <c r="CN172" s="182"/>
      <c r="CO172" s="182"/>
      <c r="CP172" s="182"/>
      <c r="CQ172" s="182"/>
    </row>
    <row r="173" spans="8:95" ht="38.25">
      <c r="H173" s="312"/>
      <c r="I173" s="313"/>
      <c r="J173" s="186" t="s">
        <v>194</v>
      </c>
      <c r="K173" s="332" t="s">
        <v>1062</v>
      </c>
      <c r="L173" s="338"/>
      <c r="M173" s="341" t="s">
        <v>348</v>
      </c>
      <c r="N173" s="137" t="s">
        <v>929</v>
      </c>
      <c r="O173" s="62" t="s">
        <v>287</v>
      </c>
      <c r="P173" s="32"/>
      <c r="Q173" s="32"/>
      <c r="R173" s="226"/>
      <c r="S173" s="182"/>
      <c r="T173" s="182"/>
      <c r="U173" s="182"/>
      <c r="V173" s="182"/>
      <c r="W173" s="182"/>
      <c r="X173" s="182"/>
      <c r="Y173" s="182"/>
      <c r="Z173" s="182"/>
      <c r="AA173" s="182"/>
      <c r="AB173" s="182"/>
      <c r="AC173" s="182"/>
      <c r="AD173" s="182"/>
      <c r="AE173" s="182"/>
      <c r="AF173" s="182"/>
      <c r="AG173" s="182"/>
      <c r="AH173" s="182"/>
      <c r="AI173" s="182"/>
      <c r="AJ173" s="182"/>
      <c r="AK173" s="182"/>
      <c r="AL173" s="182"/>
      <c r="AM173" s="182"/>
      <c r="AN173" s="182"/>
      <c r="AO173" s="182"/>
      <c r="AP173" s="182"/>
      <c r="AQ173" s="182"/>
      <c r="AR173" s="182"/>
      <c r="AS173" s="182"/>
      <c r="AT173" s="182"/>
      <c r="AU173" s="182"/>
      <c r="AV173" s="182"/>
      <c r="AW173" s="182"/>
      <c r="AX173" s="182"/>
      <c r="AY173" s="182"/>
      <c r="AZ173" s="182"/>
      <c r="BA173" s="182"/>
      <c r="BB173" s="182"/>
      <c r="BC173" s="182"/>
      <c r="BD173" s="182"/>
      <c r="BE173" s="182"/>
      <c r="BF173" s="182"/>
      <c r="BG173" s="182"/>
      <c r="BH173" s="182"/>
      <c r="BI173" s="182"/>
      <c r="BJ173" s="182"/>
      <c r="BK173" s="182"/>
      <c r="BL173" s="182"/>
      <c r="BM173" s="182"/>
      <c r="BN173" s="182"/>
      <c r="BO173" s="182"/>
      <c r="BP173" s="182"/>
      <c r="BQ173" s="182"/>
      <c r="BR173" s="182"/>
      <c r="BS173" s="182"/>
      <c r="BT173" s="182"/>
      <c r="BU173" s="182"/>
      <c r="BV173" s="182"/>
      <c r="BW173" s="182"/>
      <c r="BX173" s="182"/>
      <c r="BY173" s="182"/>
      <c r="BZ173" s="182"/>
      <c r="CA173" s="182"/>
      <c r="CB173" s="182"/>
      <c r="CC173" s="182"/>
      <c r="CD173" s="182"/>
      <c r="CE173" s="182"/>
      <c r="CF173" s="182"/>
      <c r="CG173" s="182"/>
      <c r="CH173" s="182"/>
      <c r="CI173" s="182"/>
      <c r="CJ173" s="182"/>
      <c r="CK173" s="182"/>
      <c r="CL173" s="182"/>
      <c r="CM173" s="182"/>
      <c r="CN173" s="182"/>
      <c r="CO173" s="182"/>
      <c r="CP173" s="182"/>
      <c r="CQ173" s="182"/>
    </row>
    <row r="174" spans="8:95" ht="204">
      <c r="H174" s="312"/>
      <c r="I174" s="313" t="s">
        <v>290</v>
      </c>
      <c r="J174" s="186"/>
      <c r="K174" s="336" t="s">
        <v>1063</v>
      </c>
      <c r="L174" s="338"/>
      <c r="M174" s="335" t="s">
        <v>325</v>
      </c>
      <c r="N174" s="61" t="s">
        <v>885</v>
      </c>
      <c r="O174" s="62" t="s">
        <v>886</v>
      </c>
      <c r="P174" s="32"/>
      <c r="Q174" s="32"/>
      <c r="R174" s="226"/>
      <c r="S174" s="182"/>
      <c r="T174" s="182"/>
      <c r="U174" s="182"/>
      <c r="V174" s="182"/>
      <c r="W174" s="182"/>
      <c r="X174" s="182"/>
      <c r="Y174" s="182"/>
      <c r="Z174" s="182"/>
      <c r="AA174" s="182"/>
      <c r="AB174" s="182"/>
      <c r="AC174" s="182"/>
      <c r="AD174" s="182"/>
      <c r="AE174" s="182"/>
      <c r="AF174" s="182"/>
      <c r="AG174" s="182"/>
      <c r="AH174" s="182"/>
      <c r="AI174" s="182"/>
      <c r="AJ174" s="182"/>
      <c r="AK174" s="182"/>
      <c r="AL174" s="182"/>
      <c r="AM174" s="182"/>
      <c r="AN174" s="182"/>
      <c r="AO174" s="182"/>
      <c r="AP174" s="182"/>
      <c r="AQ174" s="182"/>
      <c r="AR174" s="182"/>
      <c r="AS174" s="182"/>
      <c r="AT174" s="182"/>
      <c r="AU174" s="182"/>
      <c r="AV174" s="182"/>
      <c r="AW174" s="182"/>
      <c r="AX174" s="182"/>
      <c r="AY174" s="182"/>
      <c r="AZ174" s="182"/>
      <c r="BA174" s="182"/>
      <c r="BB174" s="182"/>
      <c r="BC174" s="182"/>
      <c r="BD174" s="182"/>
      <c r="BE174" s="182"/>
      <c r="BF174" s="182"/>
      <c r="BG174" s="182"/>
      <c r="BH174" s="182"/>
      <c r="BI174" s="182"/>
      <c r="BJ174" s="182"/>
      <c r="BK174" s="182"/>
      <c r="BL174" s="182"/>
      <c r="BM174" s="182"/>
      <c r="BN174" s="182"/>
      <c r="BO174" s="182"/>
      <c r="BP174" s="182"/>
      <c r="BQ174" s="182"/>
      <c r="BR174" s="182"/>
      <c r="BS174" s="182"/>
      <c r="BT174" s="182"/>
      <c r="BU174" s="182"/>
      <c r="BV174" s="182"/>
      <c r="BW174" s="182"/>
      <c r="BX174" s="182"/>
      <c r="BY174" s="182"/>
      <c r="BZ174" s="182"/>
      <c r="CA174" s="182"/>
      <c r="CB174" s="182"/>
      <c r="CC174" s="182"/>
      <c r="CD174" s="182"/>
      <c r="CE174" s="182"/>
      <c r="CF174" s="182"/>
      <c r="CG174" s="182"/>
      <c r="CH174" s="182"/>
      <c r="CI174" s="182"/>
      <c r="CJ174" s="182"/>
      <c r="CK174" s="182"/>
      <c r="CL174" s="182"/>
      <c r="CM174" s="182"/>
      <c r="CN174" s="182"/>
      <c r="CO174" s="182"/>
      <c r="CP174" s="182"/>
      <c r="CQ174" s="182"/>
    </row>
    <row r="175" spans="8:95" ht="216.75">
      <c r="H175" s="312"/>
      <c r="I175" s="313"/>
      <c r="J175" s="186" t="s">
        <v>117</v>
      </c>
      <c r="K175" s="336" t="s">
        <v>1064</v>
      </c>
      <c r="L175" s="338"/>
      <c r="M175" s="341" t="s">
        <v>348</v>
      </c>
      <c r="N175" s="137" t="s">
        <v>929</v>
      </c>
      <c r="O175" s="62" t="s">
        <v>287</v>
      </c>
      <c r="P175" s="32"/>
      <c r="Q175" s="32"/>
      <c r="R175" s="226"/>
      <c r="S175" s="182"/>
      <c r="T175" s="182"/>
      <c r="U175" s="182"/>
      <c r="V175" s="182"/>
      <c r="W175" s="182"/>
      <c r="X175" s="182"/>
      <c r="Y175" s="182"/>
      <c r="Z175" s="182"/>
      <c r="AA175" s="182"/>
      <c r="AB175" s="182"/>
      <c r="AC175" s="182"/>
      <c r="AD175" s="182"/>
      <c r="AE175" s="182"/>
      <c r="AF175" s="182"/>
      <c r="AG175" s="182"/>
      <c r="AH175" s="182"/>
      <c r="AI175" s="182"/>
      <c r="AJ175" s="182"/>
      <c r="AK175" s="182"/>
      <c r="AL175" s="182"/>
      <c r="AM175" s="182"/>
      <c r="AN175" s="182"/>
      <c r="AO175" s="182"/>
      <c r="AP175" s="182"/>
      <c r="AQ175" s="182"/>
      <c r="AR175" s="182"/>
      <c r="AS175" s="182"/>
      <c r="AT175" s="182"/>
      <c r="AU175" s="182"/>
      <c r="AV175" s="182"/>
      <c r="AW175" s="182"/>
      <c r="AX175" s="182"/>
      <c r="AY175" s="182"/>
      <c r="AZ175" s="182"/>
      <c r="BA175" s="182"/>
      <c r="BB175" s="182"/>
      <c r="BC175" s="182"/>
      <c r="BD175" s="182"/>
      <c r="BE175" s="182"/>
      <c r="BF175" s="182"/>
      <c r="BG175" s="182"/>
      <c r="BH175" s="182"/>
      <c r="BI175" s="182"/>
      <c r="BJ175" s="182"/>
      <c r="BK175" s="182"/>
      <c r="BL175" s="182"/>
      <c r="BM175" s="182"/>
      <c r="BN175" s="182"/>
      <c r="BO175" s="182"/>
      <c r="BP175" s="182"/>
      <c r="BQ175" s="182"/>
      <c r="BR175" s="182"/>
      <c r="BS175" s="182"/>
      <c r="BT175" s="182"/>
      <c r="BU175" s="182"/>
      <c r="BV175" s="182"/>
      <c r="BW175" s="182"/>
      <c r="BX175" s="182"/>
      <c r="BY175" s="182"/>
      <c r="BZ175" s="182"/>
      <c r="CA175" s="182"/>
      <c r="CB175" s="182"/>
      <c r="CC175" s="182"/>
      <c r="CD175" s="182"/>
      <c r="CE175" s="182"/>
      <c r="CF175" s="182"/>
      <c r="CG175" s="182"/>
      <c r="CH175" s="182"/>
      <c r="CI175" s="182"/>
      <c r="CJ175" s="182"/>
      <c r="CK175" s="182"/>
      <c r="CL175" s="182"/>
      <c r="CM175" s="182"/>
      <c r="CN175" s="182"/>
      <c r="CO175" s="182"/>
      <c r="CP175" s="182"/>
      <c r="CQ175" s="182"/>
    </row>
    <row r="176" spans="8:95" ht="395.25">
      <c r="H176" s="312" t="s">
        <v>277</v>
      </c>
      <c r="I176" s="313" t="s">
        <v>290</v>
      </c>
      <c r="J176" s="186" t="s">
        <v>277</v>
      </c>
      <c r="K176" s="332" t="s">
        <v>1065</v>
      </c>
      <c r="L176" s="338"/>
      <c r="M176" s="334"/>
      <c r="N176" s="160"/>
      <c r="O176" s="161"/>
      <c r="P176" s="162"/>
      <c r="Q176" s="163"/>
      <c r="R176" s="226"/>
      <c r="S176" s="182"/>
      <c r="T176" s="182"/>
      <c r="U176" s="182"/>
      <c r="V176" s="182"/>
      <c r="W176" s="182"/>
      <c r="X176" s="182"/>
      <c r="Y176" s="182"/>
      <c r="Z176" s="182"/>
      <c r="AA176" s="182"/>
      <c r="AB176" s="182"/>
      <c r="AC176" s="182"/>
      <c r="AD176" s="182"/>
      <c r="AE176" s="182"/>
      <c r="AF176" s="182"/>
      <c r="AG176" s="182"/>
      <c r="AH176" s="182"/>
      <c r="AI176" s="182"/>
      <c r="AJ176" s="182"/>
      <c r="AK176" s="182"/>
      <c r="AL176" s="182"/>
      <c r="AM176" s="182"/>
      <c r="AN176" s="182"/>
      <c r="AO176" s="182"/>
      <c r="AP176" s="182"/>
      <c r="AQ176" s="182"/>
      <c r="AR176" s="182"/>
      <c r="AS176" s="182"/>
      <c r="AT176" s="182"/>
      <c r="AU176" s="182"/>
      <c r="AV176" s="182"/>
      <c r="AW176" s="182"/>
      <c r="AX176" s="182"/>
      <c r="AY176" s="182"/>
      <c r="AZ176" s="182"/>
      <c r="BA176" s="182"/>
      <c r="BB176" s="182"/>
      <c r="BC176" s="182"/>
      <c r="BD176" s="182"/>
      <c r="BE176" s="182"/>
      <c r="BF176" s="182"/>
      <c r="BG176" s="182"/>
      <c r="BH176" s="182"/>
      <c r="BI176" s="182"/>
      <c r="BJ176" s="182"/>
      <c r="BK176" s="182"/>
      <c r="BL176" s="182"/>
      <c r="BM176" s="182"/>
      <c r="BN176" s="182"/>
      <c r="BO176" s="182"/>
      <c r="BP176" s="182"/>
      <c r="BQ176" s="182"/>
      <c r="BR176" s="182"/>
      <c r="BS176" s="182"/>
      <c r="BT176" s="182"/>
      <c r="BU176" s="182"/>
      <c r="BV176" s="182"/>
      <c r="BW176" s="182"/>
      <c r="BX176" s="182"/>
      <c r="BY176" s="182"/>
      <c r="BZ176" s="182"/>
      <c r="CA176" s="182"/>
      <c r="CB176" s="182"/>
      <c r="CC176" s="182"/>
      <c r="CD176" s="182"/>
      <c r="CE176" s="182"/>
      <c r="CF176" s="182"/>
      <c r="CG176" s="182"/>
      <c r="CH176" s="182"/>
      <c r="CI176" s="182"/>
      <c r="CJ176" s="182"/>
      <c r="CK176" s="182"/>
      <c r="CL176" s="182"/>
      <c r="CM176" s="182"/>
      <c r="CN176" s="182"/>
      <c r="CO176" s="182"/>
      <c r="CP176" s="182"/>
      <c r="CQ176" s="182"/>
    </row>
    <row r="177" spans="8:95" ht="38.25">
      <c r="H177" s="312"/>
      <c r="I177" s="313"/>
      <c r="J177" s="186" t="s">
        <v>117</v>
      </c>
      <c r="K177" s="332" t="s">
        <v>1050</v>
      </c>
      <c r="L177" s="338"/>
      <c r="M177" s="335" t="s">
        <v>325</v>
      </c>
      <c r="N177" s="61" t="s">
        <v>885</v>
      </c>
      <c r="O177" s="62" t="s">
        <v>886</v>
      </c>
      <c r="P177" s="32"/>
      <c r="Q177" s="32"/>
      <c r="R177" s="226"/>
      <c r="S177" s="182"/>
      <c r="T177" s="182"/>
      <c r="U177" s="182"/>
      <c r="V177" s="182"/>
      <c r="W177" s="182"/>
      <c r="X177" s="182"/>
      <c r="Y177" s="182"/>
      <c r="Z177" s="182"/>
      <c r="AA177" s="182"/>
      <c r="AB177" s="182"/>
      <c r="AC177" s="182"/>
      <c r="AD177" s="182"/>
      <c r="AE177" s="182"/>
      <c r="AF177" s="182"/>
      <c r="AG177" s="182"/>
      <c r="AH177" s="182"/>
      <c r="AI177" s="182"/>
      <c r="AJ177" s="182"/>
      <c r="AK177" s="182"/>
      <c r="AL177" s="182"/>
      <c r="AM177" s="182"/>
      <c r="AN177" s="182"/>
      <c r="AO177" s="182"/>
      <c r="AP177" s="182"/>
      <c r="AQ177" s="182"/>
      <c r="AR177" s="182"/>
      <c r="AS177" s="182"/>
      <c r="AT177" s="182"/>
      <c r="AU177" s="182"/>
      <c r="AV177" s="182"/>
      <c r="AW177" s="182"/>
      <c r="AX177" s="182"/>
      <c r="AY177" s="182"/>
      <c r="AZ177" s="182"/>
      <c r="BA177" s="182"/>
      <c r="BB177" s="182"/>
      <c r="BC177" s="182"/>
      <c r="BD177" s="182"/>
      <c r="BE177" s="182"/>
      <c r="BF177" s="182"/>
      <c r="BG177" s="182"/>
      <c r="BH177" s="182"/>
      <c r="BI177" s="182"/>
      <c r="BJ177" s="182"/>
      <c r="BK177" s="182"/>
      <c r="BL177" s="182"/>
      <c r="BM177" s="182"/>
      <c r="BN177" s="182"/>
      <c r="BO177" s="182"/>
      <c r="BP177" s="182"/>
      <c r="BQ177" s="182"/>
      <c r="BR177" s="182"/>
      <c r="BS177" s="182"/>
      <c r="BT177" s="182"/>
      <c r="BU177" s="182"/>
      <c r="BV177" s="182"/>
      <c r="BW177" s="182"/>
      <c r="BX177" s="182"/>
      <c r="BY177" s="182"/>
      <c r="BZ177" s="182"/>
      <c r="CA177" s="182"/>
      <c r="CB177" s="182"/>
      <c r="CC177" s="182"/>
      <c r="CD177" s="182"/>
      <c r="CE177" s="182"/>
      <c r="CF177" s="182"/>
      <c r="CG177" s="182"/>
      <c r="CH177" s="182"/>
      <c r="CI177" s="182"/>
      <c r="CJ177" s="182"/>
      <c r="CK177" s="182"/>
      <c r="CL177" s="182"/>
      <c r="CM177" s="182"/>
      <c r="CN177" s="182"/>
      <c r="CO177" s="182"/>
      <c r="CP177" s="182"/>
      <c r="CQ177" s="182"/>
    </row>
    <row r="178" spans="8:95" ht="38.25">
      <c r="H178" s="312"/>
      <c r="I178" s="313"/>
      <c r="J178" s="186" t="s">
        <v>119</v>
      </c>
      <c r="K178" s="332" t="s">
        <v>1051</v>
      </c>
      <c r="L178" s="338"/>
      <c r="M178" s="335" t="s">
        <v>325</v>
      </c>
      <c r="N178" s="61" t="s">
        <v>885</v>
      </c>
      <c r="O178" s="62" t="s">
        <v>886</v>
      </c>
      <c r="P178" s="32"/>
      <c r="Q178" s="32"/>
      <c r="R178" s="226"/>
      <c r="S178" s="182"/>
      <c r="T178" s="182"/>
      <c r="U178" s="182"/>
      <c r="V178" s="182"/>
      <c r="W178" s="182"/>
      <c r="X178" s="182"/>
      <c r="Y178" s="182"/>
      <c r="Z178" s="182"/>
      <c r="AA178" s="182"/>
      <c r="AB178" s="182"/>
      <c r="AC178" s="182"/>
      <c r="AD178" s="182"/>
      <c r="AE178" s="182"/>
      <c r="AF178" s="182"/>
      <c r="AG178" s="182"/>
      <c r="AH178" s="182"/>
      <c r="AI178" s="182"/>
      <c r="AJ178" s="182"/>
      <c r="AK178" s="182"/>
      <c r="AL178" s="182"/>
      <c r="AM178" s="182"/>
      <c r="AN178" s="182"/>
      <c r="AO178" s="182"/>
      <c r="AP178" s="182"/>
      <c r="AQ178" s="182"/>
      <c r="AR178" s="182"/>
      <c r="AS178" s="182"/>
      <c r="AT178" s="182"/>
      <c r="AU178" s="182"/>
      <c r="AV178" s="182"/>
      <c r="AW178" s="182"/>
      <c r="AX178" s="182"/>
      <c r="AY178" s="182"/>
      <c r="AZ178" s="182"/>
      <c r="BA178" s="182"/>
      <c r="BB178" s="182"/>
      <c r="BC178" s="182"/>
      <c r="BD178" s="182"/>
      <c r="BE178" s="182"/>
      <c r="BF178" s="182"/>
      <c r="BG178" s="182"/>
      <c r="BH178" s="182"/>
      <c r="BI178" s="182"/>
      <c r="BJ178" s="182"/>
      <c r="BK178" s="182"/>
      <c r="BL178" s="182"/>
      <c r="BM178" s="182"/>
      <c r="BN178" s="182"/>
      <c r="BO178" s="182"/>
      <c r="BP178" s="182"/>
      <c r="BQ178" s="182"/>
      <c r="BR178" s="182"/>
      <c r="BS178" s="182"/>
      <c r="BT178" s="182"/>
      <c r="BU178" s="182"/>
      <c r="BV178" s="182"/>
      <c r="BW178" s="182"/>
      <c r="BX178" s="182"/>
      <c r="BY178" s="182"/>
      <c r="BZ178" s="182"/>
      <c r="CA178" s="182"/>
      <c r="CB178" s="182"/>
      <c r="CC178" s="182"/>
      <c r="CD178" s="182"/>
      <c r="CE178" s="182"/>
      <c r="CF178" s="182"/>
      <c r="CG178" s="182"/>
      <c r="CH178" s="182"/>
      <c r="CI178" s="182"/>
      <c r="CJ178" s="182"/>
      <c r="CK178" s="182"/>
      <c r="CL178" s="182"/>
      <c r="CM178" s="182"/>
      <c r="CN178" s="182"/>
      <c r="CO178" s="182"/>
      <c r="CP178" s="182"/>
      <c r="CQ178" s="182"/>
    </row>
    <row r="179" spans="8:95" ht="38.25">
      <c r="H179" s="312"/>
      <c r="I179" s="313"/>
      <c r="J179" s="186" t="s">
        <v>121</v>
      </c>
      <c r="K179" s="332" t="s">
        <v>1052</v>
      </c>
      <c r="L179" s="338"/>
      <c r="M179" s="335" t="s">
        <v>325</v>
      </c>
      <c r="N179" s="61" t="s">
        <v>885</v>
      </c>
      <c r="O179" s="62" t="s">
        <v>886</v>
      </c>
      <c r="P179" s="32"/>
      <c r="Q179" s="32"/>
      <c r="R179" s="226"/>
      <c r="S179" s="182"/>
      <c r="T179" s="182"/>
      <c r="U179" s="182"/>
      <c r="V179" s="182"/>
      <c r="W179" s="182"/>
      <c r="X179" s="182"/>
      <c r="Y179" s="182"/>
      <c r="Z179" s="182"/>
      <c r="AA179" s="182"/>
      <c r="AB179" s="182"/>
      <c r="AC179" s="182"/>
      <c r="AD179" s="182"/>
      <c r="AE179" s="182"/>
      <c r="AF179" s="182"/>
      <c r="AG179" s="182"/>
      <c r="AH179" s="182"/>
      <c r="AI179" s="182"/>
      <c r="AJ179" s="182"/>
      <c r="AK179" s="182"/>
      <c r="AL179" s="182"/>
      <c r="AM179" s="182"/>
      <c r="AN179" s="182"/>
      <c r="AO179" s="182"/>
      <c r="AP179" s="182"/>
      <c r="AQ179" s="182"/>
      <c r="AR179" s="182"/>
      <c r="AS179" s="182"/>
      <c r="AT179" s="182"/>
      <c r="AU179" s="182"/>
      <c r="AV179" s="182"/>
      <c r="AW179" s="182"/>
      <c r="AX179" s="182"/>
      <c r="AY179" s="182"/>
      <c r="AZ179" s="182"/>
      <c r="BA179" s="182"/>
      <c r="BB179" s="182"/>
      <c r="BC179" s="182"/>
      <c r="BD179" s="182"/>
      <c r="BE179" s="182"/>
      <c r="BF179" s="182"/>
      <c r="BG179" s="182"/>
      <c r="BH179" s="182"/>
      <c r="BI179" s="182"/>
      <c r="BJ179" s="182"/>
      <c r="BK179" s="182"/>
      <c r="BL179" s="182"/>
      <c r="BM179" s="182"/>
      <c r="BN179" s="182"/>
      <c r="BO179" s="182"/>
      <c r="BP179" s="182"/>
      <c r="BQ179" s="182"/>
      <c r="BR179" s="182"/>
      <c r="BS179" s="182"/>
      <c r="BT179" s="182"/>
      <c r="BU179" s="182"/>
      <c r="BV179" s="182"/>
      <c r="BW179" s="182"/>
      <c r="BX179" s="182"/>
      <c r="BY179" s="182"/>
      <c r="BZ179" s="182"/>
      <c r="CA179" s="182"/>
      <c r="CB179" s="182"/>
      <c r="CC179" s="182"/>
      <c r="CD179" s="182"/>
      <c r="CE179" s="182"/>
      <c r="CF179" s="182"/>
      <c r="CG179" s="182"/>
      <c r="CH179" s="182"/>
      <c r="CI179" s="182"/>
      <c r="CJ179" s="182"/>
      <c r="CK179" s="182"/>
      <c r="CL179" s="182"/>
      <c r="CM179" s="182"/>
      <c r="CN179" s="182"/>
      <c r="CO179" s="182"/>
      <c r="CP179" s="182"/>
      <c r="CQ179" s="182"/>
    </row>
    <row r="180" spans="8:95" ht="38.25">
      <c r="H180" s="312"/>
      <c r="I180" s="313"/>
      <c r="J180" s="186" t="s">
        <v>134</v>
      </c>
      <c r="K180" s="332" t="s">
        <v>1053</v>
      </c>
      <c r="L180" s="338"/>
      <c r="M180" s="335" t="s">
        <v>325</v>
      </c>
      <c r="N180" s="61" t="s">
        <v>885</v>
      </c>
      <c r="O180" s="62" t="s">
        <v>886</v>
      </c>
      <c r="P180" s="32"/>
      <c r="Q180" s="32"/>
      <c r="R180" s="226"/>
      <c r="S180" s="182"/>
      <c r="T180" s="182"/>
      <c r="U180" s="182"/>
      <c r="V180" s="182"/>
      <c r="W180" s="182"/>
      <c r="X180" s="182"/>
      <c r="Y180" s="182"/>
      <c r="Z180" s="182"/>
      <c r="AA180" s="182"/>
      <c r="AB180" s="182"/>
      <c r="AC180" s="182"/>
      <c r="AD180" s="182"/>
      <c r="AE180" s="182"/>
      <c r="AF180" s="182"/>
      <c r="AG180" s="182"/>
      <c r="AH180" s="182"/>
      <c r="AI180" s="182"/>
      <c r="AJ180" s="182"/>
      <c r="AK180" s="182"/>
      <c r="AL180" s="182"/>
      <c r="AM180" s="182"/>
      <c r="AN180" s="182"/>
      <c r="AO180" s="182"/>
      <c r="AP180" s="182"/>
      <c r="AQ180" s="182"/>
      <c r="AR180" s="182"/>
      <c r="AS180" s="182"/>
      <c r="AT180" s="182"/>
      <c r="AU180" s="182"/>
      <c r="AV180" s="182"/>
      <c r="AW180" s="182"/>
      <c r="AX180" s="182"/>
      <c r="AY180" s="182"/>
      <c r="AZ180" s="182"/>
      <c r="BA180" s="182"/>
      <c r="BB180" s="182"/>
      <c r="BC180" s="182"/>
      <c r="BD180" s="182"/>
      <c r="BE180" s="182"/>
      <c r="BF180" s="182"/>
      <c r="BG180" s="182"/>
      <c r="BH180" s="182"/>
      <c r="BI180" s="182"/>
      <c r="BJ180" s="182"/>
      <c r="BK180" s="182"/>
      <c r="BL180" s="182"/>
      <c r="BM180" s="182"/>
      <c r="BN180" s="182"/>
      <c r="BO180" s="182"/>
      <c r="BP180" s="182"/>
      <c r="BQ180" s="182"/>
      <c r="BR180" s="182"/>
      <c r="BS180" s="182"/>
      <c r="BT180" s="182"/>
      <c r="BU180" s="182"/>
      <c r="BV180" s="182"/>
      <c r="BW180" s="182"/>
      <c r="BX180" s="182"/>
      <c r="BY180" s="182"/>
      <c r="BZ180" s="182"/>
      <c r="CA180" s="182"/>
      <c r="CB180" s="182"/>
      <c r="CC180" s="182"/>
      <c r="CD180" s="182"/>
      <c r="CE180" s="182"/>
      <c r="CF180" s="182"/>
      <c r="CG180" s="182"/>
      <c r="CH180" s="182"/>
      <c r="CI180" s="182"/>
      <c r="CJ180" s="182"/>
      <c r="CK180" s="182"/>
      <c r="CL180" s="182"/>
      <c r="CM180" s="182"/>
      <c r="CN180" s="182"/>
      <c r="CO180" s="182"/>
      <c r="CP180" s="182"/>
      <c r="CQ180" s="182"/>
    </row>
    <row r="181" spans="8:95" ht="38.25">
      <c r="H181" s="312"/>
      <c r="I181" s="313"/>
      <c r="J181" s="186" t="s">
        <v>138</v>
      </c>
      <c r="K181" s="332" t="s">
        <v>1054</v>
      </c>
      <c r="L181" s="338"/>
      <c r="M181" s="335" t="s">
        <v>325</v>
      </c>
      <c r="N181" s="61" t="s">
        <v>885</v>
      </c>
      <c r="O181" s="62" t="s">
        <v>886</v>
      </c>
      <c r="P181" s="32"/>
      <c r="Q181" s="32"/>
      <c r="R181" s="226"/>
      <c r="S181" s="182"/>
      <c r="T181" s="182"/>
      <c r="U181" s="182"/>
      <c r="V181" s="182"/>
      <c r="W181" s="182"/>
      <c r="X181" s="182"/>
      <c r="Y181" s="182"/>
      <c r="Z181" s="182"/>
      <c r="AA181" s="182"/>
      <c r="AB181" s="182"/>
      <c r="AC181" s="182"/>
      <c r="AD181" s="182"/>
      <c r="AE181" s="182"/>
      <c r="AF181" s="182"/>
      <c r="AG181" s="182"/>
      <c r="AH181" s="182"/>
      <c r="AI181" s="182"/>
      <c r="AJ181" s="182"/>
      <c r="AK181" s="182"/>
      <c r="AL181" s="182"/>
      <c r="AM181" s="182"/>
      <c r="AN181" s="182"/>
      <c r="AO181" s="182"/>
      <c r="AP181" s="182"/>
      <c r="AQ181" s="182"/>
      <c r="AR181" s="182"/>
      <c r="AS181" s="182"/>
      <c r="AT181" s="182"/>
      <c r="AU181" s="182"/>
      <c r="AV181" s="182"/>
      <c r="AW181" s="182"/>
      <c r="AX181" s="182"/>
      <c r="AY181" s="182"/>
      <c r="AZ181" s="182"/>
      <c r="BA181" s="182"/>
      <c r="BB181" s="182"/>
      <c r="BC181" s="182"/>
      <c r="BD181" s="182"/>
      <c r="BE181" s="182"/>
      <c r="BF181" s="182"/>
      <c r="BG181" s="182"/>
      <c r="BH181" s="182"/>
      <c r="BI181" s="182"/>
      <c r="BJ181" s="182"/>
      <c r="BK181" s="182"/>
      <c r="BL181" s="182"/>
      <c r="BM181" s="182"/>
      <c r="BN181" s="182"/>
      <c r="BO181" s="182"/>
      <c r="BP181" s="182"/>
      <c r="BQ181" s="182"/>
      <c r="BR181" s="182"/>
      <c r="BS181" s="182"/>
      <c r="BT181" s="182"/>
      <c r="BU181" s="182"/>
      <c r="BV181" s="182"/>
      <c r="BW181" s="182"/>
      <c r="BX181" s="182"/>
      <c r="BY181" s="182"/>
      <c r="BZ181" s="182"/>
      <c r="CA181" s="182"/>
      <c r="CB181" s="182"/>
      <c r="CC181" s="182"/>
      <c r="CD181" s="182"/>
      <c r="CE181" s="182"/>
      <c r="CF181" s="182"/>
      <c r="CG181" s="182"/>
      <c r="CH181" s="182"/>
      <c r="CI181" s="182"/>
      <c r="CJ181" s="182"/>
      <c r="CK181" s="182"/>
      <c r="CL181" s="182"/>
      <c r="CM181" s="182"/>
      <c r="CN181" s="182"/>
      <c r="CO181" s="182"/>
      <c r="CP181" s="182"/>
      <c r="CQ181" s="182"/>
    </row>
    <row r="182" spans="8:95" ht="33.75">
      <c r="H182" s="312"/>
      <c r="I182" s="313"/>
      <c r="J182" s="186" t="s">
        <v>150</v>
      </c>
      <c r="K182" s="332" t="s">
        <v>1055</v>
      </c>
      <c r="L182" s="338"/>
      <c r="M182" s="335" t="s">
        <v>325</v>
      </c>
      <c r="N182" s="61" t="s">
        <v>885</v>
      </c>
      <c r="O182" s="62" t="s">
        <v>886</v>
      </c>
      <c r="P182" s="32"/>
      <c r="Q182" s="32"/>
      <c r="R182" s="226"/>
      <c r="S182" s="182"/>
      <c r="T182" s="182"/>
      <c r="U182" s="182"/>
      <c r="V182" s="182"/>
      <c r="W182" s="182"/>
      <c r="X182" s="182"/>
      <c r="Y182" s="182"/>
      <c r="Z182" s="182"/>
      <c r="AA182" s="182"/>
      <c r="AB182" s="182"/>
      <c r="AC182" s="182"/>
      <c r="AD182" s="182"/>
      <c r="AE182" s="182"/>
      <c r="AF182" s="182"/>
      <c r="AG182" s="182"/>
      <c r="AH182" s="182"/>
      <c r="AI182" s="182"/>
      <c r="AJ182" s="182"/>
      <c r="AK182" s="182"/>
      <c r="AL182" s="182"/>
      <c r="AM182" s="182"/>
      <c r="AN182" s="182"/>
      <c r="AO182" s="182"/>
      <c r="AP182" s="182"/>
      <c r="AQ182" s="182"/>
      <c r="AR182" s="182"/>
      <c r="AS182" s="182"/>
      <c r="AT182" s="182"/>
      <c r="AU182" s="182"/>
      <c r="AV182" s="182"/>
      <c r="AW182" s="182"/>
      <c r="AX182" s="182"/>
      <c r="AY182" s="182"/>
      <c r="AZ182" s="182"/>
      <c r="BA182" s="182"/>
      <c r="BB182" s="182"/>
      <c r="BC182" s="182"/>
      <c r="BD182" s="182"/>
      <c r="BE182" s="182"/>
      <c r="BF182" s="182"/>
      <c r="BG182" s="182"/>
      <c r="BH182" s="182"/>
      <c r="BI182" s="182"/>
      <c r="BJ182" s="182"/>
      <c r="BK182" s="182"/>
      <c r="BL182" s="182"/>
      <c r="BM182" s="182"/>
      <c r="BN182" s="182"/>
      <c r="BO182" s="182"/>
      <c r="BP182" s="182"/>
      <c r="BQ182" s="182"/>
      <c r="BR182" s="182"/>
      <c r="BS182" s="182"/>
      <c r="BT182" s="182"/>
      <c r="BU182" s="182"/>
      <c r="BV182" s="182"/>
      <c r="BW182" s="182"/>
      <c r="BX182" s="182"/>
      <c r="BY182" s="182"/>
      <c r="BZ182" s="182"/>
      <c r="CA182" s="182"/>
      <c r="CB182" s="182"/>
      <c r="CC182" s="182"/>
      <c r="CD182" s="182"/>
      <c r="CE182" s="182"/>
      <c r="CF182" s="182"/>
      <c r="CG182" s="182"/>
      <c r="CH182" s="182"/>
      <c r="CI182" s="182"/>
      <c r="CJ182" s="182"/>
      <c r="CK182" s="182"/>
      <c r="CL182" s="182"/>
      <c r="CM182" s="182"/>
      <c r="CN182" s="182"/>
      <c r="CO182" s="182"/>
      <c r="CP182" s="182"/>
      <c r="CQ182" s="182"/>
    </row>
    <row r="183" spans="8:95" ht="33.75">
      <c r="H183" s="312"/>
      <c r="I183" s="313"/>
      <c r="J183" s="186" t="s">
        <v>152</v>
      </c>
      <c r="K183" s="332" t="s">
        <v>1056</v>
      </c>
      <c r="L183" s="338"/>
      <c r="M183" s="335" t="s">
        <v>325</v>
      </c>
      <c r="N183" s="61"/>
      <c r="O183" s="62" t="s">
        <v>886</v>
      </c>
      <c r="P183" s="32"/>
      <c r="Q183" s="32"/>
      <c r="R183" s="226"/>
      <c r="S183" s="182"/>
      <c r="T183" s="182"/>
      <c r="U183" s="182"/>
      <c r="V183" s="182"/>
      <c r="W183" s="182"/>
      <c r="X183" s="182"/>
      <c r="Y183" s="182"/>
      <c r="Z183" s="182"/>
      <c r="AA183" s="182"/>
      <c r="AB183" s="182"/>
      <c r="AC183" s="182"/>
      <c r="AD183" s="182"/>
      <c r="AE183" s="182"/>
      <c r="AF183" s="182"/>
      <c r="AG183" s="182"/>
      <c r="AH183" s="182"/>
      <c r="AI183" s="182"/>
      <c r="AJ183" s="182"/>
      <c r="AK183" s="182"/>
      <c r="AL183" s="182"/>
      <c r="AM183" s="182"/>
      <c r="AN183" s="182"/>
      <c r="AO183" s="182"/>
      <c r="AP183" s="182"/>
      <c r="AQ183" s="182"/>
      <c r="AR183" s="182"/>
      <c r="AS183" s="182"/>
      <c r="AT183" s="182"/>
      <c r="AU183" s="182"/>
      <c r="AV183" s="182"/>
      <c r="AW183" s="182"/>
      <c r="AX183" s="182"/>
      <c r="AY183" s="182"/>
      <c r="AZ183" s="182"/>
      <c r="BA183" s="182"/>
      <c r="BB183" s="182"/>
      <c r="BC183" s="182"/>
      <c r="BD183" s="182"/>
      <c r="BE183" s="182"/>
      <c r="BF183" s="182"/>
      <c r="BG183" s="182"/>
      <c r="BH183" s="182"/>
      <c r="BI183" s="182"/>
      <c r="BJ183" s="182"/>
      <c r="BK183" s="182"/>
      <c r="BL183" s="182"/>
      <c r="BM183" s="182"/>
      <c r="BN183" s="182"/>
      <c r="BO183" s="182"/>
      <c r="BP183" s="182"/>
      <c r="BQ183" s="182"/>
      <c r="BR183" s="182"/>
      <c r="BS183" s="182"/>
      <c r="BT183" s="182"/>
      <c r="BU183" s="182"/>
      <c r="BV183" s="182"/>
      <c r="BW183" s="182"/>
      <c r="BX183" s="182"/>
      <c r="BY183" s="182"/>
      <c r="BZ183" s="182"/>
      <c r="CA183" s="182"/>
      <c r="CB183" s="182"/>
      <c r="CC183" s="182"/>
      <c r="CD183" s="182"/>
      <c r="CE183" s="182"/>
      <c r="CF183" s="182"/>
      <c r="CG183" s="182"/>
      <c r="CH183" s="182"/>
      <c r="CI183" s="182"/>
      <c r="CJ183" s="182"/>
      <c r="CK183" s="182"/>
      <c r="CL183" s="182"/>
      <c r="CM183" s="182"/>
      <c r="CN183" s="182"/>
      <c r="CO183" s="182"/>
      <c r="CP183" s="182"/>
      <c r="CQ183" s="182"/>
    </row>
    <row r="184" spans="8:95" ht="33.75">
      <c r="H184" s="312"/>
      <c r="I184" s="313"/>
      <c r="J184" s="186" t="s">
        <v>154</v>
      </c>
      <c r="K184" s="332" t="s">
        <v>1057</v>
      </c>
      <c r="L184" s="338"/>
      <c r="M184" s="335" t="s">
        <v>325</v>
      </c>
      <c r="N184" s="61"/>
      <c r="O184" s="62" t="s">
        <v>886</v>
      </c>
      <c r="P184" s="32"/>
      <c r="Q184" s="32"/>
      <c r="R184" s="226"/>
      <c r="S184" s="182"/>
      <c r="T184" s="182"/>
      <c r="U184" s="182"/>
      <c r="V184" s="182"/>
      <c r="W184" s="182"/>
      <c r="X184" s="182"/>
      <c r="Y184" s="182"/>
      <c r="Z184" s="182"/>
      <c r="AA184" s="182"/>
      <c r="AB184" s="182"/>
      <c r="AC184" s="182"/>
      <c r="AD184" s="182"/>
      <c r="AE184" s="182"/>
      <c r="AF184" s="182"/>
      <c r="AG184" s="182"/>
      <c r="AH184" s="182"/>
      <c r="AI184" s="182"/>
      <c r="AJ184" s="182"/>
      <c r="AK184" s="182"/>
      <c r="AL184" s="182"/>
      <c r="AM184" s="182"/>
      <c r="AN184" s="182"/>
      <c r="AO184" s="182"/>
      <c r="AP184" s="182"/>
      <c r="AQ184" s="182"/>
      <c r="AR184" s="182"/>
      <c r="AS184" s="182"/>
      <c r="AT184" s="182"/>
      <c r="AU184" s="182"/>
      <c r="AV184" s="182"/>
      <c r="AW184" s="182"/>
      <c r="AX184" s="182"/>
      <c r="AY184" s="182"/>
      <c r="AZ184" s="182"/>
      <c r="BA184" s="182"/>
      <c r="BB184" s="182"/>
      <c r="BC184" s="182"/>
      <c r="BD184" s="182"/>
      <c r="BE184" s="182"/>
      <c r="BF184" s="182"/>
      <c r="BG184" s="182"/>
      <c r="BH184" s="182"/>
      <c r="BI184" s="182"/>
      <c r="BJ184" s="182"/>
      <c r="BK184" s="182"/>
      <c r="BL184" s="182"/>
      <c r="BM184" s="182"/>
      <c r="BN184" s="182"/>
      <c r="BO184" s="182"/>
      <c r="BP184" s="182"/>
      <c r="BQ184" s="182"/>
      <c r="BR184" s="182"/>
      <c r="BS184" s="182"/>
      <c r="BT184" s="182"/>
      <c r="BU184" s="182"/>
      <c r="BV184" s="182"/>
      <c r="BW184" s="182"/>
      <c r="BX184" s="182"/>
      <c r="BY184" s="182"/>
      <c r="BZ184" s="182"/>
      <c r="CA184" s="182"/>
      <c r="CB184" s="182"/>
      <c r="CC184" s="182"/>
      <c r="CD184" s="182"/>
      <c r="CE184" s="182"/>
      <c r="CF184" s="182"/>
      <c r="CG184" s="182"/>
      <c r="CH184" s="182"/>
      <c r="CI184" s="182"/>
      <c r="CJ184" s="182"/>
      <c r="CK184" s="182"/>
      <c r="CL184" s="182"/>
      <c r="CM184" s="182"/>
      <c r="CN184" s="182"/>
      <c r="CO184" s="182"/>
      <c r="CP184" s="182"/>
      <c r="CQ184" s="182"/>
    </row>
    <row r="185" spans="8:95" ht="38.25">
      <c r="H185" s="312"/>
      <c r="I185" s="313"/>
      <c r="J185" s="186" t="s">
        <v>156</v>
      </c>
      <c r="K185" s="332" t="s">
        <v>1058</v>
      </c>
      <c r="L185" s="338"/>
      <c r="M185" s="335" t="s">
        <v>325</v>
      </c>
      <c r="N185" s="61"/>
      <c r="O185" s="62" t="s">
        <v>886</v>
      </c>
      <c r="P185" s="32"/>
      <c r="Q185" s="32"/>
      <c r="R185" s="226"/>
      <c r="S185" s="182"/>
      <c r="T185" s="182"/>
      <c r="U185" s="182"/>
      <c r="V185" s="182"/>
      <c r="W185" s="182"/>
      <c r="X185" s="182"/>
      <c r="Y185" s="182"/>
      <c r="Z185" s="182"/>
      <c r="AA185" s="182"/>
      <c r="AB185" s="182"/>
      <c r="AC185" s="182"/>
      <c r="AD185" s="182"/>
      <c r="AE185" s="182"/>
      <c r="AF185" s="182"/>
      <c r="AG185" s="182"/>
      <c r="AH185" s="182"/>
      <c r="AI185" s="182"/>
      <c r="AJ185" s="182"/>
      <c r="AK185" s="182"/>
      <c r="AL185" s="182"/>
      <c r="AM185" s="182"/>
      <c r="AN185" s="182"/>
      <c r="AO185" s="182"/>
      <c r="AP185" s="182"/>
      <c r="AQ185" s="182"/>
      <c r="AR185" s="182"/>
      <c r="AS185" s="182"/>
      <c r="AT185" s="182"/>
      <c r="AU185" s="182"/>
      <c r="AV185" s="182"/>
      <c r="AW185" s="182"/>
      <c r="AX185" s="182"/>
      <c r="AY185" s="182"/>
      <c r="AZ185" s="182"/>
      <c r="BA185" s="182"/>
      <c r="BB185" s="182"/>
      <c r="BC185" s="182"/>
      <c r="BD185" s="182"/>
      <c r="BE185" s="182"/>
      <c r="BF185" s="182"/>
      <c r="BG185" s="182"/>
      <c r="BH185" s="182"/>
      <c r="BI185" s="182"/>
      <c r="BJ185" s="182"/>
      <c r="BK185" s="182"/>
      <c r="BL185" s="182"/>
      <c r="BM185" s="182"/>
      <c r="BN185" s="182"/>
      <c r="BO185" s="182"/>
      <c r="BP185" s="182"/>
      <c r="BQ185" s="182"/>
      <c r="BR185" s="182"/>
      <c r="BS185" s="182"/>
      <c r="BT185" s="182"/>
      <c r="BU185" s="182"/>
      <c r="BV185" s="182"/>
      <c r="BW185" s="182"/>
      <c r="BX185" s="182"/>
      <c r="BY185" s="182"/>
      <c r="BZ185" s="182"/>
      <c r="CA185" s="182"/>
      <c r="CB185" s="182"/>
      <c r="CC185" s="182"/>
      <c r="CD185" s="182"/>
      <c r="CE185" s="182"/>
      <c r="CF185" s="182"/>
      <c r="CG185" s="182"/>
      <c r="CH185" s="182"/>
      <c r="CI185" s="182"/>
      <c r="CJ185" s="182"/>
      <c r="CK185" s="182"/>
      <c r="CL185" s="182"/>
      <c r="CM185" s="182"/>
      <c r="CN185" s="182"/>
      <c r="CO185" s="182"/>
      <c r="CP185" s="182"/>
      <c r="CQ185" s="182"/>
    </row>
    <row r="186" spans="8:95" ht="153">
      <c r="H186" s="312"/>
      <c r="I186" s="313"/>
      <c r="J186" s="186" t="s">
        <v>158</v>
      </c>
      <c r="K186" s="332" t="s">
        <v>1059</v>
      </c>
      <c r="L186" s="338"/>
      <c r="M186" s="335" t="s">
        <v>325</v>
      </c>
      <c r="N186" s="61" t="s">
        <v>885</v>
      </c>
      <c r="O186" s="62" t="s">
        <v>886</v>
      </c>
      <c r="P186" s="32"/>
      <c r="Q186" s="32"/>
      <c r="R186" s="226"/>
      <c r="S186" s="182"/>
      <c r="T186" s="182"/>
      <c r="U186" s="182"/>
      <c r="V186" s="182"/>
      <c r="W186" s="182"/>
      <c r="X186" s="182"/>
      <c r="Y186" s="182"/>
      <c r="Z186" s="182"/>
      <c r="AA186" s="182"/>
      <c r="AB186" s="182"/>
      <c r="AC186" s="182"/>
      <c r="AD186" s="182"/>
      <c r="AE186" s="182"/>
      <c r="AF186" s="182"/>
      <c r="AG186" s="182"/>
      <c r="AH186" s="182"/>
      <c r="AI186" s="182"/>
      <c r="AJ186" s="182"/>
      <c r="AK186" s="182"/>
      <c r="AL186" s="182"/>
      <c r="AM186" s="182"/>
      <c r="AN186" s="182"/>
      <c r="AO186" s="182"/>
      <c r="AP186" s="182"/>
      <c r="AQ186" s="182"/>
      <c r="AR186" s="182"/>
      <c r="AS186" s="182"/>
      <c r="AT186" s="182"/>
      <c r="AU186" s="182"/>
      <c r="AV186" s="182"/>
      <c r="AW186" s="182"/>
      <c r="AX186" s="182"/>
      <c r="AY186" s="182"/>
      <c r="AZ186" s="182"/>
      <c r="BA186" s="182"/>
      <c r="BB186" s="182"/>
      <c r="BC186" s="182"/>
      <c r="BD186" s="182"/>
      <c r="BE186" s="182"/>
      <c r="BF186" s="182"/>
      <c r="BG186" s="182"/>
      <c r="BH186" s="182"/>
      <c r="BI186" s="182"/>
      <c r="BJ186" s="182"/>
      <c r="BK186" s="182"/>
      <c r="BL186" s="182"/>
      <c r="BM186" s="182"/>
      <c r="BN186" s="182"/>
      <c r="BO186" s="182"/>
      <c r="BP186" s="182"/>
      <c r="BQ186" s="182"/>
      <c r="BR186" s="182"/>
      <c r="BS186" s="182"/>
      <c r="BT186" s="182"/>
      <c r="BU186" s="182"/>
      <c r="BV186" s="182"/>
      <c r="BW186" s="182"/>
      <c r="BX186" s="182"/>
      <c r="BY186" s="182"/>
      <c r="BZ186" s="182"/>
      <c r="CA186" s="182"/>
      <c r="CB186" s="182"/>
      <c r="CC186" s="182"/>
      <c r="CD186" s="182"/>
      <c r="CE186" s="182"/>
      <c r="CF186" s="182"/>
      <c r="CG186" s="182"/>
      <c r="CH186" s="182"/>
      <c r="CI186" s="182"/>
      <c r="CJ186" s="182"/>
      <c r="CK186" s="182"/>
      <c r="CL186" s="182"/>
      <c r="CM186" s="182"/>
      <c r="CN186" s="182"/>
      <c r="CO186" s="182"/>
      <c r="CP186" s="182"/>
      <c r="CQ186" s="182"/>
    </row>
    <row r="187" spans="8:95" ht="153">
      <c r="H187" s="312"/>
      <c r="I187" s="313"/>
      <c r="J187" s="186" t="s">
        <v>160</v>
      </c>
      <c r="K187" s="332" t="s">
        <v>1060</v>
      </c>
      <c r="L187" s="338"/>
      <c r="M187" s="335" t="s">
        <v>325</v>
      </c>
      <c r="N187" s="61" t="s">
        <v>885</v>
      </c>
      <c r="O187" s="62" t="s">
        <v>886</v>
      </c>
      <c r="P187" s="32"/>
      <c r="Q187" s="32"/>
      <c r="R187" s="226"/>
      <c r="S187" s="182"/>
      <c r="T187" s="182"/>
      <c r="U187" s="182"/>
      <c r="V187" s="182"/>
      <c r="W187" s="182"/>
      <c r="X187" s="182"/>
      <c r="Y187" s="182"/>
      <c r="Z187" s="182"/>
      <c r="AA187" s="182"/>
      <c r="AB187" s="182"/>
      <c r="AC187" s="182"/>
      <c r="AD187" s="182"/>
      <c r="AE187" s="182"/>
      <c r="AF187" s="182"/>
      <c r="AG187" s="182"/>
      <c r="AH187" s="182"/>
      <c r="AI187" s="182"/>
      <c r="AJ187" s="182"/>
      <c r="AK187" s="182"/>
      <c r="AL187" s="182"/>
      <c r="AM187" s="182"/>
      <c r="AN187" s="182"/>
      <c r="AO187" s="182"/>
      <c r="AP187" s="182"/>
      <c r="AQ187" s="182"/>
      <c r="AR187" s="182"/>
      <c r="AS187" s="182"/>
      <c r="AT187" s="182"/>
      <c r="AU187" s="182"/>
      <c r="AV187" s="182"/>
      <c r="AW187" s="182"/>
      <c r="AX187" s="182"/>
      <c r="AY187" s="182"/>
      <c r="AZ187" s="182"/>
      <c r="BA187" s="182"/>
      <c r="BB187" s="182"/>
      <c r="BC187" s="182"/>
      <c r="BD187" s="182"/>
      <c r="BE187" s="182"/>
      <c r="BF187" s="182"/>
      <c r="BG187" s="182"/>
      <c r="BH187" s="182"/>
      <c r="BI187" s="182"/>
      <c r="BJ187" s="182"/>
      <c r="BK187" s="182"/>
      <c r="BL187" s="182"/>
      <c r="BM187" s="182"/>
      <c r="BN187" s="182"/>
      <c r="BO187" s="182"/>
      <c r="BP187" s="182"/>
      <c r="BQ187" s="182"/>
      <c r="BR187" s="182"/>
      <c r="BS187" s="182"/>
      <c r="BT187" s="182"/>
      <c r="BU187" s="182"/>
      <c r="BV187" s="182"/>
      <c r="BW187" s="182"/>
      <c r="BX187" s="182"/>
      <c r="BY187" s="182"/>
      <c r="BZ187" s="182"/>
      <c r="CA187" s="182"/>
      <c r="CB187" s="182"/>
      <c r="CC187" s="182"/>
      <c r="CD187" s="182"/>
      <c r="CE187" s="182"/>
      <c r="CF187" s="182"/>
      <c r="CG187" s="182"/>
      <c r="CH187" s="182"/>
      <c r="CI187" s="182"/>
      <c r="CJ187" s="182"/>
      <c r="CK187" s="182"/>
      <c r="CL187" s="182"/>
      <c r="CM187" s="182"/>
      <c r="CN187" s="182"/>
      <c r="CO187" s="182"/>
      <c r="CP187" s="182"/>
      <c r="CQ187" s="182"/>
    </row>
    <row r="188" spans="8:95" ht="51">
      <c r="H188" s="312"/>
      <c r="I188" s="313"/>
      <c r="J188" s="186" t="s">
        <v>162</v>
      </c>
      <c r="K188" s="332" t="s">
        <v>1061</v>
      </c>
      <c r="L188" s="338"/>
      <c r="M188" s="335" t="s">
        <v>325</v>
      </c>
      <c r="N188" s="61" t="s">
        <v>885</v>
      </c>
      <c r="O188" s="62" t="s">
        <v>886</v>
      </c>
      <c r="P188" s="32"/>
      <c r="Q188" s="32"/>
      <c r="R188" s="226"/>
      <c r="S188" s="182"/>
      <c r="T188" s="182"/>
      <c r="U188" s="182"/>
      <c r="V188" s="182"/>
      <c r="W188" s="182"/>
      <c r="X188" s="182"/>
      <c r="Y188" s="182"/>
      <c r="Z188" s="182"/>
      <c r="AA188" s="182"/>
      <c r="AB188" s="182"/>
      <c r="AC188" s="182"/>
      <c r="AD188" s="182"/>
      <c r="AE188" s="182"/>
      <c r="AF188" s="182"/>
      <c r="AG188" s="182"/>
      <c r="AH188" s="182"/>
      <c r="AI188" s="182"/>
      <c r="AJ188" s="182"/>
      <c r="AK188" s="182"/>
      <c r="AL188" s="182"/>
      <c r="AM188" s="182"/>
      <c r="AN188" s="182"/>
      <c r="AO188" s="182"/>
      <c r="AP188" s="182"/>
      <c r="AQ188" s="182"/>
      <c r="AR188" s="182"/>
      <c r="AS188" s="182"/>
      <c r="AT188" s="182"/>
      <c r="AU188" s="182"/>
      <c r="AV188" s="182"/>
      <c r="AW188" s="182"/>
      <c r="AX188" s="182"/>
      <c r="AY188" s="182"/>
      <c r="AZ188" s="182"/>
      <c r="BA188" s="182"/>
      <c r="BB188" s="182"/>
      <c r="BC188" s="182"/>
      <c r="BD188" s="182"/>
      <c r="BE188" s="182"/>
      <c r="BF188" s="182"/>
      <c r="BG188" s="182"/>
      <c r="BH188" s="182"/>
      <c r="BI188" s="182"/>
      <c r="BJ188" s="182"/>
      <c r="BK188" s="182"/>
      <c r="BL188" s="182"/>
      <c r="BM188" s="182"/>
      <c r="BN188" s="182"/>
      <c r="BO188" s="182"/>
      <c r="BP188" s="182"/>
      <c r="BQ188" s="182"/>
      <c r="BR188" s="182"/>
      <c r="BS188" s="182"/>
      <c r="BT188" s="182"/>
      <c r="BU188" s="182"/>
      <c r="BV188" s="182"/>
      <c r="BW188" s="182"/>
      <c r="BX188" s="182"/>
      <c r="BY188" s="182"/>
      <c r="BZ188" s="182"/>
      <c r="CA188" s="182"/>
      <c r="CB188" s="182"/>
      <c r="CC188" s="182"/>
      <c r="CD188" s="182"/>
      <c r="CE188" s="182"/>
      <c r="CF188" s="182"/>
      <c r="CG188" s="182"/>
      <c r="CH188" s="182"/>
      <c r="CI188" s="182"/>
      <c r="CJ188" s="182"/>
      <c r="CK188" s="182"/>
      <c r="CL188" s="182"/>
      <c r="CM188" s="182"/>
      <c r="CN188" s="182"/>
      <c r="CO188" s="182"/>
      <c r="CP188" s="182"/>
      <c r="CQ188" s="182"/>
    </row>
    <row r="189" spans="8:95" ht="38.25">
      <c r="H189" s="312"/>
      <c r="I189" s="313"/>
      <c r="J189" s="186" t="s">
        <v>194</v>
      </c>
      <c r="K189" s="332" t="s">
        <v>1062</v>
      </c>
      <c r="L189" s="338"/>
      <c r="M189" s="341" t="s">
        <v>348</v>
      </c>
      <c r="N189" s="137" t="s">
        <v>929</v>
      </c>
      <c r="O189" s="62" t="s">
        <v>287</v>
      </c>
      <c r="P189" s="32"/>
      <c r="Q189" s="32"/>
      <c r="R189" s="226"/>
      <c r="S189" s="182"/>
      <c r="T189" s="182"/>
      <c r="U189" s="182"/>
      <c r="V189" s="182"/>
      <c r="W189" s="182"/>
      <c r="X189" s="182"/>
      <c r="Y189" s="182"/>
      <c r="Z189" s="182"/>
      <c r="AA189" s="182"/>
      <c r="AB189" s="182"/>
      <c r="AC189" s="182"/>
      <c r="AD189" s="182"/>
      <c r="AE189" s="182"/>
      <c r="AF189" s="182"/>
      <c r="AG189" s="182"/>
      <c r="AH189" s="182"/>
      <c r="AI189" s="182"/>
      <c r="AJ189" s="182"/>
      <c r="AK189" s="182"/>
      <c r="AL189" s="182"/>
      <c r="AM189" s="182"/>
      <c r="AN189" s="182"/>
      <c r="AO189" s="182"/>
      <c r="AP189" s="182"/>
      <c r="AQ189" s="182"/>
      <c r="AR189" s="182"/>
      <c r="AS189" s="182"/>
      <c r="AT189" s="182"/>
      <c r="AU189" s="182"/>
      <c r="AV189" s="182"/>
      <c r="AW189" s="182"/>
      <c r="AX189" s="182"/>
      <c r="AY189" s="182"/>
      <c r="AZ189" s="182"/>
      <c r="BA189" s="182"/>
      <c r="BB189" s="182"/>
      <c r="BC189" s="182"/>
      <c r="BD189" s="182"/>
      <c r="BE189" s="182"/>
      <c r="BF189" s="182"/>
      <c r="BG189" s="182"/>
      <c r="BH189" s="182"/>
      <c r="BI189" s="182"/>
      <c r="BJ189" s="182"/>
      <c r="BK189" s="182"/>
      <c r="BL189" s="182"/>
      <c r="BM189" s="182"/>
      <c r="BN189" s="182"/>
      <c r="BO189" s="182"/>
      <c r="BP189" s="182"/>
      <c r="BQ189" s="182"/>
      <c r="BR189" s="182"/>
      <c r="BS189" s="182"/>
      <c r="BT189" s="182"/>
      <c r="BU189" s="182"/>
      <c r="BV189" s="182"/>
      <c r="BW189" s="182"/>
      <c r="BX189" s="182"/>
      <c r="BY189" s="182"/>
      <c r="BZ189" s="182"/>
      <c r="CA189" s="182"/>
      <c r="CB189" s="182"/>
      <c r="CC189" s="182"/>
      <c r="CD189" s="182"/>
      <c r="CE189" s="182"/>
      <c r="CF189" s="182"/>
      <c r="CG189" s="182"/>
      <c r="CH189" s="182"/>
      <c r="CI189" s="182"/>
      <c r="CJ189" s="182"/>
      <c r="CK189" s="182"/>
      <c r="CL189" s="182"/>
      <c r="CM189" s="182"/>
      <c r="CN189" s="182"/>
      <c r="CO189" s="182"/>
      <c r="CP189" s="182"/>
      <c r="CQ189" s="182"/>
    </row>
    <row r="190" spans="8:95" ht="114.75">
      <c r="H190" s="312"/>
      <c r="I190" s="313" t="s">
        <v>298</v>
      </c>
      <c r="J190" s="186"/>
      <c r="K190" s="332" t="s">
        <v>1066</v>
      </c>
      <c r="L190" s="338"/>
      <c r="M190" s="334"/>
      <c r="N190" s="160"/>
      <c r="O190" s="161"/>
      <c r="P190" s="162"/>
      <c r="Q190" s="163"/>
      <c r="R190" s="226"/>
      <c r="S190" s="182"/>
      <c r="T190" s="182"/>
      <c r="U190" s="182"/>
      <c r="V190" s="182"/>
      <c r="W190" s="182"/>
      <c r="X190" s="182"/>
      <c r="Y190" s="182"/>
      <c r="Z190" s="182"/>
      <c r="AA190" s="182"/>
      <c r="AB190" s="182"/>
      <c r="AC190" s="182"/>
      <c r="AD190" s="182"/>
      <c r="AE190" s="182"/>
      <c r="AF190" s="182"/>
      <c r="AG190" s="182"/>
      <c r="AH190" s="182"/>
      <c r="AI190" s="182"/>
      <c r="AJ190" s="182"/>
      <c r="AK190" s="182"/>
      <c r="AL190" s="182"/>
      <c r="AM190" s="182"/>
      <c r="AN190" s="182"/>
      <c r="AO190" s="182"/>
      <c r="AP190" s="182"/>
      <c r="AQ190" s="182"/>
      <c r="AR190" s="182"/>
      <c r="AS190" s="182"/>
      <c r="AT190" s="182"/>
      <c r="AU190" s="182"/>
      <c r="AV190" s="182"/>
      <c r="AW190" s="182"/>
      <c r="AX190" s="182"/>
      <c r="AY190" s="182"/>
      <c r="AZ190" s="182"/>
      <c r="BA190" s="182"/>
      <c r="BB190" s="182"/>
      <c r="BC190" s="182"/>
      <c r="BD190" s="182"/>
      <c r="BE190" s="182"/>
      <c r="BF190" s="182"/>
      <c r="BG190" s="182"/>
      <c r="BH190" s="182"/>
      <c r="BI190" s="182"/>
      <c r="BJ190" s="182"/>
      <c r="BK190" s="182"/>
      <c r="BL190" s="182"/>
      <c r="BM190" s="182"/>
      <c r="BN190" s="182"/>
      <c r="BO190" s="182"/>
      <c r="BP190" s="182"/>
      <c r="BQ190" s="182"/>
      <c r="BR190" s="182"/>
      <c r="BS190" s="182"/>
      <c r="BT190" s="182"/>
      <c r="BU190" s="182"/>
      <c r="BV190" s="182"/>
      <c r="BW190" s="182"/>
      <c r="BX190" s="182"/>
      <c r="BY190" s="182"/>
      <c r="BZ190" s="182"/>
      <c r="CA190" s="182"/>
      <c r="CB190" s="182"/>
      <c r="CC190" s="182"/>
      <c r="CD190" s="182"/>
      <c r="CE190" s="182"/>
      <c r="CF190" s="182"/>
      <c r="CG190" s="182"/>
      <c r="CH190" s="182"/>
      <c r="CI190" s="182"/>
      <c r="CJ190" s="182"/>
      <c r="CK190" s="182"/>
      <c r="CL190" s="182"/>
      <c r="CM190" s="182"/>
      <c r="CN190" s="182"/>
      <c r="CO190" s="182"/>
      <c r="CP190" s="182"/>
      <c r="CQ190" s="182"/>
    </row>
    <row r="191" spans="8:95" ht="318.75">
      <c r="H191" s="312"/>
      <c r="I191" s="313"/>
      <c r="J191" s="186" t="s">
        <v>117</v>
      </c>
      <c r="K191" s="332" t="s">
        <v>1067</v>
      </c>
      <c r="L191" s="338"/>
      <c r="M191" s="335" t="s">
        <v>325</v>
      </c>
      <c r="N191" s="61" t="s">
        <v>885</v>
      </c>
      <c r="O191" s="62" t="s">
        <v>886</v>
      </c>
      <c r="P191" s="32"/>
      <c r="Q191" s="32"/>
      <c r="R191" s="226"/>
      <c r="S191" s="182"/>
      <c r="T191" s="182"/>
      <c r="U191" s="182"/>
      <c r="V191" s="182"/>
      <c r="W191" s="182"/>
      <c r="X191" s="182"/>
      <c r="Y191" s="182"/>
      <c r="Z191" s="182"/>
      <c r="AA191" s="182"/>
      <c r="AB191" s="182"/>
      <c r="AC191" s="182"/>
      <c r="AD191" s="182"/>
      <c r="AE191" s="182"/>
      <c r="AF191" s="182"/>
      <c r="AG191" s="182"/>
      <c r="AH191" s="182"/>
      <c r="AI191" s="182"/>
      <c r="AJ191" s="182"/>
      <c r="AK191" s="182"/>
      <c r="AL191" s="182"/>
      <c r="AM191" s="182"/>
      <c r="AN191" s="182"/>
      <c r="AO191" s="182"/>
      <c r="AP191" s="182"/>
      <c r="AQ191" s="182"/>
      <c r="AR191" s="182"/>
      <c r="AS191" s="182"/>
      <c r="AT191" s="182"/>
      <c r="AU191" s="182"/>
      <c r="AV191" s="182"/>
      <c r="AW191" s="182"/>
      <c r="AX191" s="182"/>
      <c r="AY191" s="182"/>
      <c r="AZ191" s="182"/>
      <c r="BA191" s="182"/>
      <c r="BB191" s="182"/>
      <c r="BC191" s="182"/>
      <c r="BD191" s="182"/>
      <c r="BE191" s="182"/>
      <c r="BF191" s="182"/>
      <c r="BG191" s="182"/>
      <c r="BH191" s="182"/>
      <c r="BI191" s="182"/>
      <c r="BJ191" s="182"/>
      <c r="BK191" s="182"/>
      <c r="BL191" s="182"/>
      <c r="BM191" s="182"/>
      <c r="BN191" s="182"/>
      <c r="BO191" s="182"/>
      <c r="BP191" s="182"/>
      <c r="BQ191" s="182"/>
      <c r="BR191" s="182"/>
      <c r="BS191" s="182"/>
      <c r="BT191" s="182"/>
      <c r="BU191" s="182"/>
      <c r="BV191" s="182"/>
      <c r="BW191" s="182"/>
      <c r="BX191" s="182"/>
      <c r="BY191" s="182"/>
      <c r="BZ191" s="182"/>
      <c r="CA191" s="182"/>
      <c r="CB191" s="182"/>
      <c r="CC191" s="182"/>
      <c r="CD191" s="182"/>
      <c r="CE191" s="182"/>
      <c r="CF191" s="182"/>
      <c r="CG191" s="182"/>
      <c r="CH191" s="182"/>
      <c r="CI191" s="182"/>
      <c r="CJ191" s="182"/>
      <c r="CK191" s="182"/>
      <c r="CL191" s="182"/>
      <c r="CM191" s="182"/>
      <c r="CN191" s="182"/>
      <c r="CO191" s="182"/>
      <c r="CP191" s="182"/>
      <c r="CQ191" s="182"/>
    </row>
    <row r="192" spans="8:95" ht="331.5">
      <c r="H192" s="312"/>
      <c r="I192" s="313"/>
      <c r="J192" s="186" t="s">
        <v>119</v>
      </c>
      <c r="K192" s="332" t="s">
        <v>1068</v>
      </c>
      <c r="L192" s="338"/>
      <c r="M192" s="335" t="s">
        <v>325</v>
      </c>
      <c r="N192" s="61" t="s">
        <v>885</v>
      </c>
      <c r="O192" s="62" t="s">
        <v>886</v>
      </c>
      <c r="P192" s="32"/>
      <c r="Q192" s="32"/>
      <c r="R192" s="226"/>
      <c r="S192" s="182"/>
      <c r="T192" s="182"/>
      <c r="U192" s="182"/>
      <c r="V192" s="182"/>
      <c r="W192" s="182"/>
      <c r="X192" s="182"/>
      <c r="Y192" s="182"/>
      <c r="Z192" s="182"/>
      <c r="AA192" s="182"/>
      <c r="AB192" s="182"/>
      <c r="AC192" s="182"/>
      <c r="AD192" s="182"/>
      <c r="AE192" s="182"/>
      <c r="AF192" s="182"/>
      <c r="AG192" s="182"/>
      <c r="AH192" s="182"/>
      <c r="AI192" s="182"/>
      <c r="AJ192" s="182"/>
      <c r="AK192" s="182"/>
      <c r="AL192" s="182"/>
      <c r="AM192" s="182"/>
      <c r="AN192" s="182"/>
      <c r="AO192" s="182"/>
      <c r="AP192" s="182"/>
      <c r="AQ192" s="182"/>
      <c r="AR192" s="182"/>
      <c r="AS192" s="182"/>
      <c r="AT192" s="182"/>
      <c r="AU192" s="182"/>
      <c r="AV192" s="182"/>
      <c r="AW192" s="182"/>
      <c r="AX192" s="182"/>
      <c r="AY192" s="182"/>
      <c r="AZ192" s="182"/>
      <c r="BA192" s="182"/>
      <c r="BB192" s="182"/>
      <c r="BC192" s="182"/>
      <c r="BD192" s="182"/>
      <c r="BE192" s="182"/>
      <c r="BF192" s="182"/>
      <c r="BG192" s="182"/>
      <c r="BH192" s="182"/>
      <c r="BI192" s="182"/>
      <c r="BJ192" s="182"/>
      <c r="BK192" s="182"/>
      <c r="BL192" s="182"/>
      <c r="BM192" s="182"/>
      <c r="BN192" s="182"/>
      <c r="BO192" s="182"/>
      <c r="BP192" s="182"/>
      <c r="BQ192" s="182"/>
      <c r="BR192" s="182"/>
      <c r="BS192" s="182"/>
      <c r="BT192" s="182"/>
      <c r="BU192" s="182"/>
      <c r="BV192" s="182"/>
      <c r="BW192" s="182"/>
      <c r="BX192" s="182"/>
      <c r="BY192" s="182"/>
      <c r="BZ192" s="182"/>
      <c r="CA192" s="182"/>
      <c r="CB192" s="182"/>
      <c r="CC192" s="182"/>
      <c r="CD192" s="182"/>
      <c r="CE192" s="182"/>
      <c r="CF192" s="182"/>
      <c r="CG192" s="182"/>
      <c r="CH192" s="182"/>
      <c r="CI192" s="182"/>
      <c r="CJ192" s="182"/>
      <c r="CK192" s="182"/>
      <c r="CL192" s="182"/>
      <c r="CM192" s="182"/>
      <c r="CN192" s="182"/>
      <c r="CO192" s="182"/>
      <c r="CP192" s="182"/>
      <c r="CQ192" s="182"/>
    </row>
    <row r="193" spans="8:95" ht="331.5">
      <c r="H193" s="312"/>
      <c r="I193" s="313"/>
      <c r="J193" s="186" t="s">
        <v>121</v>
      </c>
      <c r="K193" s="332" t="s">
        <v>1069</v>
      </c>
      <c r="L193" s="338"/>
      <c r="M193" s="335" t="s">
        <v>325</v>
      </c>
      <c r="N193" s="61" t="s">
        <v>885</v>
      </c>
      <c r="O193" s="62" t="s">
        <v>886</v>
      </c>
      <c r="P193" s="32"/>
      <c r="Q193" s="32"/>
      <c r="R193" s="226"/>
      <c r="S193" s="182"/>
      <c r="T193" s="182"/>
      <c r="U193" s="182"/>
      <c r="V193" s="182"/>
      <c r="W193" s="182"/>
      <c r="X193" s="182"/>
      <c r="Y193" s="182"/>
      <c r="Z193" s="182"/>
      <c r="AA193" s="182"/>
      <c r="AB193" s="182"/>
      <c r="AC193" s="182"/>
      <c r="AD193" s="182"/>
      <c r="AE193" s="182"/>
      <c r="AF193" s="182"/>
      <c r="AG193" s="182"/>
      <c r="AH193" s="182"/>
      <c r="AI193" s="182"/>
      <c r="AJ193" s="182"/>
      <c r="AK193" s="182"/>
      <c r="AL193" s="182"/>
      <c r="AM193" s="182"/>
      <c r="AN193" s="182"/>
      <c r="AO193" s="182"/>
      <c r="AP193" s="182"/>
      <c r="AQ193" s="182"/>
      <c r="AR193" s="182"/>
      <c r="AS193" s="182"/>
      <c r="AT193" s="182"/>
      <c r="AU193" s="182"/>
      <c r="AV193" s="182"/>
      <c r="AW193" s="182"/>
      <c r="AX193" s="182"/>
      <c r="AY193" s="182"/>
      <c r="AZ193" s="182"/>
      <c r="BA193" s="182"/>
      <c r="BB193" s="182"/>
      <c r="BC193" s="182"/>
      <c r="BD193" s="182"/>
      <c r="BE193" s="182"/>
      <c r="BF193" s="182"/>
      <c r="BG193" s="182"/>
      <c r="BH193" s="182"/>
      <c r="BI193" s="182"/>
      <c r="BJ193" s="182"/>
      <c r="BK193" s="182"/>
      <c r="BL193" s="182"/>
      <c r="BM193" s="182"/>
      <c r="BN193" s="182"/>
      <c r="BO193" s="182"/>
      <c r="BP193" s="182"/>
      <c r="BQ193" s="182"/>
      <c r="BR193" s="182"/>
      <c r="BS193" s="182"/>
      <c r="BT193" s="182"/>
      <c r="BU193" s="182"/>
      <c r="BV193" s="182"/>
      <c r="BW193" s="182"/>
      <c r="BX193" s="182"/>
      <c r="BY193" s="182"/>
      <c r="BZ193" s="182"/>
      <c r="CA193" s="182"/>
      <c r="CB193" s="182"/>
      <c r="CC193" s="182"/>
      <c r="CD193" s="182"/>
      <c r="CE193" s="182"/>
      <c r="CF193" s="182"/>
      <c r="CG193" s="182"/>
      <c r="CH193" s="182"/>
      <c r="CI193" s="182"/>
      <c r="CJ193" s="182"/>
      <c r="CK193" s="182"/>
      <c r="CL193" s="182"/>
      <c r="CM193" s="182"/>
      <c r="CN193" s="182"/>
      <c r="CO193" s="182"/>
      <c r="CP193" s="182"/>
      <c r="CQ193" s="182"/>
    </row>
    <row r="194" spans="8:95" ht="267.75">
      <c r="H194" s="312"/>
      <c r="I194" s="313"/>
      <c r="J194" s="186" t="s">
        <v>134</v>
      </c>
      <c r="K194" s="332" t="s">
        <v>1070</v>
      </c>
      <c r="L194" s="338"/>
      <c r="M194" s="335" t="s">
        <v>325</v>
      </c>
      <c r="N194" s="61" t="s">
        <v>885</v>
      </c>
      <c r="O194" s="62" t="s">
        <v>886</v>
      </c>
      <c r="P194" s="32"/>
      <c r="Q194" s="32"/>
      <c r="R194" s="226"/>
      <c r="S194" s="182"/>
      <c r="T194" s="182"/>
      <c r="U194" s="182"/>
      <c r="V194" s="182"/>
      <c r="W194" s="182"/>
      <c r="X194" s="182"/>
      <c r="Y194" s="182"/>
      <c r="Z194" s="182"/>
      <c r="AA194" s="182"/>
      <c r="AB194" s="182"/>
      <c r="AC194" s="182"/>
      <c r="AD194" s="182"/>
      <c r="AE194" s="182"/>
      <c r="AF194" s="182"/>
      <c r="AG194" s="182"/>
      <c r="AH194" s="182"/>
      <c r="AI194" s="182"/>
      <c r="AJ194" s="182"/>
      <c r="AK194" s="182"/>
      <c r="AL194" s="182"/>
      <c r="AM194" s="182"/>
      <c r="AN194" s="182"/>
      <c r="AO194" s="182"/>
      <c r="AP194" s="182"/>
      <c r="AQ194" s="182"/>
      <c r="AR194" s="182"/>
      <c r="AS194" s="182"/>
      <c r="AT194" s="182"/>
      <c r="AU194" s="182"/>
      <c r="AV194" s="182"/>
      <c r="AW194" s="182"/>
      <c r="AX194" s="182"/>
      <c r="AY194" s="182"/>
      <c r="AZ194" s="182"/>
      <c r="BA194" s="182"/>
      <c r="BB194" s="182"/>
      <c r="BC194" s="182"/>
      <c r="BD194" s="182"/>
      <c r="BE194" s="182"/>
      <c r="BF194" s="182"/>
      <c r="BG194" s="182"/>
      <c r="BH194" s="182"/>
      <c r="BI194" s="182"/>
      <c r="BJ194" s="182"/>
      <c r="BK194" s="182"/>
      <c r="BL194" s="182"/>
      <c r="BM194" s="182"/>
      <c r="BN194" s="182"/>
      <c r="BO194" s="182"/>
      <c r="BP194" s="182"/>
      <c r="BQ194" s="182"/>
      <c r="BR194" s="182"/>
      <c r="BS194" s="182"/>
      <c r="BT194" s="182"/>
      <c r="BU194" s="182"/>
      <c r="BV194" s="182"/>
      <c r="BW194" s="182"/>
      <c r="BX194" s="182"/>
      <c r="BY194" s="182"/>
      <c r="BZ194" s="182"/>
      <c r="CA194" s="182"/>
      <c r="CB194" s="182"/>
      <c r="CC194" s="182"/>
      <c r="CD194" s="182"/>
      <c r="CE194" s="182"/>
      <c r="CF194" s="182"/>
      <c r="CG194" s="182"/>
      <c r="CH194" s="182"/>
      <c r="CI194" s="182"/>
      <c r="CJ194" s="182"/>
      <c r="CK194" s="182"/>
      <c r="CL194" s="182"/>
      <c r="CM194" s="182"/>
      <c r="CN194" s="182"/>
      <c r="CO194" s="182"/>
      <c r="CP194" s="182"/>
      <c r="CQ194" s="182"/>
    </row>
    <row r="195" spans="8:95" ht="409.5">
      <c r="H195" s="312"/>
      <c r="I195" s="313" t="s">
        <v>300</v>
      </c>
      <c r="J195" s="186"/>
      <c r="K195" s="332" t="s">
        <v>1071</v>
      </c>
      <c r="L195" s="338"/>
      <c r="M195" s="335" t="s">
        <v>325</v>
      </c>
      <c r="N195" s="61" t="s">
        <v>885</v>
      </c>
      <c r="O195" s="62" t="s">
        <v>886</v>
      </c>
      <c r="P195" s="32"/>
      <c r="Q195" s="32"/>
      <c r="R195" s="226"/>
      <c r="S195" s="182"/>
      <c r="T195" s="182"/>
      <c r="U195" s="182"/>
      <c r="V195" s="182"/>
      <c r="W195" s="182"/>
      <c r="X195" s="182"/>
      <c r="Y195" s="182"/>
      <c r="Z195" s="182"/>
      <c r="AA195" s="182"/>
      <c r="AB195" s="182"/>
      <c r="AC195" s="182"/>
      <c r="AD195" s="182"/>
      <c r="AE195" s="182"/>
      <c r="AF195" s="182"/>
      <c r="AG195" s="182"/>
      <c r="AH195" s="182"/>
      <c r="AI195" s="182"/>
      <c r="AJ195" s="182"/>
      <c r="AK195" s="182"/>
      <c r="AL195" s="182"/>
      <c r="AM195" s="182"/>
      <c r="AN195" s="182"/>
      <c r="AO195" s="182"/>
      <c r="AP195" s="182"/>
      <c r="AQ195" s="182"/>
      <c r="AR195" s="182"/>
      <c r="AS195" s="182"/>
      <c r="AT195" s="182"/>
      <c r="AU195" s="182"/>
      <c r="AV195" s="182"/>
      <c r="AW195" s="182"/>
      <c r="AX195" s="182"/>
      <c r="AY195" s="182"/>
      <c r="AZ195" s="182"/>
      <c r="BA195" s="182"/>
      <c r="BB195" s="182"/>
      <c r="BC195" s="182"/>
      <c r="BD195" s="182"/>
      <c r="BE195" s="182"/>
      <c r="BF195" s="182"/>
      <c r="BG195" s="182"/>
      <c r="BH195" s="182"/>
      <c r="BI195" s="182"/>
      <c r="BJ195" s="182"/>
      <c r="BK195" s="182"/>
      <c r="BL195" s="182"/>
      <c r="BM195" s="182"/>
      <c r="BN195" s="182"/>
      <c r="BO195" s="182"/>
      <c r="BP195" s="182"/>
      <c r="BQ195" s="182"/>
      <c r="BR195" s="182"/>
      <c r="BS195" s="182"/>
      <c r="BT195" s="182"/>
      <c r="BU195" s="182"/>
      <c r="BV195" s="182"/>
      <c r="BW195" s="182"/>
      <c r="BX195" s="182"/>
      <c r="BY195" s="182"/>
      <c r="BZ195" s="182"/>
      <c r="CA195" s="182"/>
      <c r="CB195" s="182"/>
      <c r="CC195" s="182"/>
      <c r="CD195" s="182"/>
      <c r="CE195" s="182"/>
      <c r="CF195" s="182"/>
      <c r="CG195" s="182"/>
      <c r="CH195" s="182"/>
      <c r="CI195" s="182"/>
      <c r="CJ195" s="182"/>
      <c r="CK195" s="182"/>
      <c r="CL195" s="182"/>
      <c r="CM195" s="182"/>
      <c r="CN195" s="182"/>
      <c r="CO195" s="182"/>
      <c r="CP195" s="182"/>
      <c r="CQ195" s="182"/>
    </row>
    <row r="196" spans="8:95" ht="409.5">
      <c r="H196" s="312"/>
      <c r="I196" s="313" t="s">
        <v>302</v>
      </c>
      <c r="J196" s="186"/>
      <c r="K196" s="332" t="s">
        <v>1072</v>
      </c>
      <c r="L196" s="338"/>
      <c r="M196" s="335" t="s">
        <v>325</v>
      </c>
      <c r="N196" s="61" t="s">
        <v>885</v>
      </c>
      <c r="O196" s="62" t="s">
        <v>886</v>
      </c>
      <c r="P196" s="32"/>
      <c r="Q196" s="32"/>
      <c r="R196" s="226"/>
      <c r="S196" s="182"/>
      <c r="T196" s="182"/>
      <c r="U196" s="182"/>
      <c r="V196" s="182"/>
      <c r="W196" s="182"/>
      <c r="X196" s="182"/>
      <c r="Y196" s="182"/>
      <c r="Z196" s="182"/>
      <c r="AA196" s="182"/>
      <c r="AB196" s="182"/>
      <c r="AC196" s="182"/>
      <c r="AD196" s="182"/>
      <c r="AE196" s="182"/>
      <c r="AF196" s="182"/>
      <c r="AG196" s="182"/>
      <c r="AH196" s="182"/>
      <c r="AI196" s="182"/>
      <c r="AJ196" s="182"/>
      <c r="AK196" s="182"/>
      <c r="AL196" s="182"/>
      <c r="AM196" s="182"/>
      <c r="AN196" s="182"/>
      <c r="AO196" s="182"/>
      <c r="AP196" s="182"/>
      <c r="AQ196" s="182"/>
      <c r="AR196" s="182"/>
      <c r="AS196" s="182"/>
      <c r="AT196" s="182"/>
      <c r="AU196" s="182"/>
      <c r="AV196" s="182"/>
      <c r="AW196" s="182"/>
      <c r="AX196" s="182"/>
      <c r="AY196" s="182"/>
      <c r="AZ196" s="182"/>
      <c r="BA196" s="182"/>
      <c r="BB196" s="182"/>
      <c r="BC196" s="182"/>
      <c r="BD196" s="182"/>
      <c r="BE196" s="182"/>
      <c r="BF196" s="182"/>
      <c r="BG196" s="182"/>
      <c r="BH196" s="182"/>
      <c r="BI196" s="182"/>
      <c r="BJ196" s="182"/>
      <c r="BK196" s="182"/>
      <c r="BL196" s="182"/>
      <c r="BM196" s="182"/>
      <c r="BN196" s="182"/>
      <c r="BO196" s="182"/>
      <c r="BP196" s="182"/>
      <c r="BQ196" s="182"/>
      <c r="BR196" s="182"/>
      <c r="BS196" s="182"/>
      <c r="BT196" s="182"/>
      <c r="BU196" s="182"/>
      <c r="BV196" s="182"/>
      <c r="BW196" s="182"/>
      <c r="BX196" s="182"/>
      <c r="BY196" s="182"/>
      <c r="BZ196" s="182"/>
      <c r="CA196" s="182"/>
      <c r="CB196" s="182"/>
      <c r="CC196" s="182"/>
      <c r="CD196" s="182"/>
      <c r="CE196" s="182"/>
      <c r="CF196" s="182"/>
      <c r="CG196" s="182"/>
      <c r="CH196" s="182"/>
      <c r="CI196" s="182"/>
      <c r="CJ196" s="182"/>
      <c r="CK196" s="182"/>
      <c r="CL196" s="182"/>
      <c r="CM196" s="182"/>
      <c r="CN196" s="182"/>
      <c r="CO196" s="182"/>
      <c r="CP196" s="182"/>
      <c r="CQ196" s="182"/>
    </row>
    <row r="197" spans="8:95" ht="204">
      <c r="H197" s="312"/>
      <c r="I197" s="313"/>
      <c r="J197" s="186" t="s">
        <v>117</v>
      </c>
      <c r="K197" s="332" t="s">
        <v>1073</v>
      </c>
      <c r="L197" s="338"/>
      <c r="M197" s="341" t="s">
        <v>348</v>
      </c>
      <c r="N197" s="137" t="s">
        <v>929</v>
      </c>
      <c r="O197" s="62" t="s">
        <v>886</v>
      </c>
      <c r="P197" s="32"/>
      <c r="Q197" s="32"/>
      <c r="R197" s="226"/>
      <c r="S197" s="182"/>
      <c r="T197" s="182"/>
      <c r="U197" s="182"/>
      <c r="V197" s="182"/>
      <c r="W197" s="182"/>
      <c r="X197" s="182"/>
      <c r="Y197" s="182"/>
      <c r="Z197" s="182"/>
      <c r="AA197" s="182"/>
      <c r="AB197" s="182"/>
      <c r="AC197" s="182"/>
      <c r="AD197" s="182"/>
      <c r="AE197" s="182"/>
      <c r="AF197" s="182"/>
      <c r="AG197" s="182"/>
      <c r="AH197" s="182"/>
      <c r="AI197" s="182"/>
      <c r="AJ197" s="182"/>
      <c r="AK197" s="182"/>
      <c r="AL197" s="182"/>
      <c r="AM197" s="182"/>
      <c r="AN197" s="182"/>
      <c r="AO197" s="182"/>
      <c r="AP197" s="182"/>
      <c r="AQ197" s="182"/>
      <c r="AR197" s="182"/>
      <c r="AS197" s="182"/>
      <c r="AT197" s="182"/>
      <c r="AU197" s="182"/>
      <c r="AV197" s="182"/>
      <c r="AW197" s="182"/>
      <c r="AX197" s="182"/>
      <c r="AY197" s="182"/>
      <c r="AZ197" s="182"/>
      <c r="BA197" s="182"/>
      <c r="BB197" s="182"/>
      <c r="BC197" s="182"/>
      <c r="BD197" s="182"/>
      <c r="BE197" s="182"/>
      <c r="BF197" s="182"/>
      <c r="BG197" s="182"/>
      <c r="BH197" s="182"/>
      <c r="BI197" s="182"/>
      <c r="BJ197" s="182"/>
      <c r="BK197" s="182"/>
      <c r="BL197" s="182"/>
      <c r="BM197" s="182"/>
      <c r="BN197" s="182"/>
      <c r="BO197" s="182"/>
      <c r="BP197" s="182"/>
      <c r="BQ197" s="182"/>
      <c r="BR197" s="182"/>
      <c r="BS197" s="182"/>
      <c r="BT197" s="182"/>
      <c r="BU197" s="182"/>
      <c r="BV197" s="182"/>
      <c r="BW197" s="182"/>
      <c r="BX197" s="182"/>
      <c r="BY197" s="182"/>
      <c r="BZ197" s="182"/>
      <c r="CA197" s="182"/>
      <c r="CB197" s="182"/>
      <c r="CC197" s="182"/>
      <c r="CD197" s="182"/>
      <c r="CE197" s="182"/>
      <c r="CF197" s="182"/>
      <c r="CG197" s="182"/>
      <c r="CH197" s="182"/>
      <c r="CI197" s="182"/>
      <c r="CJ197" s="182"/>
      <c r="CK197" s="182"/>
      <c r="CL197" s="182"/>
      <c r="CM197" s="182"/>
      <c r="CN197" s="182"/>
      <c r="CO197" s="182"/>
      <c r="CP197" s="182"/>
      <c r="CQ197" s="182"/>
    </row>
    <row r="198" spans="8:95" ht="267.75">
      <c r="H198" s="312"/>
      <c r="I198" s="313" t="s">
        <v>307</v>
      </c>
      <c r="J198" s="186"/>
      <c r="K198" s="332" t="s">
        <v>1074</v>
      </c>
      <c r="L198" s="338"/>
      <c r="M198" s="335" t="s">
        <v>325</v>
      </c>
      <c r="N198" s="61" t="s">
        <v>885</v>
      </c>
      <c r="O198" s="62" t="s">
        <v>886</v>
      </c>
      <c r="P198" s="32"/>
      <c r="Q198" s="32"/>
      <c r="R198" s="226"/>
      <c r="S198" s="182"/>
      <c r="T198" s="182"/>
      <c r="U198" s="182"/>
      <c r="V198" s="182"/>
      <c r="W198" s="182"/>
      <c r="X198" s="182"/>
      <c r="Y198" s="182"/>
      <c r="Z198" s="182"/>
      <c r="AA198" s="182"/>
      <c r="AB198" s="182"/>
      <c r="AC198" s="182"/>
      <c r="AD198" s="182"/>
      <c r="AE198" s="182"/>
      <c r="AF198" s="182"/>
      <c r="AG198" s="182"/>
      <c r="AH198" s="182"/>
      <c r="AI198" s="182"/>
      <c r="AJ198" s="182"/>
      <c r="AK198" s="182"/>
      <c r="AL198" s="182"/>
      <c r="AM198" s="182"/>
      <c r="AN198" s="182"/>
      <c r="AO198" s="182"/>
      <c r="AP198" s="182"/>
      <c r="AQ198" s="182"/>
      <c r="AR198" s="182"/>
      <c r="AS198" s="182"/>
      <c r="AT198" s="182"/>
      <c r="AU198" s="182"/>
      <c r="AV198" s="182"/>
      <c r="AW198" s="182"/>
      <c r="AX198" s="182"/>
      <c r="AY198" s="182"/>
      <c r="AZ198" s="182"/>
      <c r="BA198" s="182"/>
      <c r="BB198" s="182"/>
      <c r="BC198" s="182"/>
      <c r="BD198" s="182"/>
      <c r="BE198" s="182"/>
      <c r="BF198" s="182"/>
      <c r="BG198" s="182"/>
      <c r="BH198" s="182"/>
      <c r="BI198" s="182"/>
      <c r="BJ198" s="182"/>
      <c r="BK198" s="182"/>
      <c r="BL198" s="182"/>
      <c r="BM198" s="182"/>
      <c r="BN198" s="182"/>
      <c r="BO198" s="182"/>
      <c r="BP198" s="182"/>
      <c r="BQ198" s="182"/>
      <c r="BR198" s="182"/>
      <c r="BS198" s="182"/>
      <c r="BT198" s="182"/>
      <c r="BU198" s="182"/>
      <c r="BV198" s="182"/>
      <c r="BW198" s="182"/>
      <c r="BX198" s="182"/>
      <c r="BY198" s="182"/>
      <c r="BZ198" s="182"/>
      <c r="CA198" s="182"/>
      <c r="CB198" s="182"/>
      <c r="CC198" s="182"/>
      <c r="CD198" s="182"/>
      <c r="CE198" s="182"/>
      <c r="CF198" s="182"/>
      <c r="CG198" s="182"/>
      <c r="CH198" s="182"/>
      <c r="CI198" s="182"/>
      <c r="CJ198" s="182"/>
      <c r="CK198" s="182"/>
      <c r="CL198" s="182"/>
      <c r="CM198" s="182"/>
      <c r="CN198" s="182"/>
      <c r="CO198" s="182"/>
      <c r="CP198" s="182"/>
      <c r="CQ198" s="182"/>
    </row>
    <row r="199" spans="8:95" ht="114.75">
      <c r="H199" s="312"/>
      <c r="I199" s="313"/>
      <c r="J199" s="186" t="s">
        <v>117</v>
      </c>
      <c r="K199" s="332" t="s">
        <v>1075</v>
      </c>
      <c r="L199" s="338"/>
      <c r="M199" s="341" t="s">
        <v>348</v>
      </c>
      <c r="N199" s="137" t="s">
        <v>929</v>
      </c>
      <c r="O199" s="62" t="s">
        <v>287</v>
      </c>
      <c r="P199" s="32"/>
      <c r="Q199" s="32"/>
      <c r="R199" s="226"/>
      <c r="S199" s="182"/>
      <c r="T199" s="182"/>
      <c r="U199" s="182"/>
      <c r="V199" s="182"/>
      <c r="W199" s="182"/>
      <c r="X199" s="182"/>
      <c r="Y199" s="182"/>
      <c r="Z199" s="182"/>
      <c r="AA199" s="182"/>
      <c r="AB199" s="182"/>
      <c r="AC199" s="182"/>
      <c r="AD199" s="182"/>
      <c r="AE199" s="182"/>
      <c r="AF199" s="182"/>
      <c r="AG199" s="182"/>
      <c r="AH199" s="182"/>
      <c r="AI199" s="182"/>
      <c r="AJ199" s="182"/>
      <c r="AK199" s="182"/>
      <c r="AL199" s="182"/>
      <c r="AM199" s="182"/>
      <c r="AN199" s="182"/>
      <c r="AO199" s="182"/>
      <c r="AP199" s="182"/>
      <c r="AQ199" s="182"/>
      <c r="AR199" s="182"/>
      <c r="AS199" s="182"/>
      <c r="AT199" s="182"/>
      <c r="AU199" s="182"/>
      <c r="AV199" s="182"/>
      <c r="AW199" s="182"/>
      <c r="AX199" s="182"/>
      <c r="AY199" s="182"/>
      <c r="AZ199" s="182"/>
      <c r="BA199" s="182"/>
      <c r="BB199" s="182"/>
      <c r="BC199" s="182"/>
      <c r="BD199" s="182"/>
      <c r="BE199" s="182"/>
      <c r="BF199" s="182"/>
      <c r="BG199" s="182"/>
      <c r="BH199" s="182"/>
      <c r="BI199" s="182"/>
      <c r="BJ199" s="182"/>
      <c r="BK199" s="182"/>
      <c r="BL199" s="182"/>
      <c r="BM199" s="182"/>
      <c r="BN199" s="182"/>
      <c r="BO199" s="182"/>
      <c r="BP199" s="182"/>
      <c r="BQ199" s="182"/>
      <c r="BR199" s="182"/>
      <c r="BS199" s="182"/>
      <c r="BT199" s="182"/>
      <c r="BU199" s="182"/>
      <c r="BV199" s="182"/>
      <c r="BW199" s="182"/>
      <c r="BX199" s="182"/>
      <c r="BY199" s="182"/>
      <c r="BZ199" s="182"/>
      <c r="CA199" s="182"/>
      <c r="CB199" s="182"/>
      <c r="CC199" s="182"/>
      <c r="CD199" s="182"/>
      <c r="CE199" s="182"/>
      <c r="CF199" s="182"/>
      <c r="CG199" s="182"/>
      <c r="CH199" s="182"/>
      <c r="CI199" s="182"/>
      <c r="CJ199" s="182"/>
      <c r="CK199" s="182"/>
      <c r="CL199" s="182"/>
      <c r="CM199" s="182"/>
      <c r="CN199" s="182"/>
      <c r="CO199" s="182"/>
      <c r="CP199" s="182"/>
      <c r="CQ199" s="182"/>
    </row>
    <row r="200" spans="8:95" ht="102">
      <c r="H200" s="312"/>
      <c r="I200" s="313" t="s">
        <v>309</v>
      </c>
      <c r="J200" s="186"/>
      <c r="K200" s="332" t="s">
        <v>1076</v>
      </c>
      <c r="L200" s="338"/>
      <c r="M200" s="341" t="s">
        <v>348</v>
      </c>
      <c r="N200" s="137" t="s">
        <v>1077</v>
      </c>
      <c r="O200" s="62" t="s">
        <v>287</v>
      </c>
      <c r="P200" s="32"/>
      <c r="Q200" s="32"/>
      <c r="R200" s="226"/>
      <c r="S200" s="182"/>
      <c r="T200" s="182"/>
      <c r="U200" s="182"/>
      <c r="V200" s="182"/>
      <c r="W200" s="182"/>
      <c r="X200" s="182"/>
      <c r="Y200" s="182"/>
      <c r="Z200" s="182"/>
      <c r="AA200" s="182"/>
      <c r="AB200" s="182"/>
      <c r="AC200" s="182"/>
      <c r="AD200" s="182"/>
      <c r="AE200" s="182"/>
      <c r="AF200" s="182"/>
      <c r="AG200" s="182"/>
      <c r="AH200" s="182"/>
      <c r="AI200" s="182"/>
      <c r="AJ200" s="182"/>
      <c r="AK200" s="182"/>
      <c r="AL200" s="182"/>
      <c r="AM200" s="182"/>
      <c r="AN200" s="182"/>
      <c r="AO200" s="182"/>
      <c r="AP200" s="182"/>
      <c r="AQ200" s="182"/>
      <c r="AR200" s="182"/>
      <c r="AS200" s="182"/>
      <c r="AT200" s="182"/>
      <c r="AU200" s="182"/>
      <c r="AV200" s="182"/>
      <c r="AW200" s="182"/>
      <c r="AX200" s="182"/>
      <c r="AY200" s="182"/>
      <c r="AZ200" s="182"/>
      <c r="BA200" s="182"/>
      <c r="BB200" s="182"/>
      <c r="BC200" s="182"/>
      <c r="BD200" s="182"/>
      <c r="BE200" s="182"/>
      <c r="BF200" s="182"/>
      <c r="BG200" s="182"/>
      <c r="BH200" s="182"/>
      <c r="BI200" s="182"/>
      <c r="BJ200" s="182"/>
      <c r="BK200" s="182"/>
      <c r="BL200" s="182"/>
      <c r="BM200" s="182"/>
      <c r="BN200" s="182"/>
      <c r="BO200" s="182"/>
      <c r="BP200" s="182"/>
      <c r="BQ200" s="182"/>
      <c r="BR200" s="182"/>
      <c r="BS200" s="182"/>
      <c r="BT200" s="182"/>
      <c r="BU200" s="182"/>
      <c r="BV200" s="182"/>
      <c r="BW200" s="182"/>
      <c r="BX200" s="182"/>
      <c r="BY200" s="182"/>
      <c r="BZ200" s="182"/>
      <c r="CA200" s="182"/>
      <c r="CB200" s="182"/>
      <c r="CC200" s="182"/>
      <c r="CD200" s="182"/>
      <c r="CE200" s="182"/>
      <c r="CF200" s="182"/>
      <c r="CG200" s="182"/>
      <c r="CH200" s="182"/>
      <c r="CI200" s="182"/>
      <c r="CJ200" s="182"/>
      <c r="CK200" s="182"/>
      <c r="CL200" s="182"/>
      <c r="CM200" s="182"/>
      <c r="CN200" s="182"/>
      <c r="CO200" s="182"/>
      <c r="CP200" s="182"/>
      <c r="CQ200" s="182"/>
    </row>
    <row r="201" spans="8:95" ht="331.5">
      <c r="H201" s="312"/>
      <c r="I201" s="313" t="s">
        <v>311</v>
      </c>
      <c r="J201" s="186"/>
      <c r="K201" s="332" t="s">
        <v>1078</v>
      </c>
      <c r="L201" s="338"/>
      <c r="M201" s="341" t="s">
        <v>348</v>
      </c>
      <c r="N201" s="137" t="s">
        <v>1079</v>
      </c>
      <c r="O201" s="62" t="s">
        <v>287</v>
      </c>
      <c r="P201" s="32"/>
      <c r="Q201" s="32"/>
      <c r="R201" s="226"/>
      <c r="S201" s="182"/>
      <c r="T201" s="182"/>
      <c r="U201" s="182"/>
      <c r="V201" s="182"/>
      <c r="W201" s="182"/>
      <c r="X201" s="182"/>
      <c r="Y201" s="182"/>
      <c r="Z201" s="182"/>
      <c r="AA201" s="182"/>
      <c r="AB201" s="182"/>
      <c r="AC201" s="182"/>
      <c r="AD201" s="182"/>
      <c r="AE201" s="182"/>
      <c r="AF201" s="182"/>
      <c r="AG201" s="182"/>
      <c r="AH201" s="182"/>
      <c r="AI201" s="182"/>
      <c r="AJ201" s="182"/>
      <c r="AK201" s="182"/>
      <c r="AL201" s="182"/>
      <c r="AM201" s="182"/>
      <c r="AN201" s="182"/>
      <c r="AO201" s="182"/>
      <c r="AP201" s="182"/>
      <c r="AQ201" s="182"/>
      <c r="AR201" s="182"/>
      <c r="AS201" s="182"/>
      <c r="AT201" s="182"/>
      <c r="AU201" s="182"/>
      <c r="AV201" s="182"/>
      <c r="AW201" s="182"/>
      <c r="AX201" s="182"/>
      <c r="AY201" s="182"/>
      <c r="AZ201" s="182"/>
      <c r="BA201" s="182"/>
      <c r="BB201" s="182"/>
      <c r="BC201" s="182"/>
      <c r="BD201" s="182"/>
      <c r="BE201" s="182"/>
      <c r="BF201" s="182"/>
      <c r="BG201" s="182"/>
      <c r="BH201" s="182"/>
      <c r="BI201" s="182"/>
      <c r="BJ201" s="182"/>
      <c r="BK201" s="182"/>
      <c r="BL201" s="182"/>
      <c r="BM201" s="182"/>
      <c r="BN201" s="182"/>
      <c r="BO201" s="182"/>
      <c r="BP201" s="182"/>
      <c r="BQ201" s="182"/>
      <c r="BR201" s="182"/>
      <c r="BS201" s="182"/>
      <c r="BT201" s="182"/>
      <c r="BU201" s="182"/>
      <c r="BV201" s="182"/>
      <c r="BW201" s="182"/>
      <c r="BX201" s="182"/>
      <c r="BY201" s="182"/>
      <c r="BZ201" s="182"/>
      <c r="CA201" s="182"/>
      <c r="CB201" s="182"/>
      <c r="CC201" s="182"/>
      <c r="CD201" s="182"/>
      <c r="CE201" s="182"/>
      <c r="CF201" s="182"/>
      <c r="CG201" s="182"/>
      <c r="CH201" s="182"/>
      <c r="CI201" s="182"/>
      <c r="CJ201" s="182"/>
      <c r="CK201" s="182"/>
      <c r="CL201" s="182"/>
      <c r="CM201" s="182"/>
      <c r="CN201" s="182"/>
      <c r="CO201" s="182"/>
      <c r="CP201" s="182"/>
      <c r="CQ201" s="182"/>
    </row>
    <row r="202" spans="8:95" ht="216.75">
      <c r="H202" s="312"/>
      <c r="I202" s="313" t="s">
        <v>313</v>
      </c>
      <c r="J202" s="186"/>
      <c r="K202" s="332" t="s">
        <v>1080</v>
      </c>
      <c r="L202" s="338"/>
      <c r="M202" s="334"/>
      <c r="N202" s="160"/>
      <c r="O202" s="161"/>
      <c r="P202" s="162"/>
      <c r="Q202" s="163"/>
      <c r="R202" s="226"/>
      <c r="S202" s="182"/>
      <c r="T202" s="182"/>
      <c r="U202" s="182"/>
      <c r="V202" s="182"/>
      <c r="W202" s="182"/>
      <c r="X202" s="182"/>
      <c r="Y202" s="182"/>
      <c r="Z202" s="182"/>
      <c r="AA202" s="182"/>
      <c r="AB202" s="182"/>
      <c r="AC202" s="182"/>
      <c r="AD202" s="182"/>
      <c r="AE202" s="182"/>
      <c r="AF202" s="182"/>
      <c r="AG202" s="182"/>
      <c r="AH202" s="182"/>
      <c r="AI202" s="182"/>
      <c r="AJ202" s="182"/>
      <c r="AK202" s="182"/>
      <c r="AL202" s="182"/>
      <c r="AM202" s="182"/>
      <c r="AN202" s="182"/>
      <c r="AO202" s="182"/>
      <c r="AP202" s="182"/>
      <c r="AQ202" s="182"/>
      <c r="AR202" s="182"/>
      <c r="AS202" s="182"/>
      <c r="AT202" s="182"/>
      <c r="AU202" s="182"/>
      <c r="AV202" s="182"/>
      <c r="AW202" s="182"/>
      <c r="AX202" s="182"/>
      <c r="AY202" s="182"/>
      <c r="AZ202" s="182"/>
      <c r="BA202" s="182"/>
      <c r="BB202" s="182"/>
      <c r="BC202" s="182"/>
      <c r="BD202" s="182"/>
      <c r="BE202" s="182"/>
      <c r="BF202" s="182"/>
      <c r="BG202" s="182"/>
      <c r="BH202" s="182"/>
      <c r="BI202" s="182"/>
      <c r="BJ202" s="182"/>
      <c r="BK202" s="182"/>
      <c r="BL202" s="182"/>
      <c r="BM202" s="182"/>
      <c r="BN202" s="182"/>
      <c r="BO202" s="182"/>
      <c r="BP202" s="182"/>
      <c r="BQ202" s="182"/>
      <c r="BR202" s="182"/>
      <c r="BS202" s="182"/>
      <c r="BT202" s="182"/>
      <c r="BU202" s="182"/>
      <c r="BV202" s="182"/>
      <c r="BW202" s="182"/>
      <c r="BX202" s="182"/>
      <c r="BY202" s="182"/>
      <c r="BZ202" s="182"/>
      <c r="CA202" s="182"/>
      <c r="CB202" s="182"/>
      <c r="CC202" s="182"/>
      <c r="CD202" s="182"/>
      <c r="CE202" s="182"/>
      <c r="CF202" s="182"/>
      <c r="CG202" s="182"/>
      <c r="CH202" s="182"/>
      <c r="CI202" s="182"/>
      <c r="CJ202" s="182"/>
      <c r="CK202" s="182"/>
      <c r="CL202" s="182"/>
      <c r="CM202" s="182"/>
      <c r="CN202" s="182"/>
      <c r="CO202" s="182"/>
      <c r="CP202" s="182"/>
      <c r="CQ202" s="182"/>
    </row>
    <row r="203" spans="8:95" ht="51">
      <c r="H203" s="312"/>
      <c r="I203" s="313"/>
      <c r="J203" s="186" t="s">
        <v>117</v>
      </c>
      <c r="K203" s="332" t="s">
        <v>1081</v>
      </c>
      <c r="L203" s="338"/>
      <c r="M203" s="335" t="s">
        <v>325</v>
      </c>
      <c r="N203" s="61" t="s">
        <v>885</v>
      </c>
      <c r="O203" s="62" t="s">
        <v>886</v>
      </c>
      <c r="P203" s="32"/>
      <c r="Q203" s="32"/>
      <c r="R203" s="226"/>
      <c r="S203" s="182"/>
      <c r="T203" s="182"/>
      <c r="U203" s="182"/>
      <c r="V203" s="182"/>
      <c r="W203" s="182"/>
      <c r="X203" s="182"/>
      <c r="Y203" s="182"/>
      <c r="Z203" s="182"/>
      <c r="AA203" s="182"/>
      <c r="AB203" s="182"/>
      <c r="AC203" s="182"/>
      <c r="AD203" s="182"/>
      <c r="AE203" s="182"/>
      <c r="AF203" s="182"/>
      <c r="AG203" s="182"/>
      <c r="AH203" s="182"/>
      <c r="AI203" s="182"/>
      <c r="AJ203" s="182"/>
      <c r="AK203" s="182"/>
      <c r="AL203" s="182"/>
      <c r="AM203" s="182"/>
      <c r="AN203" s="182"/>
      <c r="AO203" s="182"/>
      <c r="AP203" s="182"/>
      <c r="AQ203" s="182"/>
      <c r="AR203" s="182"/>
      <c r="AS203" s="182"/>
      <c r="AT203" s="182"/>
      <c r="AU203" s="182"/>
      <c r="AV203" s="182"/>
      <c r="AW203" s="182"/>
      <c r="AX203" s="182"/>
      <c r="AY203" s="182"/>
      <c r="AZ203" s="182"/>
      <c r="BA203" s="182"/>
      <c r="BB203" s="182"/>
      <c r="BC203" s="182"/>
      <c r="BD203" s="182"/>
      <c r="BE203" s="182"/>
      <c r="BF203" s="182"/>
      <c r="BG203" s="182"/>
      <c r="BH203" s="182"/>
      <c r="BI203" s="182"/>
      <c r="BJ203" s="182"/>
      <c r="BK203" s="182"/>
      <c r="BL203" s="182"/>
      <c r="BM203" s="182"/>
      <c r="BN203" s="182"/>
      <c r="BO203" s="182"/>
      <c r="BP203" s="182"/>
      <c r="BQ203" s="182"/>
      <c r="BR203" s="182"/>
      <c r="BS203" s="182"/>
      <c r="BT203" s="182"/>
      <c r="BU203" s="182"/>
      <c r="BV203" s="182"/>
      <c r="BW203" s="182"/>
      <c r="BX203" s="182"/>
      <c r="BY203" s="182"/>
      <c r="BZ203" s="182"/>
      <c r="CA203" s="182"/>
      <c r="CB203" s="182"/>
      <c r="CC203" s="182"/>
      <c r="CD203" s="182"/>
      <c r="CE203" s="182"/>
      <c r="CF203" s="182"/>
      <c r="CG203" s="182"/>
      <c r="CH203" s="182"/>
      <c r="CI203" s="182"/>
      <c r="CJ203" s="182"/>
      <c r="CK203" s="182"/>
      <c r="CL203" s="182"/>
      <c r="CM203" s="182"/>
      <c r="CN203" s="182"/>
      <c r="CO203" s="182"/>
      <c r="CP203" s="182"/>
      <c r="CQ203" s="182"/>
    </row>
    <row r="204" spans="8:95" ht="38.25">
      <c r="H204" s="312"/>
      <c r="I204" s="313"/>
      <c r="J204" s="186" t="s">
        <v>119</v>
      </c>
      <c r="K204" s="332" t="s">
        <v>1082</v>
      </c>
      <c r="L204" s="338"/>
      <c r="M204" s="335" t="s">
        <v>325</v>
      </c>
      <c r="N204" s="61" t="s">
        <v>885</v>
      </c>
      <c r="O204" s="62" t="s">
        <v>886</v>
      </c>
      <c r="P204" s="32"/>
      <c r="Q204" s="32"/>
      <c r="R204" s="226"/>
      <c r="S204" s="182"/>
      <c r="T204" s="182"/>
      <c r="U204" s="182"/>
      <c r="V204" s="182"/>
      <c r="W204" s="182"/>
      <c r="X204" s="182"/>
      <c r="Y204" s="182"/>
      <c r="Z204" s="182"/>
      <c r="AA204" s="182"/>
      <c r="AB204" s="182"/>
      <c r="AC204" s="182"/>
      <c r="AD204" s="182"/>
      <c r="AE204" s="182"/>
      <c r="AF204" s="182"/>
      <c r="AG204" s="182"/>
      <c r="AH204" s="182"/>
      <c r="AI204" s="182"/>
      <c r="AJ204" s="182"/>
      <c r="AK204" s="182"/>
      <c r="AL204" s="182"/>
      <c r="AM204" s="182"/>
      <c r="AN204" s="182"/>
      <c r="AO204" s="182"/>
      <c r="AP204" s="182"/>
      <c r="AQ204" s="182"/>
      <c r="AR204" s="182"/>
      <c r="AS204" s="182"/>
      <c r="AT204" s="182"/>
      <c r="AU204" s="182"/>
      <c r="AV204" s="182"/>
      <c r="AW204" s="182"/>
      <c r="AX204" s="182"/>
      <c r="AY204" s="182"/>
      <c r="AZ204" s="182"/>
      <c r="BA204" s="182"/>
      <c r="BB204" s="182"/>
      <c r="BC204" s="182"/>
      <c r="BD204" s="182"/>
      <c r="BE204" s="182"/>
      <c r="BF204" s="182"/>
      <c r="BG204" s="182"/>
      <c r="BH204" s="182"/>
      <c r="BI204" s="182"/>
      <c r="BJ204" s="182"/>
      <c r="BK204" s="182"/>
      <c r="BL204" s="182"/>
      <c r="BM204" s="182"/>
      <c r="BN204" s="182"/>
      <c r="BO204" s="182"/>
      <c r="BP204" s="182"/>
      <c r="BQ204" s="182"/>
      <c r="BR204" s="182"/>
      <c r="BS204" s="182"/>
      <c r="BT204" s="182"/>
      <c r="BU204" s="182"/>
      <c r="BV204" s="182"/>
      <c r="BW204" s="182"/>
      <c r="BX204" s="182"/>
      <c r="BY204" s="182"/>
      <c r="BZ204" s="182"/>
      <c r="CA204" s="182"/>
      <c r="CB204" s="182"/>
      <c r="CC204" s="182"/>
      <c r="CD204" s="182"/>
      <c r="CE204" s="182"/>
      <c r="CF204" s="182"/>
      <c r="CG204" s="182"/>
      <c r="CH204" s="182"/>
      <c r="CI204" s="182"/>
      <c r="CJ204" s="182"/>
      <c r="CK204" s="182"/>
      <c r="CL204" s="182"/>
      <c r="CM204" s="182"/>
      <c r="CN204" s="182"/>
      <c r="CO204" s="182"/>
      <c r="CP204" s="182"/>
      <c r="CQ204" s="182"/>
    </row>
    <row r="205" spans="8:95" ht="51">
      <c r="H205" s="312"/>
      <c r="I205" s="313"/>
      <c r="J205" s="186" t="s">
        <v>121</v>
      </c>
      <c r="K205" s="332" t="s">
        <v>1083</v>
      </c>
      <c r="L205" s="338"/>
      <c r="M205" s="335" t="s">
        <v>325</v>
      </c>
      <c r="N205" s="61" t="s">
        <v>885</v>
      </c>
      <c r="O205" s="62" t="s">
        <v>886</v>
      </c>
      <c r="P205" s="32"/>
      <c r="Q205" s="32"/>
      <c r="R205" s="226"/>
      <c r="S205" s="182"/>
      <c r="T205" s="182"/>
      <c r="U205" s="182"/>
      <c r="V205" s="182"/>
      <c r="W205" s="182"/>
      <c r="X205" s="182"/>
      <c r="Y205" s="182"/>
      <c r="Z205" s="182"/>
      <c r="AA205" s="182"/>
      <c r="AB205" s="182"/>
      <c r="AC205" s="182"/>
      <c r="AD205" s="182"/>
      <c r="AE205" s="182"/>
      <c r="AF205" s="182"/>
      <c r="AG205" s="182"/>
      <c r="AH205" s="182"/>
      <c r="AI205" s="182"/>
      <c r="AJ205" s="182"/>
      <c r="AK205" s="182"/>
      <c r="AL205" s="182"/>
      <c r="AM205" s="182"/>
      <c r="AN205" s="182"/>
      <c r="AO205" s="182"/>
      <c r="AP205" s="182"/>
      <c r="AQ205" s="182"/>
      <c r="AR205" s="182"/>
      <c r="AS205" s="182"/>
      <c r="AT205" s="182"/>
      <c r="AU205" s="182"/>
      <c r="AV205" s="182"/>
      <c r="AW205" s="182"/>
      <c r="AX205" s="182"/>
      <c r="AY205" s="182"/>
      <c r="AZ205" s="182"/>
      <c r="BA205" s="182"/>
      <c r="BB205" s="182"/>
      <c r="BC205" s="182"/>
      <c r="BD205" s="182"/>
      <c r="BE205" s="182"/>
      <c r="BF205" s="182"/>
      <c r="BG205" s="182"/>
      <c r="BH205" s="182"/>
      <c r="BI205" s="182"/>
      <c r="BJ205" s="182"/>
      <c r="BK205" s="182"/>
      <c r="BL205" s="182"/>
      <c r="BM205" s="182"/>
      <c r="BN205" s="182"/>
      <c r="BO205" s="182"/>
      <c r="BP205" s="182"/>
      <c r="BQ205" s="182"/>
      <c r="BR205" s="182"/>
      <c r="BS205" s="182"/>
      <c r="BT205" s="182"/>
      <c r="BU205" s="182"/>
      <c r="BV205" s="182"/>
      <c r="BW205" s="182"/>
      <c r="BX205" s="182"/>
      <c r="BY205" s="182"/>
      <c r="BZ205" s="182"/>
      <c r="CA205" s="182"/>
      <c r="CB205" s="182"/>
      <c r="CC205" s="182"/>
      <c r="CD205" s="182"/>
      <c r="CE205" s="182"/>
      <c r="CF205" s="182"/>
      <c r="CG205" s="182"/>
      <c r="CH205" s="182"/>
      <c r="CI205" s="182"/>
      <c r="CJ205" s="182"/>
      <c r="CK205" s="182"/>
      <c r="CL205" s="182"/>
      <c r="CM205" s="182"/>
      <c r="CN205" s="182"/>
      <c r="CO205" s="182"/>
      <c r="CP205" s="182"/>
      <c r="CQ205" s="182"/>
    </row>
    <row r="206" spans="8:95" ht="33.75">
      <c r="H206" s="312"/>
      <c r="I206" s="313"/>
      <c r="J206" s="186" t="s">
        <v>134</v>
      </c>
      <c r="K206" s="332" t="s">
        <v>1084</v>
      </c>
      <c r="L206" s="338"/>
      <c r="M206" s="335" t="s">
        <v>325</v>
      </c>
      <c r="N206" s="61" t="s">
        <v>885</v>
      </c>
      <c r="O206" s="62" t="s">
        <v>886</v>
      </c>
      <c r="P206" s="32"/>
      <c r="Q206" s="32"/>
      <c r="R206" s="226"/>
      <c r="S206" s="182"/>
      <c r="T206" s="182"/>
      <c r="U206" s="182"/>
      <c r="V206" s="182"/>
      <c r="W206" s="182"/>
      <c r="X206" s="182"/>
      <c r="Y206" s="182"/>
      <c r="Z206" s="182"/>
      <c r="AA206" s="182"/>
      <c r="AB206" s="182"/>
      <c r="AC206" s="182"/>
      <c r="AD206" s="182"/>
      <c r="AE206" s="182"/>
      <c r="AF206" s="182"/>
      <c r="AG206" s="182"/>
      <c r="AH206" s="182"/>
      <c r="AI206" s="182"/>
      <c r="AJ206" s="182"/>
      <c r="AK206" s="182"/>
      <c r="AL206" s="182"/>
      <c r="AM206" s="182"/>
      <c r="AN206" s="182"/>
      <c r="AO206" s="182"/>
      <c r="AP206" s="182"/>
      <c r="AQ206" s="182"/>
      <c r="AR206" s="182"/>
      <c r="AS206" s="182"/>
      <c r="AT206" s="182"/>
      <c r="AU206" s="182"/>
      <c r="AV206" s="182"/>
      <c r="AW206" s="182"/>
      <c r="AX206" s="182"/>
      <c r="AY206" s="182"/>
      <c r="AZ206" s="182"/>
      <c r="BA206" s="182"/>
      <c r="BB206" s="182"/>
      <c r="BC206" s="182"/>
      <c r="BD206" s="182"/>
      <c r="BE206" s="182"/>
      <c r="BF206" s="182"/>
      <c r="BG206" s="182"/>
      <c r="BH206" s="182"/>
      <c r="BI206" s="182"/>
      <c r="BJ206" s="182"/>
      <c r="BK206" s="182"/>
      <c r="BL206" s="182"/>
      <c r="BM206" s="182"/>
      <c r="BN206" s="182"/>
      <c r="BO206" s="182"/>
      <c r="BP206" s="182"/>
      <c r="BQ206" s="182"/>
      <c r="BR206" s="182"/>
      <c r="BS206" s="182"/>
      <c r="BT206" s="182"/>
      <c r="BU206" s="182"/>
      <c r="BV206" s="182"/>
      <c r="BW206" s="182"/>
      <c r="BX206" s="182"/>
      <c r="BY206" s="182"/>
      <c r="BZ206" s="182"/>
      <c r="CA206" s="182"/>
      <c r="CB206" s="182"/>
      <c r="CC206" s="182"/>
      <c r="CD206" s="182"/>
      <c r="CE206" s="182"/>
      <c r="CF206" s="182"/>
      <c r="CG206" s="182"/>
      <c r="CH206" s="182"/>
      <c r="CI206" s="182"/>
      <c r="CJ206" s="182"/>
      <c r="CK206" s="182"/>
      <c r="CL206" s="182"/>
      <c r="CM206" s="182"/>
      <c r="CN206" s="182"/>
      <c r="CO206" s="182"/>
      <c r="CP206" s="182"/>
      <c r="CQ206" s="182"/>
    </row>
    <row r="207" spans="8:95" ht="33.75">
      <c r="H207" s="312"/>
      <c r="I207" s="313"/>
      <c r="J207" s="186" t="s">
        <v>138</v>
      </c>
      <c r="K207" s="332" t="s">
        <v>1085</v>
      </c>
      <c r="L207" s="338"/>
      <c r="M207" s="335" t="s">
        <v>325</v>
      </c>
      <c r="N207" s="61" t="s">
        <v>885</v>
      </c>
      <c r="O207" s="62" t="s">
        <v>886</v>
      </c>
      <c r="P207" s="32"/>
      <c r="Q207" s="32"/>
      <c r="R207" s="226"/>
      <c r="S207" s="182"/>
      <c r="T207" s="182"/>
      <c r="U207" s="182"/>
      <c r="V207" s="182"/>
      <c r="W207" s="182"/>
      <c r="X207" s="182"/>
      <c r="Y207" s="182"/>
      <c r="Z207" s="182"/>
      <c r="AA207" s="182"/>
      <c r="AB207" s="182"/>
      <c r="AC207" s="182"/>
      <c r="AD207" s="182"/>
      <c r="AE207" s="182"/>
      <c r="AF207" s="182"/>
      <c r="AG207" s="182"/>
      <c r="AH207" s="182"/>
      <c r="AI207" s="182"/>
      <c r="AJ207" s="182"/>
      <c r="AK207" s="182"/>
      <c r="AL207" s="182"/>
      <c r="AM207" s="182"/>
      <c r="AN207" s="182"/>
      <c r="AO207" s="182"/>
      <c r="AP207" s="182"/>
      <c r="AQ207" s="182"/>
      <c r="AR207" s="182"/>
      <c r="AS207" s="182"/>
      <c r="AT207" s="182"/>
      <c r="AU207" s="182"/>
      <c r="AV207" s="182"/>
      <c r="AW207" s="182"/>
      <c r="AX207" s="182"/>
      <c r="AY207" s="182"/>
      <c r="AZ207" s="182"/>
      <c r="BA207" s="182"/>
      <c r="BB207" s="182"/>
      <c r="BC207" s="182"/>
      <c r="BD207" s="182"/>
      <c r="BE207" s="182"/>
      <c r="BF207" s="182"/>
      <c r="BG207" s="182"/>
      <c r="BH207" s="182"/>
      <c r="BI207" s="182"/>
      <c r="BJ207" s="182"/>
      <c r="BK207" s="182"/>
      <c r="BL207" s="182"/>
      <c r="BM207" s="182"/>
      <c r="BN207" s="182"/>
      <c r="BO207" s="182"/>
      <c r="BP207" s="182"/>
      <c r="BQ207" s="182"/>
      <c r="BR207" s="182"/>
      <c r="BS207" s="182"/>
      <c r="BT207" s="182"/>
      <c r="BU207" s="182"/>
      <c r="BV207" s="182"/>
      <c r="BW207" s="182"/>
      <c r="BX207" s="182"/>
      <c r="BY207" s="182"/>
      <c r="BZ207" s="182"/>
      <c r="CA207" s="182"/>
      <c r="CB207" s="182"/>
      <c r="CC207" s="182"/>
      <c r="CD207" s="182"/>
      <c r="CE207" s="182"/>
      <c r="CF207" s="182"/>
      <c r="CG207" s="182"/>
      <c r="CH207" s="182"/>
      <c r="CI207" s="182"/>
      <c r="CJ207" s="182"/>
      <c r="CK207" s="182"/>
      <c r="CL207" s="182"/>
      <c r="CM207" s="182"/>
      <c r="CN207" s="182"/>
      <c r="CO207" s="182"/>
      <c r="CP207" s="182"/>
      <c r="CQ207" s="182"/>
    </row>
    <row r="208" spans="8:95" ht="76.5">
      <c r="H208" s="312"/>
      <c r="I208" s="313"/>
      <c r="J208" s="186" t="s">
        <v>150</v>
      </c>
      <c r="K208" s="332" t="s">
        <v>1086</v>
      </c>
      <c r="L208" s="338"/>
      <c r="M208" s="335" t="s">
        <v>325</v>
      </c>
      <c r="N208" s="61" t="s">
        <v>885</v>
      </c>
      <c r="O208" s="62" t="s">
        <v>886</v>
      </c>
      <c r="P208" s="32"/>
      <c r="Q208" s="32"/>
      <c r="R208" s="226"/>
      <c r="S208" s="182"/>
      <c r="T208" s="182"/>
      <c r="U208" s="182"/>
      <c r="V208" s="182"/>
      <c r="W208" s="182"/>
      <c r="X208" s="182"/>
      <c r="Y208" s="182"/>
      <c r="Z208" s="182"/>
      <c r="AA208" s="182"/>
      <c r="AB208" s="182"/>
      <c r="AC208" s="182"/>
      <c r="AD208" s="182"/>
      <c r="AE208" s="182"/>
      <c r="AF208" s="182"/>
      <c r="AG208" s="182"/>
      <c r="AH208" s="182"/>
      <c r="AI208" s="182"/>
      <c r="AJ208" s="182"/>
      <c r="AK208" s="182"/>
      <c r="AL208" s="182"/>
      <c r="AM208" s="182"/>
      <c r="AN208" s="182"/>
      <c r="AO208" s="182"/>
      <c r="AP208" s="182"/>
      <c r="AQ208" s="182"/>
      <c r="AR208" s="182"/>
      <c r="AS208" s="182"/>
      <c r="AT208" s="182"/>
      <c r="AU208" s="182"/>
      <c r="AV208" s="182"/>
      <c r="AW208" s="182"/>
      <c r="AX208" s="182"/>
      <c r="AY208" s="182"/>
      <c r="AZ208" s="182"/>
      <c r="BA208" s="182"/>
      <c r="BB208" s="182"/>
      <c r="BC208" s="182"/>
      <c r="BD208" s="182"/>
      <c r="BE208" s="182"/>
      <c r="BF208" s="182"/>
      <c r="BG208" s="182"/>
      <c r="BH208" s="182"/>
      <c r="BI208" s="182"/>
      <c r="BJ208" s="182"/>
      <c r="BK208" s="182"/>
      <c r="BL208" s="182"/>
      <c r="BM208" s="182"/>
      <c r="BN208" s="182"/>
      <c r="BO208" s="182"/>
      <c r="BP208" s="182"/>
      <c r="BQ208" s="182"/>
      <c r="BR208" s="182"/>
      <c r="BS208" s="182"/>
      <c r="BT208" s="182"/>
      <c r="BU208" s="182"/>
      <c r="BV208" s="182"/>
      <c r="BW208" s="182"/>
      <c r="BX208" s="182"/>
      <c r="BY208" s="182"/>
      <c r="BZ208" s="182"/>
      <c r="CA208" s="182"/>
      <c r="CB208" s="182"/>
      <c r="CC208" s="182"/>
      <c r="CD208" s="182"/>
      <c r="CE208" s="182"/>
      <c r="CF208" s="182"/>
      <c r="CG208" s="182"/>
      <c r="CH208" s="182"/>
      <c r="CI208" s="182"/>
      <c r="CJ208" s="182"/>
      <c r="CK208" s="182"/>
      <c r="CL208" s="182"/>
      <c r="CM208" s="182"/>
      <c r="CN208" s="182"/>
      <c r="CO208" s="182"/>
      <c r="CP208" s="182"/>
      <c r="CQ208" s="182"/>
    </row>
    <row r="209" spans="8:95" ht="33.75">
      <c r="H209" s="312"/>
      <c r="I209" s="313"/>
      <c r="J209" s="186" t="s">
        <v>152</v>
      </c>
      <c r="K209" s="332" t="s">
        <v>1087</v>
      </c>
      <c r="L209" s="338"/>
      <c r="M209" s="335" t="s">
        <v>325</v>
      </c>
      <c r="N209" s="61"/>
      <c r="O209" s="62" t="s">
        <v>886</v>
      </c>
      <c r="P209" s="32"/>
      <c r="Q209" s="32"/>
      <c r="R209" s="226"/>
      <c r="S209" s="182"/>
      <c r="T209" s="182"/>
      <c r="U209" s="182"/>
      <c r="V209" s="182"/>
      <c r="W209" s="182"/>
      <c r="X209" s="182"/>
      <c r="Y209" s="182"/>
      <c r="Z209" s="182"/>
      <c r="AA209" s="182"/>
      <c r="AB209" s="182"/>
      <c r="AC209" s="182"/>
      <c r="AD209" s="182"/>
      <c r="AE209" s="182"/>
      <c r="AF209" s="182"/>
      <c r="AG209" s="182"/>
      <c r="AH209" s="182"/>
      <c r="AI209" s="182"/>
      <c r="AJ209" s="182"/>
      <c r="AK209" s="182"/>
      <c r="AL209" s="182"/>
      <c r="AM209" s="182"/>
      <c r="AN209" s="182"/>
      <c r="AO209" s="182"/>
      <c r="AP209" s="182"/>
      <c r="AQ209" s="182"/>
      <c r="AR209" s="182"/>
      <c r="AS209" s="182"/>
      <c r="AT209" s="182"/>
      <c r="AU209" s="182"/>
      <c r="AV209" s="182"/>
      <c r="AW209" s="182"/>
      <c r="AX209" s="182"/>
      <c r="AY209" s="182"/>
      <c r="AZ209" s="182"/>
      <c r="BA209" s="182"/>
      <c r="BB209" s="182"/>
      <c r="BC209" s="182"/>
      <c r="BD209" s="182"/>
      <c r="BE209" s="182"/>
      <c r="BF209" s="182"/>
      <c r="BG209" s="182"/>
      <c r="BH209" s="182"/>
      <c r="BI209" s="182"/>
      <c r="BJ209" s="182"/>
      <c r="BK209" s="182"/>
      <c r="BL209" s="182"/>
      <c r="BM209" s="182"/>
      <c r="BN209" s="182"/>
      <c r="BO209" s="182"/>
      <c r="BP209" s="182"/>
      <c r="BQ209" s="182"/>
      <c r="BR209" s="182"/>
      <c r="BS209" s="182"/>
      <c r="BT209" s="182"/>
      <c r="BU209" s="182"/>
      <c r="BV209" s="182"/>
      <c r="BW209" s="182"/>
      <c r="BX209" s="182"/>
      <c r="BY209" s="182"/>
      <c r="BZ209" s="182"/>
      <c r="CA209" s="182"/>
      <c r="CB209" s="182"/>
      <c r="CC209" s="182"/>
      <c r="CD209" s="182"/>
      <c r="CE209" s="182"/>
      <c r="CF209" s="182"/>
      <c r="CG209" s="182"/>
      <c r="CH209" s="182"/>
      <c r="CI209" s="182"/>
      <c r="CJ209" s="182"/>
      <c r="CK209" s="182"/>
      <c r="CL209" s="182"/>
      <c r="CM209" s="182"/>
      <c r="CN209" s="182"/>
      <c r="CO209" s="182"/>
      <c r="CP209" s="182"/>
      <c r="CQ209" s="182"/>
    </row>
    <row r="210" spans="8:95" ht="38.25">
      <c r="H210" s="312"/>
      <c r="I210" s="313"/>
      <c r="J210" s="186" t="s">
        <v>154</v>
      </c>
      <c r="K210" s="332" t="s">
        <v>1088</v>
      </c>
      <c r="L210" s="338"/>
      <c r="M210" s="335" t="s">
        <v>325</v>
      </c>
      <c r="N210" s="61" t="s">
        <v>885</v>
      </c>
      <c r="O210" s="62" t="s">
        <v>886</v>
      </c>
      <c r="P210" s="32"/>
      <c r="Q210" s="32"/>
      <c r="R210" s="226"/>
      <c r="S210" s="182"/>
      <c r="T210" s="182"/>
      <c r="U210" s="182"/>
      <c r="V210" s="182"/>
      <c r="W210" s="182"/>
      <c r="X210" s="182"/>
      <c r="Y210" s="182"/>
      <c r="Z210" s="182"/>
      <c r="AA210" s="182"/>
      <c r="AB210" s="182"/>
      <c r="AC210" s="182"/>
      <c r="AD210" s="182"/>
      <c r="AE210" s="182"/>
      <c r="AF210" s="182"/>
      <c r="AG210" s="182"/>
      <c r="AH210" s="182"/>
      <c r="AI210" s="182"/>
      <c r="AJ210" s="182"/>
      <c r="AK210" s="182"/>
      <c r="AL210" s="182"/>
      <c r="AM210" s="182"/>
      <c r="AN210" s="182"/>
      <c r="AO210" s="182"/>
      <c r="AP210" s="182"/>
      <c r="AQ210" s="182"/>
      <c r="AR210" s="182"/>
      <c r="AS210" s="182"/>
      <c r="AT210" s="182"/>
      <c r="AU210" s="182"/>
      <c r="AV210" s="182"/>
      <c r="AW210" s="182"/>
      <c r="AX210" s="182"/>
      <c r="AY210" s="182"/>
      <c r="AZ210" s="182"/>
      <c r="BA210" s="182"/>
      <c r="BB210" s="182"/>
      <c r="BC210" s="182"/>
      <c r="BD210" s="182"/>
      <c r="BE210" s="182"/>
      <c r="BF210" s="182"/>
      <c r="BG210" s="182"/>
      <c r="BH210" s="182"/>
      <c r="BI210" s="182"/>
      <c r="BJ210" s="182"/>
      <c r="BK210" s="182"/>
      <c r="BL210" s="182"/>
      <c r="BM210" s="182"/>
      <c r="BN210" s="182"/>
      <c r="BO210" s="182"/>
      <c r="BP210" s="182"/>
      <c r="BQ210" s="182"/>
      <c r="BR210" s="182"/>
      <c r="BS210" s="182"/>
      <c r="BT210" s="182"/>
      <c r="BU210" s="182"/>
      <c r="BV210" s="182"/>
      <c r="BW210" s="182"/>
      <c r="BX210" s="182"/>
      <c r="BY210" s="182"/>
      <c r="BZ210" s="182"/>
      <c r="CA210" s="182"/>
      <c r="CB210" s="182"/>
      <c r="CC210" s="182"/>
      <c r="CD210" s="182"/>
      <c r="CE210" s="182"/>
      <c r="CF210" s="182"/>
      <c r="CG210" s="182"/>
      <c r="CH210" s="182"/>
      <c r="CI210" s="182"/>
      <c r="CJ210" s="182"/>
      <c r="CK210" s="182"/>
      <c r="CL210" s="182"/>
      <c r="CM210" s="182"/>
      <c r="CN210" s="182"/>
      <c r="CO210" s="182"/>
      <c r="CP210" s="182"/>
      <c r="CQ210" s="182"/>
    </row>
    <row r="211" spans="8:95" ht="204">
      <c r="H211" s="312"/>
      <c r="I211" s="313" t="s">
        <v>316</v>
      </c>
      <c r="J211" s="186"/>
      <c r="K211" s="336" t="s">
        <v>1089</v>
      </c>
      <c r="L211" s="338"/>
      <c r="M211" s="341" t="s">
        <v>348</v>
      </c>
      <c r="N211" s="137" t="s">
        <v>929</v>
      </c>
      <c r="O211" s="62" t="s">
        <v>287</v>
      </c>
      <c r="P211" s="32"/>
      <c r="Q211" s="32"/>
      <c r="R211" s="226"/>
      <c r="S211" s="182"/>
      <c r="T211" s="182"/>
      <c r="U211" s="182"/>
      <c r="V211" s="182"/>
      <c r="W211" s="182"/>
      <c r="X211" s="182"/>
      <c r="Y211" s="182"/>
      <c r="Z211" s="182"/>
      <c r="AA211" s="182"/>
      <c r="AB211" s="182"/>
      <c r="AC211" s="182"/>
      <c r="AD211" s="182"/>
      <c r="AE211" s="182"/>
      <c r="AF211" s="182"/>
      <c r="AG211" s="182"/>
      <c r="AH211" s="182"/>
      <c r="AI211" s="182"/>
      <c r="AJ211" s="182"/>
      <c r="AK211" s="182"/>
      <c r="AL211" s="182"/>
      <c r="AM211" s="182"/>
      <c r="AN211" s="182"/>
      <c r="AO211" s="182"/>
      <c r="AP211" s="182"/>
      <c r="AQ211" s="182"/>
      <c r="AR211" s="182"/>
      <c r="AS211" s="182"/>
      <c r="AT211" s="182"/>
      <c r="AU211" s="182"/>
      <c r="AV211" s="182"/>
      <c r="AW211" s="182"/>
      <c r="AX211" s="182"/>
      <c r="AY211" s="182"/>
      <c r="AZ211" s="182"/>
      <c r="BA211" s="182"/>
      <c r="BB211" s="182"/>
      <c r="BC211" s="182"/>
      <c r="BD211" s="182"/>
      <c r="BE211" s="182"/>
      <c r="BF211" s="182"/>
      <c r="BG211" s="182"/>
      <c r="BH211" s="182"/>
      <c r="BI211" s="182"/>
      <c r="BJ211" s="182"/>
      <c r="BK211" s="182"/>
      <c r="BL211" s="182"/>
      <c r="BM211" s="182"/>
      <c r="BN211" s="182"/>
      <c r="BO211" s="182"/>
      <c r="BP211" s="182"/>
      <c r="BQ211" s="182"/>
      <c r="BR211" s="182"/>
      <c r="BS211" s="182"/>
      <c r="BT211" s="182"/>
      <c r="BU211" s="182"/>
      <c r="BV211" s="182"/>
      <c r="BW211" s="182"/>
      <c r="BX211" s="182"/>
      <c r="BY211" s="182"/>
      <c r="BZ211" s="182"/>
      <c r="CA211" s="182"/>
      <c r="CB211" s="182"/>
      <c r="CC211" s="182"/>
      <c r="CD211" s="182"/>
      <c r="CE211" s="182"/>
      <c r="CF211" s="182"/>
      <c r="CG211" s="182"/>
      <c r="CH211" s="182"/>
      <c r="CI211" s="182"/>
      <c r="CJ211" s="182"/>
      <c r="CK211" s="182"/>
      <c r="CL211" s="182"/>
      <c r="CM211" s="182"/>
      <c r="CN211" s="182"/>
      <c r="CO211" s="182"/>
      <c r="CP211" s="182"/>
      <c r="CQ211" s="182"/>
    </row>
    <row r="212" spans="8:95" ht="114.75">
      <c r="H212" s="312"/>
      <c r="I212" s="313" t="s">
        <v>318</v>
      </c>
      <c r="J212" s="186"/>
      <c r="K212" s="336" t="s">
        <v>1090</v>
      </c>
      <c r="L212" s="338"/>
      <c r="M212" s="334"/>
      <c r="N212" s="160"/>
      <c r="O212" s="161"/>
      <c r="P212" s="162"/>
      <c r="Q212" s="163"/>
      <c r="R212" s="226"/>
      <c r="S212" s="182"/>
      <c r="T212" s="182"/>
      <c r="U212" s="182"/>
      <c r="V212" s="182"/>
      <c r="W212" s="182"/>
      <c r="X212" s="182"/>
      <c r="Y212" s="182"/>
      <c r="Z212" s="182"/>
      <c r="AA212" s="182"/>
      <c r="AB212" s="182"/>
      <c r="AC212" s="182"/>
      <c r="AD212" s="182"/>
      <c r="AE212" s="182"/>
      <c r="AF212" s="182"/>
      <c r="AG212" s="182"/>
      <c r="AH212" s="182"/>
      <c r="AI212" s="182"/>
      <c r="AJ212" s="182"/>
      <c r="AK212" s="182"/>
      <c r="AL212" s="182"/>
      <c r="AM212" s="182"/>
      <c r="AN212" s="182"/>
      <c r="AO212" s="182"/>
      <c r="AP212" s="182"/>
      <c r="AQ212" s="182"/>
      <c r="AR212" s="182"/>
      <c r="AS212" s="182"/>
      <c r="AT212" s="182"/>
      <c r="AU212" s="182"/>
      <c r="AV212" s="182"/>
      <c r="AW212" s="182"/>
      <c r="AX212" s="182"/>
      <c r="AY212" s="182"/>
      <c r="AZ212" s="182"/>
      <c r="BA212" s="182"/>
      <c r="BB212" s="182"/>
      <c r="BC212" s="182"/>
      <c r="BD212" s="182"/>
      <c r="BE212" s="182"/>
      <c r="BF212" s="182"/>
      <c r="BG212" s="182"/>
      <c r="BH212" s="182"/>
      <c r="BI212" s="182"/>
      <c r="BJ212" s="182"/>
      <c r="BK212" s="182"/>
      <c r="BL212" s="182"/>
      <c r="BM212" s="182"/>
      <c r="BN212" s="182"/>
      <c r="BO212" s="182"/>
      <c r="BP212" s="182"/>
      <c r="BQ212" s="182"/>
      <c r="BR212" s="182"/>
      <c r="BS212" s="182"/>
      <c r="BT212" s="182"/>
      <c r="BU212" s="182"/>
      <c r="BV212" s="182"/>
      <c r="BW212" s="182"/>
      <c r="BX212" s="182"/>
      <c r="BY212" s="182"/>
      <c r="BZ212" s="182"/>
      <c r="CA212" s="182"/>
      <c r="CB212" s="182"/>
      <c r="CC212" s="182"/>
      <c r="CD212" s="182"/>
      <c r="CE212" s="182"/>
      <c r="CF212" s="182"/>
      <c r="CG212" s="182"/>
      <c r="CH212" s="182"/>
      <c r="CI212" s="182"/>
      <c r="CJ212" s="182"/>
      <c r="CK212" s="182"/>
      <c r="CL212" s="182"/>
      <c r="CM212" s="182"/>
      <c r="CN212" s="182"/>
      <c r="CO212" s="182"/>
      <c r="CP212" s="182"/>
      <c r="CQ212" s="182"/>
    </row>
    <row r="213" spans="8:95" ht="25.5">
      <c r="H213" s="312"/>
      <c r="I213" s="313"/>
      <c r="J213" s="186" t="s">
        <v>117</v>
      </c>
      <c r="K213" s="336" t="s">
        <v>1091</v>
      </c>
      <c r="L213" s="338"/>
      <c r="M213" s="335" t="s">
        <v>348</v>
      </c>
      <c r="N213" s="61" t="s">
        <v>953</v>
      </c>
      <c r="O213" s="62" t="s">
        <v>287</v>
      </c>
      <c r="P213" s="32"/>
      <c r="Q213" s="32"/>
      <c r="R213" s="226"/>
      <c r="S213" s="182"/>
      <c r="T213" s="182"/>
      <c r="U213" s="182"/>
      <c r="V213" s="182"/>
      <c r="W213" s="182"/>
      <c r="X213" s="182"/>
      <c r="Y213" s="182"/>
      <c r="Z213" s="182"/>
      <c r="AA213" s="182"/>
      <c r="AB213" s="182"/>
      <c r="AC213" s="182"/>
      <c r="AD213" s="182"/>
      <c r="AE213" s="182"/>
      <c r="AF213" s="182"/>
      <c r="AG213" s="182"/>
      <c r="AH213" s="182"/>
      <c r="AI213" s="182"/>
      <c r="AJ213" s="182"/>
      <c r="AK213" s="182"/>
      <c r="AL213" s="182"/>
      <c r="AM213" s="182"/>
      <c r="AN213" s="182"/>
      <c r="AO213" s="182"/>
      <c r="AP213" s="182"/>
      <c r="AQ213" s="182"/>
      <c r="AR213" s="182"/>
      <c r="AS213" s="182"/>
      <c r="AT213" s="182"/>
      <c r="AU213" s="182"/>
      <c r="AV213" s="182"/>
      <c r="AW213" s="182"/>
      <c r="AX213" s="182"/>
      <c r="AY213" s="182"/>
      <c r="AZ213" s="182"/>
      <c r="BA213" s="182"/>
      <c r="BB213" s="182"/>
      <c r="BC213" s="182"/>
      <c r="BD213" s="182"/>
      <c r="BE213" s="182"/>
      <c r="BF213" s="182"/>
      <c r="BG213" s="182"/>
      <c r="BH213" s="182"/>
      <c r="BI213" s="182"/>
      <c r="BJ213" s="182"/>
      <c r="BK213" s="182"/>
      <c r="BL213" s="182"/>
      <c r="BM213" s="182"/>
      <c r="BN213" s="182"/>
      <c r="BO213" s="182"/>
      <c r="BP213" s="182"/>
      <c r="BQ213" s="182"/>
      <c r="BR213" s="182"/>
      <c r="BS213" s="182"/>
      <c r="BT213" s="182"/>
      <c r="BU213" s="182"/>
      <c r="BV213" s="182"/>
      <c r="BW213" s="182"/>
      <c r="BX213" s="182"/>
      <c r="BY213" s="182"/>
      <c r="BZ213" s="182"/>
      <c r="CA213" s="182"/>
      <c r="CB213" s="182"/>
      <c r="CC213" s="182"/>
      <c r="CD213" s="182"/>
      <c r="CE213" s="182"/>
      <c r="CF213" s="182"/>
      <c r="CG213" s="182"/>
      <c r="CH213" s="182"/>
      <c r="CI213" s="182"/>
      <c r="CJ213" s="182"/>
      <c r="CK213" s="182"/>
      <c r="CL213" s="182"/>
      <c r="CM213" s="182"/>
      <c r="CN213" s="182"/>
      <c r="CO213" s="182"/>
      <c r="CP213" s="182"/>
      <c r="CQ213" s="182"/>
    </row>
    <row r="214" spans="8:95" ht="38.25">
      <c r="H214" s="312"/>
      <c r="I214" s="313"/>
      <c r="J214" s="186" t="s">
        <v>119</v>
      </c>
      <c r="K214" s="336" t="s">
        <v>1092</v>
      </c>
      <c r="L214" s="338"/>
      <c r="M214" s="335" t="s">
        <v>348</v>
      </c>
      <c r="N214" s="61" t="s">
        <v>953</v>
      </c>
      <c r="O214" s="62" t="s">
        <v>287</v>
      </c>
      <c r="P214" s="32"/>
      <c r="Q214" s="32"/>
      <c r="R214" s="226"/>
      <c r="S214" s="182"/>
      <c r="T214" s="182"/>
      <c r="U214" s="182"/>
      <c r="V214" s="182"/>
      <c r="W214" s="182"/>
      <c r="X214" s="182"/>
      <c r="Y214" s="182"/>
      <c r="Z214" s="182"/>
      <c r="AA214" s="182"/>
      <c r="AB214" s="182"/>
      <c r="AC214" s="182"/>
      <c r="AD214" s="182"/>
      <c r="AE214" s="182"/>
      <c r="AF214" s="182"/>
      <c r="AG214" s="182"/>
      <c r="AH214" s="182"/>
      <c r="AI214" s="182"/>
      <c r="AJ214" s="182"/>
      <c r="AK214" s="182"/>
      <c r="AL214" s="182"/>
      <c r="AM214" s="182"/>
      <c r="AN214" s="182"/>
      <c r="AO214" s="182"/>
      <c r="AP214" s="182"/>
      <c r="AQ214" s="182"/>
      <c r="AR214" s="182"/>
      <c r="AS214" s="182"/>
      <c r="AT214" s="182"/>
      <c r="AU214" s="182"/>
      <c r="AV214" s="182"/>
      <c r="AW214" s="182"/>
      <c r="AX214" s="182"/>
      <c r="AY214" s="182"/>
      <c r="AZ214" s="182"/>
      <c r="BA214" s="182"/>
      <c r="BB214" s="182"/>
      <c r="BC214" s="182"/>
      <c r="BD214" s="182"/>
      <c r="BE214" s="182"/>
      <c r="BF214" s="182"/>
      <c r="BG214" s="182"/>
      <c r="BH214" s="182"/>
      <c r="BI214" s="182"/>
      <c r="BJ214" s="182"/>
      <c r="BK214" s="182"/>
      <c r="BL214" s="182"/>
      <c r="BM214" s="182"/>
      <c r="BN214" s="182"/>
      <c r="BO214" s="182"/>
      <c r="BP214" s="182"/>
      <c r="BQ214" s="182"/>
      <c r="BR214" s="182"/>
      <c r="BS214" s="182"/>
      <c r="BT214" s="182"/>
      <c r="BU214" s="182"/>
      <c r="BV214" s="182"/>
      <c r="BW214" s="182"/>
      <c r="BX214" s="182"/>
      <c r="BY214" s="182"/>
      <c r="BZ214" s="182"/>
      <c r="CA214" s="182"/>
      <c r="CB214" s="182"/>
      <c r="CC214" s="182"/>
      <c r="CD214" s="182"/>
      <c r="CE214" s="182"/>
      <c r="CF214" s="182"/>
      <c r="CG214" s="182"/>
      <c r="CH214" s="182"/>
      <c r="CI214" s="182"/>
      <c r="CJ214" s="182"/>
      <c r="CK214" s="182"/>
      <c r="CL214" s="182"/>
      <c r="CM214" s="182"/>
      <c r="CN214" s="182"/>
      <c r="CO214" s="182"/>
      <c r="CP214" s="182"/>
      <c r="CQ214" s="182"/>
    </row>
    <row r="215" spans="8:95" ht="267.75">
      <c r="H215" s="312"/>
      <c r="I215" s="313" t="s">
        <v>320</v>
      </c>
      <c r="J215" s="186"/>
      <c r="K215" s="336" t="s">
        <v>1093</v>
      </c>
      <c r="L215" s="338"/>
      <c r="M215" s="335" t="s">
        <v>325</v>
      </c>
      <c r="N215" s="61" t="s">
        <v>885</v>
      </c>
      <c r="O215" s="62" t="s">
        <v>886</v>
      </c>
      <c r="P215" s="32"/>
      <c r="Q215" s="32"/>
      <c r="R215" s="226"/>
      <c r="S215" s="182"/>
      <c r="T215" s="182"/>
      <c r="U215" s="182"/>
      <c r="V215" s="182"/>
      <c r="W215" s="182"/>
      <c r="X215" s="182"/>
      <c r="Y215" s="182"/>
      <c r="Z215" s="182"/>
      <c r="AA215" s="182"/>
      <c r="AB215" s="182"/>
      <c r="AC215" s="182"/>
      <c r="AD215" s="182"/>
      <c r="AE215" s="182"/>
      <c r="AF215" s="182"/>
      <c r="AG215" s="182"/>
      <c r="AH215" s="182"/>
      <c r="AI215" s="182"/>
      <c r="AJ215" s="182"/>
      <c r="AK215" s="182"/>
      <c r="AL215" s="182"/>
      <c r="AM215" s="182"/>
      <c r="AN215" s="182"/>
      <c r="AO215" s="182"/>
      <c r="AP215" s="182"/>
      <c r="AQ215" s="182"/>
      <c r="AR215" s="182"/>
      <c r="AS215" s="182"/>
      <c r="AT215" s="182"/>
      <c r="AU215" s="182"/>
      <c r="AV215" s="182"/>
      <c r="AW215" s="182"/>
      <c r="AX215" s="182"/>
      <c r="AY215" s="182"/>
      <c r="AZ215" s="182"/>
      <c r="BA215" s="182"/>
      <c r="BB215" s="182"/>
      <c r="BC215" s="182"/>
      <c r="BD215" s="182"/>
      <c r="BE215" s="182"/>
      <c r="BF215" s="182"/>
      <c r="BG215" s="182"/>
      <c r="BH215" s="182"/>
      <c r="BI215" s="182"/>
      <c r="BJ215" s="182"/>
      <c r="BK215" s="182"/>
      <c r="BL215" s="182"/>
      <c r="BM215" s="182"/>
      <c r="BN215" s="182"/>
      <c r="BO215" s="182"/>
      <c r="BP215" s="182"/>
      <c r="BQ215" s="182"/>
      <c r="BR215" s="182"/>
      <c r="BS215" s="182"/>
      <c r="BT215" s="182"/>
      <c r="BU215" s="182"/>
      <c r="BV215" s="182"/>
      <c r="BW215" s="182"/>
      <c r="BX215" s="182"/>
      <c r="BY215" s="182"/>
      <c r="BZ215" s="182"/>
      <c r="CA215" s="182"/>
      <c r="CB215" s="182"/>
      <c r="CC215" s="182"/>
      <c r="CD215" s="182"/>
      <c r="CE215" s="182"/>
      <c r="CF215" s="182"/>
      <c r="CG215" s="182"/>
      <c r="CH215" s="182"/>
      <c r="CI215" s="182"/>
      <c r="CJ215" s="182"/>
      <c r="CK215" s="182"/>
      <c r="CL215" s="182"/>
      <c r="CM215" s="182"/>
      <c r="CN215" s="182"/>
      <c r="CO215" s="182"/>
      <c r="CP215" s="182"/>
      <c r="CQ215" s="182"/>
    </row>
    <row r="216" spans="8:95" ht="242.25">
      <c r="H216" s="312"/>
      <c r="I216" s="313" t="s">
        <v>323</v>
      </c>
      <c r="J216" s="186"/>
      <c r="K216" s="336" t="s">
        <v>1094</v>
      </c>
      <c r="L216" s="338"/>
      <c r="M216" s="335" t="s">
        <v>325</v>
      </c>
      <c r="N216" s="61" t="s">
        <v>885</v>
      </c>
      <c r="O216" s="62" t="s">
        <v>886</v>
      </c>
      <c r="P216" s="32"/>
      <c r="Q216" s="32"/>
      <c r="R216" s="226"/>
      <c r="S216" s="182"/>
      <c r="T216" s="182"/>
      <c r="U216" s="182"/>
      <c r="V216" s="182"/>
      <c r="W216" s="182"/>
      <c r="X216" s="182"/>
      <c r="Y216" s="182"/>
      <c r="Z216" s="182"/>
      <c r="AA216" s="182"/>
      <c r="AB216" s="182"/>
      <c r="AC216" s="182"/>
      <c r="AD216" s="182"/>
      <c r="AE216" s="182"/>
      <c r="AF216" s="182"/>
      <c r="AG216" s="182"/>
      <c r="AH216" s="182"/>
      <c r="AI216" s="182"/>
      <c r="AJ216" s="182"/>
      <c r="AK216" s="182"/>
      <c r="AL216" s="182"/>
      <c r="AM216" s="182"/>
      <c r="AN216" s="182"/>
      <c r="AO216" s="182"/>
      <c r="AP216" s="182"/>
      <c r="AQ216" s="182"/>
      <c r="AR216" s="182"/>
      <c r="AS216" s="182"/>
      <c r="AT216" s="182"/>
      <c r="AU216" s="182"/>
      <c r="AV216" s="182"/>
      <c r="AW216" s="182"/>
      <c r="AX216" s="182"/>
      <c r="AY216" s="182"/>
      <c r="AZ216" s="182"/>
      <c r="BA216" s="182"/>
      <c r="BB216" s="182"/>
      <c r="BC216" s="182"/>
      <c r="BD216" s="182"/>
      <c r="BE216" s="182"/>
      <c r="BF216" s="182"/>
      <c r="BG216" s="182"/>
      <c r="BH216" s="182"/>
      <c r="BI216" s="182"/>
      <c r="BJ216" s="182"/>
      <c r="BK216" s="182"/>
      <c r="BL216" s="182"/>
      <c r="BM216" s="182"/>
      <c r="BN216" s="182"/>
      <c r="BO216" s="182"/>
      <c r="BP216" s="182"/>
      <c r="BQ216" s="182"/>
      <c r="BR216" s="182"/>
      <c r="BS216" s="182"/>
      <c r="BT216" s="182"/>
      <c r="BU216" s="182"/>
      <c r="BV216" s="182"/>
      <c r="BW216" s="182"/>
      <c r="BX216" s="182"/>
      <c r="BY216" s="182"/>
      <c r="BZ216" s="182"/>
      <c r="CA216" s="182"/>
      <c r="CB216" s="182"/>
      <c r="CC216" s="182"/>
      <c r="CD216" s="182"/>
      <c r="CE216" s="182"/>
      <c r="CF216" s="182"/>
      <c r="CG216" s="182"/>
      <c r="CH216" s="182"/>
      <c r="CI216" s="182"/>
      <c r="CJ216" s="182"/>
      <c r="CK216" s="182"/>
      <c r="CL216" s="182"/>
      <c r="CM216" s="182"/>
      <c r="CN216" s="182"/>
      <c r="CO216" s="182"/>
      <c r="CP216" s="182"/>
      <c r="CQ216" s="182"/>
    </row>
    <row r="217" spans="8:95" ht="102">
      <c r="H217" s="312"/>
      <c r="I217" s="313" t="s">
        <v>326</v>
      </c>
      <c r="J217" s="186"/>
      <c r="K217" s="336" t="s">
        <v>1095</v>
      </c>
      <c r="L217" s="338"/>
      <c r="M217" s="335" t="s">
        <v>348</v>
      </c>
      <c r="N217" s="61" t="s">
        <v>953</v>
      </c>
      <c r="O217" s="62" t="s">
        <v>287</v>
      </c>
      <c r="P217" s="32"/>
      <c r="Q217" s="32"/>
      <c r="R217" s="226"/>
      <c r="S217" s="182"/>
      <c r="T217" s="182"/>
      <c r="U217" s="182"/>
      <c r="V217" s="182"/>
      <c r="W217" s="182"/>
      <c r="X217" s="182"/>
      <c r="Y217" s="182"/>
      <c r="Z217" s="182"/>
      <c r="AA217" s="182"/>
      <c r="AB217" s="182"/>
      <c r="AC217" s="182"/>
      <c r="AD217" s="182"/>
      <c r="AE217" s="182"/>
      <c r="AF217" s="182"/>
      <c r="AG217" s="182"/>
      <c r="AH217" s="182"/>
      <c r="AI217" s="182"/>
      <c r="AJ217" s="182"/>
      <c r="AK217" s="182"/>
      <c r="AL217" s="182"/>
      <c r="AM217" s="182"/>
      <c r="AN217" s="182"/>
      <c r="AO217" s="182"/>
      <c r="AP217" s="182"/>
      <c r="AQ217" s="182"/>
      <c r="AR217" s="182"/>
      <c r="AS217" s="182"/>
      <c r="AT217" s="182"/>
      <c r="AU217" s="182"/>
      <c r="AV217" s="182"/>
      <c r="AW217" s="182"/>
      <c r="AX217" s="182"/>
      <c r="AY217" s="182"/>
      <c r="AZ217" s="182"/>
      <c r="BA217" s="182"/>
      <c r="BB217" s="182"/>
      <c r="BC217" s="182"/>
      <c r="BD217" s="182"/>
      <c r="BE217" s="182"/>
      <c r="BF217" s="182"/>
      <c r="BG217" s="182"/>
      <c r="BH217" s="182"/>
      <c r="BI217" s="182"/>
      <c r="BJ217" s="182"/>
      <c r="BK217" s="182"/>
      <c r="BL217" s="182"/>
      <c r="BM217" s="182"/>
      <c r="BN217" s="182"/>
      <c r="BO217" s="182"/>
      <c r="BP217" s="182"/>
      <c r="BQ217" s="182"/>
      <c r="BR217" s="182"/>
      <c r="BS217" s="182"/>
      <c r="BT217" s="182"/>
      <c r="BU217" s="182"/>
      <c r="BV217" s="182"/>
      <c r="BW217" s="182"/>
      <c r="BX217" s="182"/>
      <c r="BY217" s="182"/>
      <c r="BZ217" s="182"/>
      <c r="CA217" s="182"/>
      <c r="CB217" s="182"/>
      <c r="CC217" s="182"/>
      <c r="CD217" s="182"/>
      <c r="CE217" s="182"/>
      <c r="CF217" s="182"/>
      <c r="CG217" s="182"/>
      <c r="CH217" s="182"/>
      <c r="CI217" s="182"/>
      <c r="CJ217" s="182"/>
      <c r="CK217" s="182"/>
      <c r="CL217" s="182"/>
      <c r="CM217" s="182"/>
      <c r="CN217" s="182"/>
      <c r="CO217" s="182"/>
      <c r="CP217" s="182"/>
      <c r="CQ217" s="182"/>
    </row>
    <row r="218" spans="8:95" ht="178.5">
      <c r="H218" s="312"/>
      <c r="I218" s="313"/>
      <c r="J218" s="186"/>
      <c r="K218" s="336" t="s">
        <v>1096</v>
      </c>
      <c r="L218" s="338"/>
      <c r="M218" s="335" t="s">
        <v>325</v>
      </c>
      <c r="N218" s="61" t="s">
        <v>885</v>
      </c>
      <c r="O218" s="62" t="s">
        <v>886</v>
      </c>
      <c r="P218" s="32"/>
      <c r="Q218" s="32"/>
      <c r="R218" s="226"/>
      <c r="S218" s="182"/>
      <c r="T218" s="182"/>
      <c r="U218" s="182"/>
      <c r="V218" s="182"/>
      <c r="W218" s="182"/>
      <c r="X218" s="182"/>
      <c r="Y218" s="182"/>
      <c r="Z218" s="182"/>
      <c r="AA218" s="182"/>
      <c r="AB218" s="182"/>
      <c r="AC218" s="182"/>
      <c r="AD218" s="182"/>
      <c r="AE218" s="182"/>
      <c r="AF218" s="182"/>
      <c r="AG218" s="182"/>
      <c r="AH218" s="182"/>
      <c r="AI218" s="182"/>
      <c r="AJ218" s="182"/>
      <c r="AK218" s="182"/>
      <c r="AL218" s="182"/>
      <c r="AM218" s="182"/>
      <c r="AN218" s="182"/>
      <c r="AO218" s="182"/>
      <c r="AP218" s="182"/>
      <c r="AQ218" s="182"/>
      <c r="AR218" s="182"/>
      <c r="AS218" s="182"/>
      <c r="AT218" s="182"/>
      <c r="AU218" s="182"/>
      <c r="AV218" s="182"/>
      <c r="AW218" s="182"/>
      <c r="AX218" s="182"/>
      <c r="AY218" s="182"/>
      <c r="AZ218" s="182"/>
      <c r="BA218" s="182"/>
      <c r="BB218" s="182"/>
      <c r="BC218" s="182"/>
      <c r="BD218" s="182"/>
      <c r="BE218" s="182"/>
      <c r="BF218" s="182"/>
      <c r="BG218" s="182"/>
      <c r="BH218" s="182"/>
      <c r="BI218" s="182"/>
      <c r="BJ218" s="182"/>
      <c r="BK218" s="182"/>
      <c r="BL218" s="182"/>
      <c r="BM218" s="182"/>
      <c r="BN218" s="182"/>
      <c r="BO218" s="182"/>
      <c r="BP218" s="182"/>
      <c r="BQ218" s="182"/>
      <c r="BR218" s="182"/>
      <c r="BS218" s="182"/>
      <c r="BT218" s="182"/>
      <c r="BU218" s="182"/>
      <c r="BV218" s="182"/>
      <c r="BW218" s="182"/>
      <c r="BX218" s="182"/>
      <c r="BY218" s="182"/>
      <c r="BZ218" s="182"/>
      <c r="CA218" s="182"/>
      <c r="CB218" s="182"/>
      <c r="CC218" s="182"/>
      <c r="CD218" s="182"/>
      <c r="CE218" s="182"/>
      <c r="CF218" s="182"/>
      <c r="CG218" s="182"/>
      <c r="CH218" s="182"/>
      <c r="CI218" s="182"/>
      <c r="CJ218" s="182"/>
      <c r="CK218" s="182"/>
      <c r="CL218" s="182"/>
      <c r="CM218" s="182"/>
      <c r="CN218" s="182"/>
      <c r="CO218" s="182"/>
      <c r="CP218" s="182"/>
      <c r="CQ218" s="182"/>
    </row>
    <row r="219" spans="8:95" ht="114.75">
      <c r="H219" s="312"/>
      <c r="I219" s="313" t="s">
        <v>339</v>
      </c>
      <c r="J219" s="186"/>
      <c r="K219" s="336" t="s">
        <v>1097</v>
      </c>
      <c r="L219" s="338"/>
      <c r="M219" s="341" t="s">
        <v>348</v>
      </c>
      <c r="N219" s="137" t="s">
        <v>1098</v>
      </c>
      <c r="O219" s="62" t="s">
        <v>287</v>
      </c>
      <c r="P219" s="32"/>
      <c r="Q219" s="32"/>
      <c r="R219" s="226"/>
      <c r="S219" s="182"/>
      <c r="T219" s="182"/>
      <c r="U219" s="182"/>
      <c r="V219" s="182"/>
      <c r="W219" s="182"/>
      <c r="X219" s="182"/>
      <c r="Y219" s="182"/>
      <c r="Z219" s="182"/>
      <c r="AA219" s="182"/>
      <c r="AB219" s="182"/>
      <c r="AC219" s="182"/>
      <c r="AD219" s="182"/>
      <c r="AE219" s="182"/>
      <c r="AF219" s="182"/>
      <c r="AG219" s="182"/>
      <c r="AH219" s="182"/>
      <c r="AI219" s="182"/>
      <c r="AJ219" s="182"/>
      <c r="AK219" s="182"/>
      <c r="AL219" s="182"/>
      <c r="AM219" s="182"/>
      <c r="AN219" s="182"/>
      <c r="AO219" s="182"/>
      <c r="AP219" s="182"/>
      <c r="AQ219" s="182"/>
      <c r="AR219" s="182"/>
      <c r="AS219" s="182"/>
      <c r="AT219" s="182"/>
      <c r="AU219" s="182"/>
      <c r="AV219" s="182"/>
      <c r="AW219" s="182"/>
      <c r="AX219" s="182"/>
      <c r="AY219" s="182"/>
      <c r="AZ219" s="182"/>
      <c r="BA219" s="182"/>
      <c r="BB219" s="182"/>
      <c r="BC219" s="182"/>
      <c r="BD219" s="182"/>
      <c r="BE219" s="182"/>
      <c r="BF219" s="182"/>
      <c r="BG219" s="182"/>
      <c r="BH219" s="182"/>
      <c r="BI219" s="182"/>
      <c r="BJ219" s="182"/>
      <c r="BK219" s="182"/>
      <c r="BL219" s="182"/>
      <c r="BM219" s="182"/>
      <c r="BN219" s="182"/>
      <c r="BO219" s="182"/>
      <c r="BP219" s="182"/>
      <c r="BQ219" s="182"/>
      <c r="BR219" s="182"/>
      <c r="BS219" s="182"/>
      <c r="BT219" s="182"/>
      <c r="BU219" s="182"/>
      <c r="BV219" s="182"/>
      <c r="BW219" s="182"/>
      <c r="BX219" s="182"/>
      <c r="BY219" s="182"/>
      <c r="BZ219" s="182"/>
      <c r="CA219" s="182"/>
      <c r="CB219" s="182"/>
      <c r="CC219" s="182"/>
      <c r="CD219" s="182"/>
      <c r="CE219" s="182"/>
      <c r="CF219" s="182"/>
      <c r="CG219" s="182"/>
      <c r="CH219" s="182"/>
      <c r="CI219" s="182"/>
      <c r="CJ219" s="182"/>
      <c r="CK219" s="182"/>
      <c r="CL219" s="182"/>
      <c r="CM219" s="182"/>
      <c r="CN219" s="182"/>
      <c r="CO219" s="182"/>
      <c r="CP219" s="182"/>
      <c r="CQ219" s="182"/>
    </row>
    <row r="220" spans="8:95" ht="114.75">
      <c r="H220" s="312"/>
      <c r="I220" s="313" t="s">
        <v>346</v>
      </c>
      <c r="J220" s="186"/>
      <c r="K220" s="336" t="s">
        <v>1099</v>
      </c>
      <c r="L220" s="333" t="s">
        <v>1100</v>
      </c>
      <c r="M220" s="335" t="s">
        <v>325</v>
      </c>
      <c r="N220" s="61" t="s">
        <v>1101</v>
      </c>
      <c r="O220" s="62" t="s">
        <v>1102</v>
      </c>
      <c r="P220" s="32"/>
      <c r="Q220" s="32"/>
      <c r="R220" s="226"/>
      <c r="S220" s="182"/>
      <c r="T220" s="182"/>
      <c r="U220" s="182"/>
      <c r="V220" s="182"/>
      <c r="W220" s="182"/>
      <c r="X220" s="182"/>
      <c r="Y220" s="182"/>
      <c r="Z220" s="182"/>
      <c r="AA220" s="182"/>
      <c r="AB220" s="182"/>
      <c r="AC220" s="182"/>
      <c r="AD220" s="182"/>
      <c r="AE220" s="182"/>
      <c r="AF220" s="182"/>
      <c r="AG220" s="182"/>
      <c r="AH220" s="182"/>
      <c r="AI220" s="182"/>
      <c r="AJ220" s="182"/>
      <c r="AK220" s="182"/>
      <c r="AL220" s="182"/>
      <c r="AM220" s="182"/>
      <c r="AN220" s="182"/>
      <c r="AO220" s="182"/>
      <c r="AP220" s="182"/>
      <c r="AQ220" s="182"/>
      <c r="AR220" s="182"/>
      <c r="AS220" s="182"/>
      <c r="AT220" s="182"/>
      <c r="AU220" s="182"/>
      <c r="AV220" s="182"/>
      <c r="AW220" s="182"/>
      <c r="AX220" s="182"/>
      <c r="AY220" s="182"/>
      <c r="AZ220" s="182"/>
      <c r="BA220" s="182"/>
      <c r="BB220" s="182"/>
      <c r="BC220" s="182"/>
      <c r="BD220" s="182"/>
      <c r="BE220" s="182"/>
      <c r="BF220" s="182"/>
      <c r="BG220" s="182"/>
      <c r="BH220" s="182"/>
      <c r="BI220" s="182"/>
      <c r="BJ220" s="182"/>
      <c r="BK220" s="182"/>
      <c r="BL220" s="182"/>
      <c r="BM220" s="182"/>
      <c r="BN220" s="182"/>
      <c r="BO220" s="182"/>
      <c r="BP220" s="182"/>
      <c r="BQ220" s="182"/>
      <c r="BR220" s="182"/>
      <c r="BS220" s="182"/>
      <c r="BT220" s="182"/>
      <c r="BU220" s="182"/>
      <c r="BV220" s="182"/>
      <c r="BW220" s="182"/>
      <c r="BX220" s="182"/>
      <c r="BY220" s="182"/>
      <c r="BZ220" s="182"/>
      <c r="CA220" s="182"/>
      <c r="CB220" s="182"/>
      <c r="CC220" s="182"/>
      <c r="CD220" s="182"/>
      <c r="CE220" s="182"/>
      <c r="CF220" s="182"/>
      <c r="CG220" s="182"/>
      <c r="CH220" s="182"/>
      <c r="CI220" s="182"/>
      <c r="CJ220" s="182"/>
      <c r="CK220" s="182"/>
      <c r="CL220" s="182"/>
      <c r="CM220" s="182"/>
      <c r="CN220" s="182"/>
      <c r="CO220" s="182"/>
      <c r="CP220" s="182"/>
      <c r="CQ220" s="182"/>
    </row>
    <row r="221" spans="8:95" ht="216.75">
      <c r="H221" s="312"/>
      <c r="I221" s="313" t="s">
        <v>350</v>
      </c>
      <c r="J221" s="186"/>
      <c r="K221" s="336" t="s">
        <v>1103</v>
      </c>
      <c r="L221" s="338"/>
      <c r="M221" s="335" t="s">
        <v>348</v>
      </c>
      <c r="N221" s="61" t="s">
        <v>953</v>
      </c>
      <c r="O221" s="62" t="s">
        <v>287</v>
      </c>
      <c r="P221" s="32"/>
      <c r="Q221" s="32"/>
      <c r="R221" s="226"/>
      <c r="S221" s="182"/>
      <c r="T221" s="182"/>
      <c r="U221" s="182"/>
      <c r="V221" s="182"/>
      <c r="W221" s="182"/>
      <c r="X221" s="182"/>
      <c r="Y221" s="182"/>
      <c r="Z221" s="182"/>
      <c r="AA221" s="182"/>
      <c r="AB221" s="182"/>
      <c r="AC221" s="182"/>
      <c r="AD221" s="182"/>
      <c r="AE221" s="182"/>
      <c r="AF221" s="182"/>
      <c r="AG221" s="182"/>
      <c r="AH221" s="182"/>
      <c r="AI221" s="182"/>
      <c r="AJ221" s="182"/>
      <c r="AK221" s="182"/>
      <c r="AL221" s="182"/>
      <c r="AM221" s="182"/>
      <c r="AN221" s="182"/>
      <c r="AO221" s="182"/>
      <c r="AP221" s="182"/>
      <c r="AQ221" s="182"/>
      <c r="AR221" s="182"/>
      <c r="AS221" s="182"/>
      <c r="AT221" s="182"/>
      <c r="AU221" s="182"/>
      <c r="AV221" s="182"/>
      <c r="AW221" s="182"/>
      <c r="AX221" s="182"/>
      <c r="AY221" s="182"/>
      <c r="AZ221" s="182"/>
      <c r="BA221" s="182"/>
      <c r="BB221" s="182"/>
      <c r="BC221" s="182"/>
      <c r="BD221" s="182"/>
      <c r="BE221" s="182"/>
      <c r="BF221" s="182"/>
      <c r="BG221" s="182"/>
      <c r="BH221" s="182"/>
      <c r="BI221" s="182"/>
      <c r="BJ221" s="182"/>
      <c r="BK221" s="182"/>
      <c r="BL221" s="182"/>
      <c r="BM221" s="182"/>
      <c r="BN221" s="182"/>
      <c r="BO221" s="182"/>
      <c r="BP221" s="182"/>
      <c r="BQ221" s="182"/>
      <c r="BR221" s="182"/>
      <c r="BS221" s="182"/>
      <c r="BT221" s="182"/>
      <c r="BU221" s="182"/>
      <c r="BV221" s="182"/>
      <c r="BW221" s="182"/>
      <c r="BX221" s="182"/>
      <c r="BY221" s="182"/>
      <c r="BZ221" s="182"/>
      <c r="CA221" s="182"/>
      <c r="CB221" s="182"/>
      <c r="CC221" s="182"/>
      <c r="CD221" s="182"/>
      <c r="CE221" s="182"/>
      <c r="CF221" s="182"/>
      <c r="CG221" s="182"/>
      <c r="CH221" s="182"/>
      <c r="CI221" s="182"/>
      <c r="CJ221" s="182"/>
      <c r="CK221" s="182"/>
      <c r="CL221" s="182"/>
      <c r="CM221" s="182"/>
      <c r="CN221" s="182"/>
      <c r="CO221" s="182"/>
      <c r="CP221" s="182"/>
      <c r="CQ221" s="182"/>
    </row>
    <row r="222" spans="8:95" ht="178.5">
      <c r="H222" s="312"/>
      <c r="I222" s="313" t="s">
        <v>352</v>
      </c>
      <c r="J222" s="186"/>
      <c r="K222" s="336" t="s">
        <v>1104</v>
      </c>
      <c r="L222" s="338"/>
      <c r="M222" s="335" t="s">
        <v>348</v>
      </c>
      <c r="N222" s="61" t="s">
        <v>953</v>
      </c>
      <c r="O222" s="62" t="s">
        <v>287</v>
      </c>
      <c r="P222" s="32"/>
      <c r="Q222" s="32"/>
      <c r="R222" s="226"/>
      <c r="S222" s="182"/>
      <c r="T222" s="182"/>
      <c r="U222" s="182"/>
      <c r="V222" s="182"/>
      <c r="W222" s="182"/>
      <c r="X222" s="182"/>
      <c r="Y222" s="182"/>
      <c r="Z222" s="182"/>
      <c r="AA222" s="182"/>
      <c r="AB222" s="182"/>
      <c r="AC222" s="182"/>
      <c r="AD222" s="182"/>
      <c r="AE222" s="182"/>
      <c r="AF222" s="182"/>
      <c r="AG222" s="182"/>
      <c r="AH222" s="182"/>
      <c r="AI222" s="182"/>
      <c r="AJ222" s="182"/>
      <c r="AK222" s="182"/>
      <c r="AL222" s="182"/>
      <c r="AM222" s="182"/>
      <c r="AN222" s="182"/>
      <c r="AO222" s="182"/>
      <c r="AP222" s="182"/>
      <c r="AQ222" s="182"/>
      <c r="AR222" s="182"/>
      <c r="AS222" s="182"/>
      <c r="AT222" s="182"/>
      <c r="AU222" s="182"/>
      <c r="AV222" s="182"/>
      <c r="AW222" s="182"/>
      <c r="AX222" s="182"/>
      <c r="AY222" s="182"/>
      <c r="AZ222" s="182"/>
      <c r="BA222" s="182"/>
      <c r="BB222" s="182"/>
      <c r="BC222" s="182"/>
      <c r="BD222" s="182"/>
      <c r="BE222" s="182"/>
      <c r="BF222" s="182"/>
      <c r="BG222" s="182"/>
      <c r="BH222" s="182"/>
      <c r="BI222" s="182"/>
      <c r="BJ222" s="182"/>
      <c r="BK222" s="182"/>
      <c r="BL222" s="182"/>
      <c r="BM222" s="182"/>
      <c r="BN222" s="182"/>
      <c r="BO222" s="182"/>
      <c r="BP222" s="182"/>
      <c r="BQ222" s="182"/>
      <c r="BR222" s="182"/>
      <c r="BS222" s="182"/>
      <c r="BT222" s="182"/>
      <c r="BU222" s="182"/>
      <c r="BV222" s="182"/>
      <c r="BW222" s="182"/>
      <c r="BX222" s="182"/>
      <c r="BY222" s="182"/>
      <c r="BZ222" s="182"/>
      <c r="CA222" s="182"/>
      <c r="CB222" s="182"/>
      <c r="CC222" s="182"/>
      <c r="CD222" s="182"/>
      <c r="CE222" s="182"/>
      <c r="CF222" s="182"/>
      <c r="CG222" s="182"/>
      <c r="CH222" s="182"/>
      <c r="CI222" s="182"/>
      <c r="CJ222" s="182"/>
      <c r="CK222" s="182"/>
      <c r="CL222" s="182"/>
      <c r="CM222" s="182"/>
      <c r="CN222" s="182"/>
      <c r="CO222" s="182"/>
      <c r="CP222" s="182"/>
      <c r="CQ222" s="182"/>
    </row>
    <row r="223" spans="8:95" ht="153">
      <c r="H223" s="312"/>
      <c r="I223" s="313"/>
      <c r="J223" s="186" t="s">
        <v>117</v>
      </c>
      <c r="K223" s="336" t="s">
        <v>1105</v>
      </c>
      <c r="L223" s="338"/>
      <c r="M223" s="335" t="s">
        <v>348</v>
      </c>
      <c r="N223" s="61" t="s">
        <v>953</v>
      </c>
      <c r="O223" s="62" t="s">
        <v>287</v>
      </c>
      <c r="P223" s="32"/>
      <c r="Q223" s="32"/>
      <c r="R223" s="226"/>
      <c r="S223" s="182"/>
      <c r="T223" s="182"/>
      <c r="U223" s="182"/>
      <c r="V223" s="182"/>
      <c r="W223" s="182"/>
      <c r="X223" s="182"/>
      <c r="Y223" s="182"/>
      <c r="Z223" s="182"/>
      <c r="AA223" s="182"/>
      <c r="AB223" s="182"/>
      <c r="AC223" s="182"/>
      <c r="AD223" s="182"/>
      <c r="AE223" s="182"/>
      <c r="AF223" s="182"/>
      <c r="AG223" s="182"/>
      <c r="AH223" s="182"/>
      <c r="AI223" s="182"/>
      <c r="AJ223" s="182"/>
      <c r="AK223" s="182"/>
      <c r="AL223" s="182"/>
      <c r="AM223" s="182"/>
      <c r="AN223" s="182"/>
      <c r="AO223" s="182"/>
      <c r="AP223" s="182"/>
      <c r="AQ223" s="182"/>
      <c r="AR223" s="182"/>
      <c r="AS223" s="182"/>
      <c r="AT223" s="182"/>
      <c r="AU223" s="182"/>
      <c r="AV223" s="182"/>
      <c r="AW223" s="182"/>
      <c r="AX223" s="182"/>
      <c r="AY223" s="182"/>
      <c r="AZ223" s="182"/>
      <c r="BA223" s="182"/>
      <c r="BB223" s="182"/>
      <c r="BC223" s="182"/>
      <c r="BD223" s="182"/>
      <c r="BE223" s="182"/>
      <c r="BF223" s="182"/>
      <c r="BG223" s="182"/>
      <c r="BH223" s="182"/>
      <c r="BI223" s="182"/>
      <c r="BJ223" s="182"/>
      <c r="BK223" s="182"/>
      <c r="BL223" s="182"/>
      <c r="BM223" s="182"/>
      <c r="BN223" s="182"/>
      <c r="BO223" s="182"/>
      <c r="BP223" s="182"/>
      <c r="BQ223" s="182"/>
      <c r="BR223" s="182"/>
      <c r="BS223" s="182"/>
      <c r="BT223" s="182"/>
      <c r="BU223" s="182"/>
      <c r="BV223" s="182"/>
      <c r="BW223" s="182"/>
      <c r="BX223" s="182"/>
      <c r="BY223" s="182"/>
      <c r="BZ223" s="182"/>
      <c r="CA223" s="182"/>
      <c r="CB223" s="182"/>
      <c r="CC223" s="182"/>
      <c r="CD223" s="182"/>
      <c r="CE223" s="182"/>
      <c r="CF223" s="182"/>
      <c r="CG223" s="182"/>
      <c r="CH223" s="182"/>
      <c r="CI223" s="182"/>
      <c r="CJ223" s="182"/>
      <c r="CK223" s="182"/>
      <c r="CL223" s="182"/>
      <c r="CM223" s="182"/>
      <c r="CN223" s="182"/>
      <c r="CO223" s="182"/>
      <c r="CP223" s="182"/>
      <c r="CQ223" s="182"/>
    </row>
    <row r="224" spans="8:95" ht="216.75">
      <c r="H224" s="312"/>
      <c r="I224" s="313" t="s">
        <v>354</v>
      </c>
      <c r="J224" s="186"/>
      <c r="K224" s="336" t="s">
        <v>1106</v>
      </c>
      <c r="L224" s="338"/>
      <c r="M224" s="335" t="s">
        <v>348</v>
      </c>
      <c r="N224" s="61" t="s">
        <v>953</v>
      </c>
      <c r="O224" s="62" t="s">
        <v>287</v>
      </c>
      <c r="P224" s="32"/>
      <c r="Q224" s="32"/>
      <c r="R224" s="226"/>
      <c r="S224" s="182"/>
      <c r="T224" s="182"/>
      <c r="U224" s="182"/>
      <c r="V224" s="182"/>
      <c r="W224" s="182"/>
      <c r="X224" s="182"/>
      <c r="Y224" s="182"/>
      <c r="Z224" s="182"/>
      <c r="AA224" s="182"/>
      <c r="AB224" s="182"/>
      <c r="AC224" s="182"/>
      <c r="AD224" s="182"/>
      <c r="AE224" s="182"/>
      <c r="AF224" s="182"/>
      <c r="AG224" s="182"/>
      <c r="AH224" s="182"/>
      <c r="AI224" s="182"/>
      <c r="AJ224" s="182"/>
      <c r="AK224" s="182"/>
      <c r="AL224" s="182"/>
      <c r="AM224" s="182"/>
      <c r="AN224" s="182"/>
      <c r="AO224" s="182"/>
      <c r="AP224" s="182"/>
      <c r="AQ224" s="182"/>
      <c r="AR224" s="182"/>
      <c r="AS224" s="182"/>
      <c r="AT224" s="182"/>
      <c r="AU224" s="182"/>
      <c r="AV224" s="182"/>
      <c r="AW224" s="182"/>
      <c r="AX224" s="182"/>
      <c r="AY224" s="182"/>
      <c r="AZ224" s="182"/>
      <c r="BA224" s="182"/>
      <c r="BB224" s="182"/>
      <c r="BC224" s="182"/>
      <c r="BD224" s="182"/>
      <c r="BE224" s="182"/>
      <c r="BF224" s="182"/>
      <c r="BG224" s="182"/>
      <c r="BH224" s="182"/>
      <c r="BI224" s="182"/>
      <c r="BJ224" s="182"/>
      <c r="BK224" s="182"/>
      <c r="BL224" s="182"/>
      <c r="BM224" s="182"/>
      <c r="BN224" s="182"/>
      <c r="BO224" s="182"/>
      <c r="BP224" s="182"/>
      <c r="BQ224" s="182"/>
      <c r="BR224" s="182"/>
      <c r="BS224" s="182"/>
      <c r="BT224" s="182"/>
      <c r="BU224" s="182"/>
      <c r="BV224" s="182"/>
      <c r="BW224" s="182"/>
      <c r="BX224" s="182"/>
      <c r="BY224" s="182"/>
      <c r="BZ224" s="182"/>
      <c r="CA224" s="182"/>
      <c r="CB224" s="182"/>
      <c r="CC224" s="182"/>
      <c r="CD224" s="182"/>
      <c r="CE224" s="182"/>
      <c r="CF224" s="182"/>
      <c r="CG224" s="182"/>
      <c r="CH224" s="182"/>
      <c r="CI224" s="182"/>
      <c r="CJ224" s="182"/>
      <c r="CK224" s="182"/>
      <c r="CL224" s="182"/>
      <c r="CM224" s="182"/>
      <c r="CN224" s="182"/>
      <c r="CO224" s="182"/>
      <c r="CP224" s="182"/>
      <c r="CQ224" s="182"/>
    </row>
    <row r="225" spans="8:95" ht="357">
      <c r="H225" s="312"/>
      <c r="I225" s="313" t="s">
        <v>407</v>
      </c>
      <c r="J225" s="186"/>
      <c r="K225" s="336" t="s">
        <v>1107</v>
      </c>
      <c r="L225" s="338"/>
      <c r="M225" s="335" t="s">
        <v>348</v>
      </c>
      <c r="N225" s="61" t="s">
        <v>953</v>
      </c>
      <c r="O225" s="62" t="s">
        <v>287</v>
      </c>
      <c r="P225" s="32"/>
      <c r="Q225" s="32"/>
      <c r="R225" s="226"/>
      <c r="S225" s="182"/>
      <c r="T225" s="182"/>
      <c r="U225" s="182"/>
      <c r="V225" s="182"/>
      <c r="W225" s="182"/>
      <c r="X225" s="182"/>
      <c r="Y225" s="182"/>
      <c r="Z225" s="182"/>
      <c r="AA225" s="182"/>
      <c r="AB225" s="182"/>
      <c r="AC225" s="182"/>
      <c r="AD225" s="182"/>
      <c r="AE225" s="182"/>
      <c r="AF225" s="182"/>
      <c r="AG225" s="182"/>
      <c r="AH225" s="182"/>
      <c r="AI225" s="182"/>
      <c r="AJ225" s="182"/>
      <c r="AK225" s="182"/>
      <c r="AL225" s="182"/>
      <c r="AM225" s="182"/>
      <c r="AN225" s="182"/>
      <c r="AO225" s="182"/>
      <c r="AP225" s="182"/>
      <c r="AQ225" s="182"/>
      <c r="AR225" s="182"/>
      <c r="AS225" s="182"/>
      <c r="AT225" s="182"/>
      <c r="AU225" s="182"/>
      <c r="AV225" s="182"/>
      <c r="AW225" s="182"/>
      <c r="AX225" s="182"/>
      <c r="AY225" s="182"/>
      <c r="AZ225" s="182"/>
      <c r="BA225" s="182"/>
      <c r="BB225" s="182"/>
      <c r="BC225" s="182"/>
      <c r="BD225" s="182"/>
      <c r="BE225" s="182"/>
      <c r="BF225" s="182"/>
      <c r="BG225" s="182"/>
      <c r="BH225" s="182"/>
      <c r="BI225" s="182"/>
      <c r="BJ225" s="182"/>
      <c r="BK225" s="182"/>
      <c r="BL225" s="182"/>
      <c r="BM225" s="182"/>
      <c r="BN225" s="182"/>
      <c r="BO225" s="182"/>
      <c r="BP225" s="182"/>
      <c r="BQ225" s="182"/>
      <c r="BR225" s="182"/>
      <c r="BS225" s="182"/>
      <c r="BT225" s="182"/>
      <c r="BU225" s="182"/>
      <c r="BV225" s="182"/>
      <c r="BW225" s="182"/>
      <c r="BX225" s="182"/>
      <c r="BY225" s="182"/>
      <c r="BZ225" s="182"/>
      <c r="CA225" s="182"/>
      <c r="CB225" s="182"/>
      <c r="CC225" s="182"/>
      <c r="CD225" s="182"/>
      <c r="CE225" s="182"/>
      <c r="CF225" s="182"/>
      <c r="CG225" s="182"/>
      <c r="CH225" s="182"/>
      <c r="CI225" s="182"/>
      <c r="CJ225" s="182"/>
      <c r="CK225" s="182"/>
      <c r="CL225" s="182"/>
      <c r="CM225" s="182"/>
      <c r="CN225" s="182"/>
      <c r="CO225" s="182"/>
      <c r="CP225" s="182"/>
      <c r="CQ225" s="182"/>
    </row>
    <row r="226" spans="8:95" ht="76.5">
      <c r="H226" s="312"/>
      <c r="I226" s="313"/>
      <c r="J226" s="186" t="s">
        <v>117</v>
      </c>
      <c r="K226" s="336" t="s">
        <v>1108</v>
      </c>
      <c r="L226" s="338"/>
      <c r="M226" s="335" t="s">
        <v>348</v>
      </c>
      <c r="N226" s="61" t="s">
        <v>953</v>
      </c>
      <c r="O226" s="62" t="s">
        <v>287</v>
      </c>
      <c r="P226" s="32"/>
      <c r="Q226" s="32"/>
      <c r="R226" s="226"/>
      <c r="S226" s="182"/>
      <c r="T226" s="182"/>
      <c r="U226" s="182"/>
      <c r="V226" s="182"/>
      <c r="W226" s="182"/>
      <c r="X226" s="182"/>
      <c r="Y226" s="182"/>
      <c r="Z226" s="182"/>
      <c r="AA226" s="182"/>
      <c r="AB226" s="182"/>
      <c r="AC226" s="182"/>
      <c r="AD226" s="182"/>
      <c r="AE226" s="182"/>
      <c r="AF226" s="182"/>
      <c r="AG226" s="182"/>
      <c r="AH226" s="182"/>
      <c r="AI226" s="182"/>
      <c r="AJ226" s="182"/>
      <c r="AK226" s="182"/>
      <c r="AL226" s="182"/>
      <c r="AM226" s="182"/>
      <c r="AN226" s="182"/>
      <c r="AO226" s="182"/>
      <c r="AP226" s="182"/>
      <c r="AQ226" s="182"/>
      <c r="AR226" s="182"/>
      <c r="AS226" s="182"/>
      <c r="AT226" s="182"/>
      <c r="AU226" s="182"/>
      <c r="AV226" s="182"/>
      <c r="AW226" s="182"/>
      <c r="AX226" s="182"/>
      <c r="AY226" s="182"/>
      <c r="AZ226" s="182"/>
      <c r="BA226" s="182"/>
      <c r="BB226" s="182"/>
      <c r="BC226" s="182"/>
      <c r="BD226" s="182"/>
      <c r="BE226" s="182"/>
      <c r="BF226" s="182"/>
      <c r="BG226" s="182"/>
      <c r="BH226" s="182"/>
      <c r="BI226" s="182"/>
      <c r="BJ226" s="182"/>
      <c r="BK226" s="182"/>
      <c r="BL226" s="182"/>
      <c r="BM226" s="182"/>
      <c r="BN226" s="182"/>
      <c r="BO226" s="182"/>
      <c r="BP226" s="182"/>
      <c r="BQ226" s="182"/>
      <c r="BR226" s="182"/>
      <c r="BS226" s="182"/>
      <c r="BT226" s="182"/>
      <c r="BU226" s="182"/>
      <c r="BV226" s="182"/>
      <c r="BW226" s="182"/>
      <c r="BX226" s="182"/>
      <c r="BY226" s="182"/>
      <c r="BZ226" s="182"/>
      <c r="CA226" s="182"/>
      <c r="CB226" s="182"/>
      <c r="CC226" s="182"/>
      <c r="CD226" s="182"/>
      <c r="CE226" s="182"/>
      <c r="CF226" s="182"/>
      <c r="CG226" s="182"/>
      <c r="CH226" s="182"/>
      <c r="CI226" s="182"/>
      <c r="CJ226" s="182"/>
      <c r="CK226" s="182"/>
      <c r="CL226" s="182"/>
      <c r="CM226" s="182"/>
      <c r="CN226" s="182"/>
      <c r="CO226" s="182"/>
      <c r="CP226" s="182"/>
      <c r="CQ226" s="182"/>
    </row>
    <row r="227" spans="8:95" ht="153">
      <c r="H227" s="312"/>
      <c r="I227" s="313"/>
      <c r="J227" s="186" t="s">
        <v>119</v>
      </c>
      <c r="K227" s="336" t="s">
        <v>1109</v>
      </c>
      <c r="L227" s="338"/>
      <c r="M227" s="335" t="s">
        <v>348</v>
      </c>
      <c r="N227" s="61" t="s">
        <v>953</v>
      </c>
      <c r="O227" s="62" t="s">
        <v>287</v>
      </c>
      <c r="P227" s="32"/>
      <c r="Q227" s="32"/>
      <c r="R227" s="226"/>
      <c r="S227" s="182"/>
      <c r="T227" s="182"/>
      <c r="U227" s="182"/>
      <c r="V227" s="182"/>
      <c r="W227" s="182"/>
      <c r="X227" s="182"/>
      <c r="Y227" s="182"/>
      <c r="Z227" s="182"/>
      <c r="AA227" s="182"/>
      <c r="AB227" s="182"/>
      <c r="AC227" s="182"/>
      <c r="AD227" s="182"/>
      <c r="AE227" s="182"/>
      <c r="AF227" s="182"/>
      <c r="AG227" s="182"/>
      <c r="AH227" s="182"/>
      <c r="AI227" s="182"/>
      <c r="AJ227" s="182"/>
      <c r="AK227" s="182"/>
      <c r="AL227" s="182"/>
      <c r="AM227" s="182"/>
      <c r="AN227" s="182"/>
      <c r="AO227" s="182"/>
      <c r="AP227" s="182"/>
      <c r="AQ227" s="182"/>
      <c r="AR227" s="182"/>
      <c r="AS227" s="182"/>
      <c r="AT227" s="182"/>
      <c r="AU227" s="182"/>
      <c r="AV227" s="182"/>
      <c r="AW227" s="182"/>
      <c r="AX227" s="182"/>
      <c r="AY227" s="182"/>
      <c r="AZ227" s="182"/>
      <c r="BA227" s="182"/>
      <c r="BB227" s="182"/>
      <c r="BC227" s="182"/>
      <c r="BD227" s="182"/>
      <c r="BE227" s="182"/>
      <c r="BF227" s="182"/>
      <c r="BG227" s="182"/>
      <c r="BH227" s="182"/>
      <c r="BI227" s="182"/>
      <c r="BJ227" s="182"/>
      <c r="BK227" s="182"/>
      <c r="BL227" s="182"/>
      <c r="BM227" s="182"/>
      <c r="BN227" s="182"/>
      <c r="BO227" s="182"/>
      <c r="BP227" s="182"/>
      <c r="BQ227" s="182"/>
      <c r="BR227" s="182"/>
      <c r="BS227" s="182"/>
      <c r="BT227" s="182"/>
      <c r="BU227" s="182"/>
      <c r="BV227" s="182"/>
      <c r="BW227" s="182"/>
      <c r="BX227" s="182"/>
      <c r="BY227" s="182"/>
      <c r="BZ227" s="182"/>
      <c r="CA227" s="182"/>
      <c r="CB227" s="182"/>
      <c r="CC227" s="182"/>
      <c r="CD227" s="182"/>
      <c r="CE227" s="182"/>
      <c r="CF227" s="182"/>
      <c r="CG227" s="182"/>
      <c r="CH227" s="182"/>
      <c r="CI227" s="182"/>
      <c r="CJ227" s="182"/>
      <c r="CK227" s="182"/>
      <c r="CL227" s="182"/>
      <c r="CM227" s="182"/>
      <c r="CN227" s="182"/>
      <c r="CO227" s="182"/>
      <c r="CP227" s="182"/>
      <c r="CQ227" s="182"/>
    </row>
    <row r="228" spans="8:95" ht="191.25">
      <c r="H228" s="312"/>
      <c r="I228" s="313" t="s">
        <v>409</v>
      </c>
      <c r="J228" s="186"/>
      <c r="K228" s="336" t="s">
        <v>1110</v>
      </c>
      <c r="L228" s="338"/>
      <c r="M228" s="335" t="s">
        <v>348</v>
      </c>
      <c r="N228" s="61" t="s">
        <v>953</v>
      </c>
      <c r="O228" s="62" t="s">
        <v>287</v>
      </c>
      <c r="P228" s="32"/>
      <c r="Q228" s="32"/>
      <c r="R228" s="226"/>
      <c r="S228" s="182"/>
      <c r="T228" s="182"/>
      <c r="U228" s="182"/>
      <c r="V228" s="182"/>
      <c r="W228" s="182"/>
      <c r="X228" s="182"/>
      <c r="Y228" s="182"/>
      <c r="Z228" s="182"/>
      <c r="AA228" s="182"/>
      <c r="AB228" s="182"/>
      <c r="AC228" s="182"/>
      <c r="AD228" s="182"/>
      <c r="AE228" s="182"/>
      <c r="AF228" s="182"/>
      <c r="AG228" s="182"/>
      <c r="AH228" s="182"/>
      <c r="AI228" s="182"/>
      <c r="AJ228" s="182"/>
      <c r="AK228" s="182"/>
      <c r="AL228" s="182"/>
      <c r="AM228" s="182"/>
      <c r="AN228" s="182"/>
      <c r="AO228" s="182"/>
      <c r="AP228" s="182"/>
      <c r="AQ228" s="182"/>
      <c r="AR228" s="182"/>
      <c r="AS228" s="182"/>
      <c r="AT228" s="182"/>
      <c r="AU228" s="182"/>
      <c r="AV228" s="182"/>
      <c r="AW228" s="182"/>
      <c r="AX228" s="182"/>
      <c r="AY228" s="182"/>
      <c r="AZ228" s="182"/>
      <c r="BA228" s="182"/>
      <c r="BB228" s="182"/>
      <c r="BC228" s="182"/>
      <c r="BD228" s="182"/>
      <c r="BE228" s="182"/>
      <c r="BF228" s="182"/>
      <c r="BG228" s="182"/>
      <c r="BH228" s="182"/>
      <c r="BI228" s="182"/>
      <c r="BJ228" s="182"/>
      <c r="BK228" s="182"/>
      <c r="BL228" s="182"/>
      <c r="BM228" s="182"/>
      <c r="BN228" s="182"/>
      <c r="BO228" s="182"/>
      <c r="BP228" s="182"/>
      <c r="BQ228" s="182"/>
      <c r="BR228" s="182"/>
      <c r="BS228" s="182"/>
      <c r="BT228" s="182"/>
      <c r="BU228" s="182"/>
      <c r="BV228" s="182"/>
      <c r="BW228" s="182"/>
      <c r="BX228" s="182"/>
      <c r="BY228" s="182"/>
      <c r="BZ228" s="182"/>
      <c r="CA228" s="182"/>
      <c r="CB228" s="182"/>
      <c r="CC228" s="182"/>
      <c r="CD228" s="182"/>
      <c r="CE228" s="182"/>
      <c r="CF228" s="182"/>
      <c r="CG228" s="182"/>
      <c r="CH228" s="182"/>
      <c r="CI228" s="182"/>
      <c r="CJ228" s="182"/>
      <c r="CK228" s="182"/>
      <c r="CL228" s="182"/>
      <c r="CM228" s="182"/>
      <c r="CN228" s="182"/>
      <c r="CO228" s="182"/>
      <c r="CP228" s="182"/>
      <c r="CQ228" s="182"/>
    </row>
    <row r="229" spans="8:95" ht="229.5">
      <c r="H229" s="312"/>
      <c r="I229" s="313" t="s">
        <v>411</v>
      </c>
      <c r="J229" s="186"/>
      <c r="K229" s="336" t="s">
        <v>1111</v>
      </c>
      <c r="L229" s="338"/>
      <c r="M229" s="335" t="s">
        <v>325</v>
      </c>
      <c r="N229" s="61" t="s">
        <v>885</v>
      </c>
      <c r="O229" s="62" t="s">
        <v>886</v>
      </c>
      <c r="P229" s="32"/>
      <c r="Q229" s="32"/>
      <c r="R229" s="226"/>
      <c r="S229" s="182"/>
      <c r="T229" s="182"/>
      <c r="U229" s="182"/>
      <c r="V229" s="182"/>
      <c r="W229" s="182"/>
      <c r="X229" s="182"/>
      <c r="Y229" s="182"/>
      <c r="Z229" s="182"/>
      <c r="AA229" s="182"/>
      <c r="AB229" s="182"/>
      <c r="AC229" s="182"/>
      <c r="AD229" s="182"/>
      <c r="AE229" s="182"/>
      <c r="AF229" s="182"/>
      <c r="AG229" s="182"/>
      <c r="AH229" s="182"/>
      <c r="AI229" s="182"/>
      <c r="AJ229" s="182"/>
      <c r="AK229" s="182"/>
      <c r="AL229" s="182"/>
      <c r="AM229" s="182"/>
      <c r="AN229" s="182"/>
      <c r="AO229" s="182"/>
      <c r="AP229" s="182"/>
      <c r="AQ229" s="182"/>
      <c r="AR229" s="182"/>
      <c r="AS229" s="182"/>
      <c r="AT229" s="182"/>
      <c r="AU229" s="182"/>
      <c r="AV229" s="182"/>
      <c r="AW229" s="182"/>
      <c r="AX229" s="182"/>
      <c r="AY229" s="182"/>
      <c r="AZ229" s="182"/>
      <c r="BA229" s="182"/>
      <c r="BB229" s="182"/>
      <c r="BC229" s="182"/>
      <c r="BD229" s="182"/>
      <c r="BE229" s="182"/>
      <c r="BF229" s="182"/>
      <c r="BG229" s="182"/>
      <c r="BH229" s="182"/>
      <c r="BI229" s="182"/>
      <c r="BJ229" s="182"/>
      <c r="BK229" s="182"/>
      <c r="BL229" s="182"/>
      <c r="BM229" s="182"/>
      <c r="BN229" s="182"/>
      <c r="BO229" s="182"/>
      <c r="BP229" s="182"/>
      <c r="BQ229" s="182"/>
      <c r="BR229" s="182"/>
      <c r="BS229" s="182"/>
      <c r="BT229" s="182"/>
      <c r="BU229" s="182"/>
      <c r="BV229" s="182"/>
      <c r="BW229" s="182"/>
      <c r="BX229" s="182"/>
      <c r="BY229" s="182"/>
      <c r="BZ229" s="182"/>
      <c r="CA229" s="182"/>
      <c r="CB229" s="182"/>
      <c r="CC229" s="182"/>
      <c r="CD229" s="182"/>
      <c r="CE229" s="182"/>
      <c r="CF229" s="182"/>
      <c r="CG229" s="182"/>
      <c r="CH229" s="182"/>
      <c r="CI229" s="182"/>
      <c r="CJ229" s="182"/>
      <c r="CK229" s="182"/>
      <c r="CL229" s="182"/>
      <c r="CM229" s="182"/>
      <c r="CN229" s="182"/>
      <c r="CO229" s="182"/>
      <c r="CP229" s="182"/>
      <c r="CQ229" s="182"/>
    </row>
    <row r="230" spans="8:95" ht="178.5">
      <c r="H230" s="312"/>
      <c r="I230" s="313" t="s">
        <v>413</v>
      </c>
      <c r="J230" s="186"/>
      <c r="K230" s="336" t="s">
        <v>1112</v>
      </c>
      <c r="L230" s="338"/>
      <c r="M230" s="335" t="s">
        <v>325</v>
      </c>
      <c r="N230" s="61" t="s">
        <v>885</v>
      </c>
      <c r="O230" s="62" t="s">
        <v>886</v>
      </c>
      <c r="P230" s="32"/>
      <c r="Q230" s="32"/>
      <c r="R230" s="227"/>
      <c r="S230" s="182"/>
      <c r="T230" s="182"/>
      <c r="U230" s="182"/>
      <c r="V230" s="182"/>
      <c r="W230" s="182"/>
      <c r="X230" s="182"/>
      <c r="Y230" s="182"/>
      <c r="Z230" s="182"/>
      <c r="AA230" s="182"/>
      <c r="AB230" s="182"/>
      <c r="AC230" s="182"/>
      <c r="AD230" s="182"/>
      <c r="AE230" s="182"/>
      <c r="AF230" s="182"/>
      <c r="AG230" s="182"/>
      <c r="AH230" s="182"/>
      <c r="AI230" s="182"/>
      <c r="AJ230" s="182"/>
      <c r="AK230" s="182"/>
      <c r="AL230" s="182"/>
      <c r="AM230" s="182"/>
      <c r="AN230" s="182"/>
      <c r="AO230" s="182"/>
      <c r="AP230" s="182"/>
      <c r="AQ230" s="182"/>
      <c r="AR230" s="182"/>
      <c r="AS230" s="182"/>
      <c r="AT230" s="182"/>
      <c r="AU230" s="182"/>
      <c r="AV230" s="182"/>
      <c r="AW230" s="182"/>
      <c r="AX230" s="182"/>
      <c r="AY230" s="182"/>
      <c r="AZ230" s="182"/>
      <c r="BA230" s="182"/>
      <c r="BB230" s="182"/>
      <c r="BC230" s="182"/>
      <c r="BD230" s="182"/>
      <c r="BE230" s="182"/>
      <c r="BF230" s="182"/>
      <c r="BG230" s="182"/>
      <c r="BH230" s="182"/>
      <c r="BI230" s="182"/>
      <c r="BJ230" s="182"/>
      <c r="BK230" s="182"/>
      <c r="BL230" s="182"/>
      <c r="BM230" s="182"/>
      <c r="BN230" s="182"/>
      <c r="BO230" s="182"/>
      <c r="BP230" s="182"/>
      <c r="BQ230" s="182"/>
      <c r="BR230" s="182"/>
      <c r="BS230" s="182"/>
      <c r="BT230" s="182"/>
      <c r="BU230" s="182"/>
      <c r="BV230" s="182"/>
      <c r="BW230" s="182"/>
      <c r="BX230" s="182"/>
      <c r="BY230" s="182"/>
      <c r="BZ230" s="182"/>
      <c r="CA230" s="182"/>
      <c r="CB230" s="182"/>
      <c r="CC230" s="182"/>
      <c r="CD230" s="182"/>
      <c r="CE230" s="182"/>
      <c r="CF230" s="182"/>
      <c r="CG230" s="182"/>
      <c r="CH230" s="182"/>
      <c r="CI230" s="182"/>
      <c r="CJ230" s="182"/>
      <c r="CK230" s="182"/>
      <c r="CL230" s="182"/>
      <c r="CM230" s="182"/>
      <c r="CN230" s="182"/>
      <c r="CO230" s="182"/>
      <c r="CP230" s="182"/>
      <c r="CQ230" s="182"/>
    </row>
    <row r="231" spans="8:95" ht="395.25">
      <c r="H231" s="312"/>
      <c r="I231" s="313" t="s">
        <v>415</v>
      </c>
      <c r="J231" s="186"/>
      <c r="K231" s="342" t="s">
        <v>1113</v>
      </c>
      <c r="L231" s="338"/>
      <c r="M231" s="334"/>
      <c r="N231" s="160"/>
      <c r="O231" s="161"/>
      <c r="P231" s="162"/>
      <c r="Q231" s="168"/>
      <c r="R231" s="227"/>
      <c r="S231" s="182"/>
      <c r="T231" s="182"/>
      <c r="U231" s="182"/>
      <c r="V231" s="182"/>
      <c r="W231" s="182"/>
      <c r="X231" s="182"/>
      <c r="Y231" s="182"/>
      <c r="Z231" s="182"/>
      <c r="AA231" s="182"/>
      <c r="AB231" s="182"/>
      <c r="AC231" s="182"/>
      <c r="AD231" s="182"/>
      <c r="AE231" s="182"/>
      <c r="AF231" s="182"/>
      <c r="AG231" s="182"/>
      <c r="AH231" s="182"/>
      <c r="AI231" s="182"/>
      <c r="AJ231" s="182"/>
      <c r="AK231" s="182"/>
      <c r="AL231" s="182"/>
      <c r="AM231" s="182"/>
      <c r="AN231" s="182"/>
      <c r="AO231" s="182"/>
      <c r="AP231" s="182"/>
      <c r="AQ231" s="182"/>
      <c r="AR231" s="182"/>
      <c r="AS231" s="182"/>
      <c r="AT231" s="182"/>
      <c r="AU231" s="182"/>
      <c r="AV231" s="182"/>
      <c r="AW231" s="182"/>
      <c r="AX231" s="182"/>
      <c r="AY231" s="182"/>
      <c r="AZ231" s="182"/>
      <c r="BA231" s="182"/>
      <c r="BB231" s="182"/>
      <c r="BC231" s="182"/>
      <c r="BD231" s="182"/>
      <c r="BE231" s="182"/>
      <c r="BF231" s="182"/>
      <c r="BG231" s="182"/>
      <c r="BH231" s="182"/>
      <c r="BI231" s="182"/>
      <c r="BJ231" s="182"/>
      <c r="BK231" s="182"/>
      <c r="BL231" s="182"/>
      <c r="BM231" s="182"/>
      <c r="BN231" s="182"/>
      <c r="BO231" s="182"/>
      <c r="BP231" s="182"/>
      <c r="BQ231" s="182"/>
      <c r="BR231" s="182"/>
      <c r="BS231" s="182"/>
      <c r="BT231" s="182"/>
      <c r="BU231" s="182"/>
      <c r="BV231" s="182"/>
      <c r="BW231" s="182"/>
      <c r="BX231" s="182"/>
      <c r="BY231" s="182"/>
      <c r="BZ231" s="182"/>
      <c r="CA231" s="182"/>
      <c r="CB231" s="182"/>
      <c r="CC231" s="182"/>
      <c r="CD231" s="182"/>
      <c r="CE231" s="182"/>
      <c r="CF231" s="182"/>
      <c r="CG231" s="182"/>
      <c r="CH231" s="182"/>
      <c r="CI231" s="182"/>
      <c r="CJ231" s="182"/>
      <c r="CK231" s="182"/>
      <c r="CL231" s="182"/>
      <c r="CM231" s="182"/>
      <c r="CN231" s="182"/>
      <c r="CO231" s="182"/>
      <c r="CP231" s="182"/>
      <c r="CQ231" s="182"/>
    </row>
    <row r="232" spans="8:95" ht="102">
      <c r="H232" s="312"/>
      <c r="I232" s="313"/>
      <c r="J232" s="186" t="s">
        <v>117</v>
      </c>
      <c r="K232" s="336" t="s">
        <v>1114</v>
      </c>
      <c r="L232" s="338"/>
      <c r="M232" s="335" t="s">
        <v>325</v>
      </c>
      <c r="N232" s="61" t="s">
        <v>885</v>
      </c>
      <c r="O232" s="62" t="s">
        <v>886</v>
      </c>
      <c r="P232" s="32"/>
      <c r="Q232" s="32"/>
      <c r="R232" s="227"/>
      <c r="S232" s="182"/>
      <c r="T232" s="182"/>
      <c r="U232" s="182"/>
      <c r="V232" s="182"/>
      <c r="W232" s="182"/>
      <c r="X232" s="182"/>
      <c r="Y232" s="182"/>
      <c r="Z232" s="182"/>
      <c r="AA232" s="182"/>
      <c r="AB232" s="182"/>
      <c r="AC232" s="182"/>
      <c r="AD232" s="182"/>
      <c r="AE232" s="182"/>
      <c r="AF232" s="182"/>
      <c r="AG232" s="182"/>
      <c r="AH232" s="182"/>
      <c r="AI232" s="182"/>
      <c r="AJ232" s="182"/>
      <c r="AK232" s="182"/>
      <c r="AL232" s="182"/>
      <c r="AM232" s="182"/>
      <c r="AN232" s="182"/>
      <c r="AO232" s="182"/>
      <c r="AP232" s="182"/>
      <c r="AQ232" s="182"/>
      <c r="AR232" s="182"/>
      <c r="AS232" s="182"/>
      <c r="AT232" s="182"/>
      <c r="AU232" s="182"/>
      <c r="AV232" s="182"/>
      <c r="AW232" s="182"/>
      <c r="AX232" s="182"/>
      <c r="AY232" s="182"/>
      <c r="AZ232" s="182"/>
      <c r="BA232" s="182"/>
      <c r="BB232" s="182"/>
      <c r="BC232" s="182"/>
      <c r="BD232" s="182"/>
      <c r="BE232" s="182"/>
      <c r="BF232" s="182"/>
      <c r="BG232" s="182"/>
      <c r="BH232" s="182"/>
      <c r="BI232" s="182"/>
      <c r="BJ232" s="182"/>
      <c r="BK232" s="182"/>
      <c r="BL232" s="182"/>
      <c r="BM232" s="182"/>
      <c r="BN232" s="182"/>
      <c r="BO232" s="182"/>
      <c r="BP232" s="182"/>
      <c r="BQ232" s="182"/>
      <c r="BR232" s="182"/>
      <c r="BS232" s="182"/>
      <c r="BT232" s="182"/>
      <c r="BU232" s="182"/>
      <c r="BV232" s="182"/>
      <c r="BW232" s="182"/>
      <c r="BX232" s="182"/>
      <c r="BY232" s="182"/>
      <c r="BZ232" s="182"/>
      <c r="CA232" s="182"/>
      <c r="CB232" s="182"/>
      <c r="CC232" s="182"/>
      <c r="CD232" s="182"/>
      <c r="CE232" s="182"/>
      <c r="CF232" s="182"/>
      <c r="CG232" s="182"/>
      <c r="CH232" s="182"/>
      <c r="CI232" s="182"/>
      <c r="CJ232" s="182"/>
      <c r="CK232" s="182"/>
      <c r="CL232" s="182"/>
      <c r="CM232" s="182"/>
      <c r="CN232" s="182"/>
      <c r="CO232" s="182"/>
      <c r="CP232" s="182"/>
      <c r="CQ232" s="182"/>
    </row>
    <row r="233" spans="8:95" ht="38.25">
      <c r="H233" s="312"/>
      <c r="I233" s="313"/>
      <c r="J233" s="186" t="s">
        <v>119</v>
      </c>
      <c r="K233" s="336" t="s">
        <v>1115</v>
      </c>
      <c r="L233" s="338"/>
      <c r="M233" s="335" t="s">
        <v>325</v>
      </c>
      <c r="N233" s="61" t="s">
        <v>885</v>
      </c>
      <c r="O233" s="62" t="s">
        <v>886</v>
      </c>
      <c r="P233" s="32"/>
      <c r="Q233" s="32"/>
      <c r="R233" s="226"/>
      <c r="S233" s="182"/>
      <c r="T233" s="182"/>
      <c r="U233" s="182"/>
      <c r="V233" s="182"/>
      <c r="W233" s="182"/>
      <c r="X233" s="182"/>
      <c r="Y233" s="182"/>
      <c r="Z233" s="182"/>
      <c r="AA233" s="182"/>
      <c r="AB233" s="182"/>
      <c r="AC233" s="182"/>
      <c r="AD233" s="182"/>
      <c r="AE233" s="182"/>
      <c r="AF233" s="182"/>
      <c r="AG233" s="182"/>
      <c r="AH233" s="182"/>
      <c r="AI233" s="182"/>
      <c r="AJ233" s="182"/>
      <c r="AK233" s="182"/>
      <c r="AL233" s="182"/>
      <c r="AM233" s="182"/>
      <c r="AN233" s="182"/>
      <c r="AO233" s="182"/>
      <c r="AP233" s="182"/>
      <c r="AQ233" s="182"/>
      <c r="AR233" s="182"/>
      <c r="AS233" s="182"/>
      <c r="AT233" s="182"/>
      <c r="AU233" s="182"/>
      <c r="AV233" s="182"/>
      <c r="AW233" s="182"/>
      <c r="AX233" s="182"/>
      <c r="AY233" s="182"/>
      <c r="AZ233" s="182"/>
      <c r="BA233" s="182"/>
      <c r="BB233" s="182"/>
      <c r="BC233" s="182"/>
      <c r="BD233" s="182"/>
      <c r="BE233" s="182"/>
      <c r="BF233" s="182"/>
      <c r="BG233" s="182"/>
      <c r="BH233" s="182"/>
      <c r="BI233" s="182"/>
      <c r="BJ233" s="182"/>
      <c r="BK233" s="182"/>
      <c r="BL233" s="182"/>
      <c r="BM233" s="182"/>
      <c r="BN233" s="182"/>
      <c r="BO233" s="182"/>
      <c r="BP233" s="182"/>
      <c r="BQ233" s="182"/>
      <c r="BR233" s="182"/>
      <c r="BS233" s="182"/>
      <c r="BT233" s="182"/>
      <c r="BU233" s="182"/>
      <c r="BV233" s="182"/>
      <c r="BW233" s="182"/>
      <c r="BX233" s="182"/>
      <c r="BY233" s="182"/>
      <c r="BZ233" s="182"/>
      <c r="CA233" s="182"/>
      <c r="CB233" s="182"/>
      <c r="CC233" s="182"/>
      <c r="CD233" s="182"/>
      <c r="CE233" s="182"/>
      <c r="CF233" s="182"/>
      <c r="CG233" s="182"/>
      <c r="CH233" s="182"/>
      <c r="CI233" s="182"/>
      <c r="CJ233" s="182"/>
      <c r="CK233" s="182"/>
      <c r="CL233" s="182"/>
      <c r="CM233" s="182"/>
      <c r="CN233" s="182"/>
      <c r="CO233" s="182"/>
      <c r="CP233" s="182"/>
      <c r="CQ233" s="182"/>
    </row>
    <row r="234" spans="8:95" ht="76.5">
      <c r="H234" s="312"/>
      <c r="I234" s="313"/>
      <c r="J234" s="186" t="s">
        <v>121</v>
      </c>
      <c r="K234" s="336" t="s">
        <v>1116</v>
      </c>
      <c r="L234" s="338"/>
      <c r="M234" s="335" t="s">
        <v>325</v>
      </c>
      <c r="N234" s="61" t="s">
        <v>885</v>
      </c>
      <c r="O234" s="62" t="s">
        <v>886</v>
      </c>
      <c r="P234" s="32"/>
      <c r="Q234" s="32"/>
      <c r="R234" s="226"/>
      <c r="S234" s="182"/>
      <c r="T234" s="182"/>
      <c r="U234" s="182"/>
      <c r="V234" s="182"/>
      <c r="W234" s="182"/>
      <c r="X234" s="182"/>
      <c r="Y234" s="182"/>
      <c r="Z234" s="182"/>
      <c r="AA234" s="182"/>
      <c r="AB234" s="182"/>
      <c r="AC234" s="182"/>
      <c r="AD234" s="182"/>
      <c r="AE234" s="182"/>
      <c r="AF234" s="182"/>
      <c r="AG234" s="182"/>
      <c r="AH234" s="182"/>
      <c r="AI234" s="182"/>
      <c r="AJ234" s="182"/>
      <c r="AK234" s="182"/>
      <c r="AL234" s="182"/>
      <c r="AM234" s="182"/>
      <c r="AN234" s="182"/>
      <c r="AO234" s="182"/>
      <c r="AP234" s="182"/>
      <c r="AQ234" s="182"/>
      <c r="AR234" s="182"/>
      <c r="AS234" s="182"/>
      <c r="AT234" s="182"/>
      <c r="AU234" s="182"/>
      <c r="AV234" s="182"/>
      <c r="AW234" s="182"/>
      <c r="AX234" s="182"/>
      <c r="AY234" s="182"/>
      <c r="AZ234" s="182"/>
      <c r="BA234" s="182"/>
      <c r="BB234" s="182"/>
      <c r="BC234" s="182"/>
      <c r="BD234" s="182"/>
      <c r="BE234" s="182"/>
      <c r="BF234" s="182"/>
      <c r="BG234" s="182"/>
      <c r="BH234" s="182"/>
      <c r="BI234" s="182"/>
      <c r="BJ234" s="182"/>
      <c r="BK234" s="182"/>
      <c r="BL234" s="182"/>
      <c r="BM234" s="182"/>
      <c r="BN234" s="182"/>
      <c r="BO234" s="182"/>
      <c r="BP234" s="182"/>
      <c r="BQ234" s="182"/>
      <c r="BR234" s="182"/>
      <c r="BS234" s="182"/>
      <c r="BT234" s="182"/>
      <c r="BU234" s="182"/>
      <c r="BV234" s="182"/>
      <c r="BW234" s="182"/>
      <c r="BX234" s="182"/>
      <c r="BY234" s="182"/>
      <c r="BZ234" s="182"/>
      <c r="CA234" s="182"/>
      <c r="CB234" s="182"/>
      <c r="CC234" s="182"/>
      <c r="CD234" s="182"/>
      <c r="CE234" s="182"/>
      <c r="CF234" s="182"/>
      <c r="CG234" s="182"/>
      <c r="CH234" s="182"/>
      <c r="CI234" s="182"/>
      <c r="CJ234" s="182"/>
      <c r="CK234" s="182"/>
      <c r="CL234" s="182"/>
      <c r="CM234" s="182"/>
      <c r="CN234" s="182"/>
      <c r="CO234" s="182"/>
      <c r="CP234" s="182"/>
      <c r="CQ234" s="182"/>
    </row>
    <row r="235" spans="8:95" ht="102">
      <c r="H235" s="312"/>
      <c r="I235" s="313"/>
      <c r="J235" s="186" t="s">
        <v>134</v>
      </c>
      <c r="K235" s="336" t="s">
        <v>1117</v>
      </c>
      <c r="L235" s="338"/>
      <c r="M235" s="335" t="s">
        <v>325</v>
      </c>
      <c r="N235" s="61" t="s">
        <v>885</v>
      </c>
      <c r="O235" s="62" t="s">
        <v>886</v>
      </c>
      <c r="P235" s="32"/>
      <c r="Q235" s="32"/>
      <c r="R235" s="226"/>
      <c r="S235" s="182"/>
      <c r="T235" s="182"/>
      <c r="U235" s="182"/>
      <c r="V235" s="182"/>
      <c r="W235" s="182"/>
      <c r="X235" s="182"/>
      <c r="Y235" s="182"/>
      <c r="Z235" s="182"/>
      <c r="AA235" s="182"/>
      <c r="AB235" s="182"/>
      <c r="AC235" s="182"/>
      <c r="AD235" s="182"/>
      <c r="AE235" s="182"/>
      <c r="AF235" s="182"/>
      <c r="AG235" s="182"/>
      <c r="AH235" s="182"/>
      <c r="AI235" s="182"/>
      <c r="AJ235" s="182"/>
      <c r="AK235" s="182"/>
      <c r="AL235" s="182"/>
      <c r="AM235" s="182"/>
      <c r="AN235" s="182"/>
      <c r="AO235" s="182"/>
      <c r="AP235" s="182"/>
      <c r="AQ235" s="182"/>
      <c r="AR235" s="182"/>
      <c r="AS235" s="182"/>
      <c r="AT235" s="182"/>
      <c r="AU235" s="182"/>
      <c r="AV235" s="182"/>
      <c r="AW235" s="182"/>
      <c r="AX235" s="182"/>
      <c r="AY235" s="182"/>
      <c r="AZ235" s="182"/>
      <c r="BA235" s="182"/>
      <c r="BB235" s="182"/>
      <c r="BC235" s="182"/>
      <c r="BD235" s="182"/>
      <c r="BE235" s="182"/>
      <c r="BF235" s="182"/>
      <c r="BG235" s="182"/>
      <c r="BH235" s="182"/>
      <c r="BI235" s="182"/>
      <c r="BJ235" s="182"/>
      <c r="BK235" s="182"/>
      <c r="BL235" s="182"/>
      <c r="BM235" s="182"/>
      <c r="BN235" s="182"/>
      <c r="BO235" s="182"/>
      <c r="BP235" s="182"/>
      <c r="BQ235" s="182"/>
      <c r="BR235" s="182"/>
      <c r="BS235" s="182"/>
      <c r="BT235" s="182"/>
      <c r="BU235" s="182"/>
      <c r="BV235" s="182"/>
      <c r="BW235" s="182"/>
      <c r="BX235" s="182"/>
      <c r="BY235" s="182"/>
      <c r="BZ235" s="182"/>
      <c r="CA235" s="182"/>
      <c r="CB235" s="182"/>
      <c r="CC235" s="182"/>
      <c r="CD235" s="182"/>
      <c r="CE235" s="182"/>
      <c r="CF235" s="182"/>
      <c r="CG235" s="182"/>
      <c r="CH235" s="182"/>
      <c r="CI235" s="182"/>
      <c r="CJ235" s="182"/>
      <c r="CK235" s="182"/>
      <c r="CL235" s="182"/>
      <c r="CM235" s="182"/>
      <c r="CN235" s="182"/>
      <c r="CO235" s="182"/>
      <c r="CP235" s="182"/>
      <c r="CQ235" s="182"/>
    </row>
    <row r="236" spans="8:95" ht="76.5">
      <c r="H236" s="312"/>
      <c r="I236" s="313"/>
      <c r="J236" s="186" t="s">
        <v>138</v>
      </c>
      <c r="K236" s="336" t="s">
        <v>1118</v>
      </c>
      <c r="L236" s="338"/>
      <c r="M236" s="335" t="s">
        <v>325</v>
      </c>
      <c r="N236" s="61" t="s">
        <v>885</v>
      </c>
      <c r="O236" s="62" t="s">
        <v>886</v>
      </c>
      <c r="P236" s="32"/>
      <c r="Q236" s="32"/>
      <c r="R236" s="226"/>
      <c r="S236" s="182"/>
      <c r="T236" s="182"/>
      <c r="U236" s="182"/>
      <c r="V236" s="182"/>
      <c r="W236" s="182"/>
      <c r="X236" s="182"/>
      <c r="Y236" s="182"/>
      <c r="Z236" s="182"/>
      <c r="AA236" s="182"/>
      <c r="AB236" s="182"/>
      <c r="AC236" s="182"/>
      <c r="AD236" s="182"/>
      <c r="AE236" s="182"/>
      <c r="AF236" s="182"/>
      <c r="AG236" s="182"/>
      <c r="AH236" s="182"/>
      <c r="AI236" s="182"/>
      <c r="AJ236" s="182"/>
      <c r="AK236" s="182"/>
      <c r="AL236" s="182"/>
      <c r="AM236" s="182"/>
      <c r="AN236" s="182"/>
      <c r="AO236" s="182"/>
      <c r="AP236" s="182"/>
      <c r="AQ236" s="182"/>
      <c r="AR236" s="182"/>
      <c r="AS236" s="182"/>
      <c r="AT236" s="182"/>
      <c r="AU236" s="182"/>
      <c r="AV236" s="182"/>
      <c r="AW236" s="182"/>
      <c r="AX236" s="182"/>
      <c r="AY236" s="182"/>
      <c r="AZ236" s="182"/>
      <c r="BA236" s="182"/>
      <c r="BB236" s="182"/>
      <c r="BC236" s="182"/>
      <c r="BD236" s="182"/>
      <c r="BE236" s="182"/>
      <c r="BF236" s="182"/>
      <c r="BG236" s="182"/>
      <c r="BH236" s="182"/>
      <c r="BI236" s="182"/>
      <c r="BJ236" s="182"/>
      <c r="BK236" s="182"/>
      <c r="BL236" s="182"/>
      <c r="BM236" s="182"/>
      <c r="BN236" s="182"/>
      <c r="BO236" s="182"/>
      <c r="BP236" s="182"/>
      <c r="BQ236" s="182"/>
      <c r="BR236" s="182"/>
      <c r="BS236" s="182"/>
      <c r="BT236" s="182"/>
      <c r="BU236" s="182"/>
      <c r="BV236" s="182"/>
      <c r="BW236" s="182"/>
      <c r="BX236" s="182"/>
      <c r="BY236" s="182"/>
      <c r="BZ236" s="182"/>
      <c r="CA236" s="182"/>
      <c r="CB236" s="182"/>
      <c r="CC236" s="182"/>
      <c r="CD236" s="182"/>
      <c r="CE236" s="182"/>
      <c r="CF236" s="182"/>
      <c r="CG236" s="182"/>
      <c r="CH236" s="182"/>
      <c r="CI236" s="182"/>
      <c r="CJ236" s="182"/>
      <c r="CK236" s="182"/>
      <c r="CL236" s="182"/>
      <c r="CM236" s="182"/>
      <c r="CN236" s="182"/>
      <c r="CO236" s="182"/>
      <c r="CP236" s="182"/>
      <c r="CQ236" s="182"/>
    </row>
    <row r="239" spans="8:95" ht="63">
      <c r="H239" s="312" t="s">
        <v>593</v>
      </c>
      <c r="I239" s="313"/>
      <c r="J239" s="278"/>
      <c r="K239" s="174" t="s">
        <v>1119</v>
      </c>
      <c r="L239" s="59" t="s">
        <v>1048</v>
      </c>
      <c r="M239" s="55" t="s">
        <v>282</v>
      </c>
      <c r="N239" s="55"/>
      <c r="O239" s="55" t="s">
        <v>283</v>
      </c>
      <c r="P239" s="55" t="s">
        <v>103</v>
      </c>
      <c r="Q239" s="55" t="s">
        <v>103</v>
      </c>
      <c r="R239" s="226"/>
      <c r="S239" s="182"/>
      <c r="T239" s="182"/>
      <c r="U239" s="182"/>
      <c r="V239" s="182"/>
      <c r="W239" s="182"/>
      <c r="X239" s="182"/>
      <c r="Y239" s="182"/>
      <c r="Z239" s="182"/>
      <c r="AA239" s="182"/>
      <c r="AB239" s="182"/>
      <c r="AC239" s="182"/>
      <c r="AD239" s="182"/>
      <c r="AE239" s="182"/>
      <c r="AF239" s="182"/>
      <c r="AG239" s="182"/>
      <c r="AH239" s="182"/>
      <c r="AI239" s="182"/>
      <c r="AJ239" s="182"/>
      <c r="AK239" s="182"/>
      <c r="AL239" s="182"/>
      <c r="AM239" s="182"/>
      <c r="AN239" s="182"/>
      <c r="AO239" s="182"/>
      <c r="AP239" s="182"/>
      <c r="AQ239" s="182"/>
      <c r="AR239" s="182"/>
      <c r="AS239" s="182"/>
      <c r="AT239" s="182"/>
      <c r="AU239" s="182"/>
      <c r="AV239" s="182"/>
      <c r="AW239" s="182"/>
      <c r="AX239" s="182"/>
      <c r="AY239" s="182"/>
      <c r="AZ239" s="182"/>
      <c r="BA239" s="182"/>
      <c r="BB239" s="182"/>
      <c r="BC239" s="182"/>
      <c r="BD239" s="182"/>
      <c r="BE239" s="182"/>
      <c r="BF239" s="182"/>
      <c r="BG239" s="182"/>
      <c r="BH239" s="182"/>
      <c r="BI239" s="182"/>
      <c r="BJ239" s="182"/>
      <c r="BK239" s="182"/>
      <c r="BL239" s="182"/>
      <c r="BM239" s="182"/>
      <c r="BN239" s="182"/>
      <c r="BO239" s="182"/>
      <c r="BP239" s="182"/>
      <c r="BQ239" s="182"/>
      <c r="BR239" s="182"/>
      <c r="BS239" s="182"/>
      <c r="BT239" s="182"/>
      <c r="BU239" s="182"/>
      <c r="BV239" s="182"/>
      <c r="BW239" s="182"/>
      <c r="BX239" s="182"/>
      <c r="BY239" s="182"/>
      <c r="BZ239" s="182"/>
      <c r="CA239" s="182"/>
      <c r="CB239" s="182"/>
      <c r="CC239" s="182"/>
      <c r="CD239" s="182"/>
      <c r="CE239" s="182"/>
      <c r="CF239" s="182"/>
      <c r="CG239" s="182"/>
      <c r="CH239" s="182"/>
      <c r="CI239" s="182"/>
      <c r="CJ239" s="182"/>
      <c r="CK239" s="182"/>
      <c r="CL239" s="182"/>
      <c r="CM239" s="182"/>
      <c r="CN239" s="182"/>
      <c r="CO239" s="182"/>
      <c r="CP239" s="182"/>
      <c r="CQ239" s="182"/>
    </row>
    <row r="240" spans="8:95" ht="102">
      <c r="H240" s="312" t="s">
        <v>277</v>
      </c>
      <c r="I240" s="313" t="s">
        <v>284</v>
      </c>
      <c r="J240" s="278"/>
      <c r="K240" s="336" t="s">
        <v>1120</v>
      </c>
      <c r="L240" s="343"/>
      <c r="M240" s="344"/>
      <c r="N240" s="175"/>
      <c r="O240" s="176"/>
      <c r="P240" s="175"/>
      <c r="Q240" s="240"/>
      <c r="R240" s="226"/>
      <c r="S240" s="182"/>
      <c r="T240" s="182"/>
      <c r="U240" s="182"/>
      <c r="V240" s="182"/>
      <c r="W240" s="182"/>
      <c r="X240" s="182"/>
      <c r="Y240" s="182"/>
      <c r="Z240" s="182"/>
      <c r="AA240" s="182"/>
      <c r="AB240" s="182"/>
      <c r="AC240" s="182"/>
      <c r="AD240" s="182"/>
      <c r="AE240" s="182"/>
      <c r="AF240" s="182"/>
      <c r="AG240" s="182"/>
      <c r="AH240" s="182"/>
      <c r="AI240" s="182"/>
      <c r="AJ240" s="182"/>
      <c r="AK240" s="182"/>
      <c r="AL240" s="182"/>
      <c r="AM240" s="182"/>
      <c r="AN240" s="182"/>
      <c r="AO240" s="182"/>
      <c r="AP240" s="182"/>
      <c r="AQ240" s="182"/>
      <c r="AR240" s="182"/>
      <c r="AS240" s="182"/>
      <c r="AT240" s="182"/>
      <c r="AU240" s="182"/>
      <c r="AV240" s="182"/>
      <c r="AW240" s="182"/>
      <c r="AX240" s="182"/>
      <c r="AY240" s="182"/>
      <c r="AZ240" s="182"/>
      <c r="BA240" s="182"/>
      <c r="BB240" s="182"/>
      <c r="BC240" s="182"/>
      <c r="BD240" s="182"/>
      <c r="BE240" s="182"/>
      <c r="BF240" s="182"/>
      <c r="BG240" s="182"/>
      <c r="BH240" s="182"/>
      <c r="BI240" s="182"/>
      <c r="BJ240" s="182"/>
      <c r="BK240" s="182"/>
      <c r="BL240" s="182"/>
      <c r="BM240" s="182"/>
      <c r="BN240" s="182"/>
      <c r="BO240" s="182"/>
      <c r="BP240" s="182"/>
      <c r="BQ240" s="182"/>
      <c r="BR240" s="182"/>
      <c r="BS240" s="182"/>
      <c r="BT240" s="182"/>
      <c r="BU240" s="182"/>
      <c r="BV240" s="182"/>
      <c r="BW240" s="182"/>
      <c r="BX240" s="182"/>
      <c r="BY240" s="182"/>
      <c r="BZ240" s="182"/>
      <c r="CA240" s="182"/>
      <c r="CB240" s="182"/>
      <c r="CC240" s="182"/>
      <c r="CD240" s="182"/>
      <c r="CE240" s="182"/>
      <c r="CF240" s="182"/>
      <c r="CG240" s="182"/>
      <c r="CH240" s="182"/>
      <c r="CI240" s="182"/>
      <c r="CJ240" s="182"/>
      <c r="CK240" s="182"/>
      <c r="CL240" s="182"/>
      <c r="CM240" s="182"/>
      <c r="CN240" s="182"/>
      <c r="CO240" s="182"/>
      <c r="CP240" s="182"/>
      <c r="CQ240" s="182"/>
    </row>
    <row r="241" spans="8:95" ht="63.75">
      <c r="H241" s="312"/>
      <c r="I241" s="313"/>
      <c r="J241" s="278" t="s">
        <v>117</v>
      </c>
      <c r="K241" s="336" t="s">
        <v>1121</v>
      </c>
      <c r="L241" s="343"/>
      <c r="M241" s="341" t="s">
        <v>325</v>
      </c>
      <c r="N241" s="137" t="s">
        <v>1122</v>
      </c>
      <c r="O241" s="62" t="s">
        <v>913</v>
      </c>
      <c r="P241" s="32"/>
      <c r="Q241" s="32"/>
      <c r="R241" s="226"/>
      <c r="S241" s="182"/>
      <c r="T241" s="182"/>
      <c r="U241" s="182"/>
      <c r="V241" s="182"/>
      <c r="W241" s="182"/>
      <c r="X241" s="182"/>
      <c r="Y241" s="182"/>
      <c r="Z241" s="182"/>
      <c r="AA241" s="182"/>
      <c r="AB241" s="182"/>
      <c r="AC241" s="182"/>
      <c r="AD241" s="182"/>
      <c r="AE241" s="182"/>
      <c r="AF241" s="182"/>
      <c r="AG241" s="182"/>
      <c r="AH241" s="182"/>
      <c r="AI241" s="182"/>
      <c r="AJ241" s="182"/>
      <c r="AK241" s="182"/>
      <c r="AL241" s="182"/>
      <c r="AM241" s="182"/>
      <c r="AN241" s="182"/>
      <c r="AO241" s="182"/>
      <c r="AP241" s="182"/>
      <c r="AQ241" s="182"/>
      <c r="AR241" s="182"/>
      <c r="AS241" s="182"/>
      <c r="AT241" s="182"/>
      <c r="AU241" s="182"/>
      <c r="AV241" s="182"/>
      <c r="AW241" s="182"/>
      <c r="AX241" s="182"/>
      <c r="AY241" s="182"/>
      <c r="AZ241" s="182"/>
      <c r="BA241" s="182"/>
      <c r="BB241" s="182"/>
      <c r="BC241" s="182"/>
      <c r="BD241" s="182"/>
      <c r="BE241" s="182"/>
      <c r="BF241" s="182"/>
      <c r="BG241" s="182"/>
      <c r="BH241" s="182"/>
      <c r="BI241" s="182"/>
      <c r="BJ241" s="182"/>
      <c r="BK241" s="182"/>
      <c r="BL241" s="182"/>
      <c r="BM241" s="182"/>
      <c r="BN241" s="182"/>
      <c r="BO241" s="182"/>
      <c r="BP241" s="182"/>
      <c r="BQ241" s="182"/>
      <c r="BR241" s="182"/>
      <c r="BS241" s="182"/>
      <c r="BT241" s="182"/>
      <c r="BU241" s="182"/>
      <c r="BV241" s="182"/>
      <c r="BW241" s="182"/>
      <c r="BX241" s="182"/>
      <c r="BY241" s="182"/>
      <c r="BZ241" s="182"/>
      <c r="CA241" s="182"/>
      <c r="CB241" s="182"/>
      <c r="CC241" s="182"/>
      <c r="CD241" s="182"/>
      <c r="CE241" s="182"/>
      <c r="CF241" s="182"/>
      <c r="CG241" s="182"/>
      <c r="CH241" s="182"/>
      <c r="CI241" s="182"/>
      <c r="CJ241" s="182"/>
      <c r="CK241" s="182"/>
      <c r="CL241" s="182"/>
      <c r="CM241" s="182"/>
      <c r="CN241" s="182"/>
      <c r="CO241" s="182"/>
      <c r="CP241" s="182"/>
      <c r="CQ241" s="182"/>
    </row>
    <row r="242" spans="8:95" ht="38.25">
      <c r="H242" s="312"/>
      <c r="I242" s="313"/>
      <c r="J242" s="278" t="s">
        <v>119</v>
      </c>
      <c r="K242" s="336" t="s">
        <v>1123</v>
      </c>
      <c r="L242" s="343"/>
      <c r="M242" s="341" t="s">
        <v>325</v>
      </c>
      <c r="N242" s="137" t="s">
        <v>1122</v>
      </c>
      <c r="O242" s="62" t="s">
        <v>913</v>
      </c>
      <c r="P242" s="32"/>
      <c r="Q242" s="32"/>
      <c r="R242" s="226"/>
      <c r="S242" s="182"/>
      <c r="T242" s="182"/>
      <c r="U242" s="182"/>
      <c r="V242" s="182"/>
      <c r="W242" s="182"/>
      <c r="X242" s="182"/>
      <c r="Y242" s="182"/>
      <c r="Z242" s="182"/>
      <c r="AA242" s="182"/>
      <c r="AB242" s="182"/>
      <c r="AC242" s="182"/>
      <c r="AD242" s="182"/>
      <c r="AE242" s="182"/>
      <c r="AF242" s="182"/>
      <c r="AG242" s="182"/>
      <c r="AH242" s="182"/>
      <c r="AI242" s="182"/>
      <c r="AJ242" s="182"/>
      <c r="AK242" s="182"/>
      <c r="AL242" s="182"/>
      <c r="AM242" s="182"/>
      <c r="AN242" s="182"/>
      <c r="AO242" s="182"/>
      <c r="AP242" s="182"/>
      <c r="AQ242" s="182"/>
      <c r="AR242" s="182"/>
      <c r="AS242" s="182"/>
      <c r="AT242" s="182"/>
      <c r="AU242" s="182"/>
      <c r="AV242" s="182"/>
      <c r="AW242" s="182"/>
      <c r="AX242" s="182"/>
      <c r="AY242" s="182"/>
      <c r="AZ242" s="182"/>
      <c r="BA242" s="182"/>
      <c r="BB242" s="182"/>
      <c r="BC242" s="182"/>
      <c r="BD242" s="182"/>
      <c r="BE242" s="182"/>
      <c r="BF242" s="182"/>
      <c r="BG242" s="182"/>
      <c r="BH242" s="182"/>
      <c r="BI242" s="182"/>
      <c r="BJ242" s="182"/>
      <c r="BK242" s="182"/>
      <c r="BL242" s="182"/>
      <c r="BM242" s="182"/>
      <c r="BN242" s="182"/>
      <c r="BO242" s="182"/>
      <c r="BP242" s="182"/>
      <c r="BQ242" s="182"/>
      <c r="BR242" s="182"/>
      <c r="BS242" s="182"/>
      <c r="BT242" s="182"/>
      <c r="BU242" s="182"/>
      <c r="BV242" s="182"/>
      <c r="BW242" s="182"/>
      <c r="BX242" s="182"/>
      <c r="BY242" s="182"/>
      <c r="BZ242" s="182"/>
      <c r="CA242" s="182"/>
      <c r="CB242" s="182"/>
      <c r="CC242" s="182"/>
      <c r="CD242" s="182"/>
      <c r="CE242" s="182"/>
      <c r="CF242" s="182"/>
      <c r="CG242" s="182"/>
      <c r="CH242" s="182"/>
      <c r="CI242" s="182"/>
      <c r="CJ242" s="182"/>
      <c r="CK242" s="182"/>
      <c r="CL242" s="182"/>
      <c r="CM242" s="182"/>
      <c r="CN242" s="182"/>
      <c r="CO242" s="182"/>
      <c r="CP242" s="182"/>
      <c r="CQ242" s="182"/>
    </row>
    <row r="243" spans="8:95" ht="63.75">
      <c r="H243" s="312"/>
      <c r="I243" s="313"/>
      <c r="J243" s="278" t="s">
        <v>121</v>
      </c>
      <c r="K243" s="336" t="s">
        <v>1124</v>
      </c>
      <c r="L243" s="343"/>
      <c r="M243" s="341" t="s">
        <v>325</v>
      </c>
      <c r="N243" s="137" t="s">
        <v>1122</v>
      </c>
      <c r="O243" s="62" t="s">
        <v>913</v>
      </c>
      <c r="P243" s="32"/>
      <c r="Q243" s="32"/>
      <c r="R243" s="226"/>
      <c r="S243" s="182"/>
      <c r="T243" s="182"/>
      <c r="U243" s="182"/>
      <c r="V243" s="182"/>
      <c r="W243" s="182"/>
      <c r="X243" s="182"/>
      <c r="Y243" s="182"/>
      <c r="Z243" s="182"/>
      <c r="AA243" s="182"/>
      <c r="AB243" s="182"/>
      <c r="AC243" s="182"/>
      <c r="AD243" s="182"/>
      <c r="AE243" s="182"/>
      <c r="AF243" s="182"/>
      <c r="AG243" s="182"/>
      <c r="AH243" s="182"/>
      <c r="AI243" s="182"/>
      <c r="AJ243" s="182"/>
      <c r="AK243" s="182"/>
      <c r="AL243" s="182"/>
      <c r="AM243" s="182"/>
      <c r="AN243" s="182"/>
      <c r="AO243" s="182"/>
      <c r="AP243" s="182"/>
      <c r="AQ243" s="182"/>
      <c r="AR243" s="182"/>
      <c r="AS243" s="182"/>
      <c r="AT243" s="182"/>
      <c r="AU243" s="182"/>
      <c r="AV243" s="182"/>
      <c r="AW243" s="182"/>
      <c r="AX243" s="182"/>
      <c r="AY243" s="182"/>
      <c r="AZ243" s="182"/>
      <c r="BA243" s="182"/>
      <c r="BB243" s="182"/>
      <c r="BC243" s="182"/>
      <c r="BD243" s="182"/>
      <c r="BE243" s="182"/>
      <c r="BF243" s="182"/>
      <c r="BG243" s="182"/>
      <c r="BH243" s="182"/>
      <c r="BI243" s="182"/>
      <c r="BJ243" s="182"/>
      <c r="BK243" s="182"/>
      <c r="BL243" s="182"/>
      <c r="BM243" s="182"/>
      <c r="BN243" s="182"/>
      <c r="BO243" s="182"/>
      <c r="BP243" s="182"/>
      <c r="BQ243" s="182"/>
      <c r="BR243" s="182"/>
      <c r="BS243" s="182"/>
      <c r="BT243" s="182"/>
      <c r="BU243" s="182"/>
      <c r="BV243" s="182"/>
      <c r="BW243" s="182"/>
      <c r="BX243" s="182"/>
      <c r="BY243" s="182"/>
      <c r="BZ243" s="182"/>
      <c r="CA243" s="182"/>
      <c r="CB243" s="182"/>
      <c r="CC243" s="182"/>
      <c r="CD243" s="182"/>
      <c r="CE243" s="182"/>
      <c r="CF243" s="182"/>
      <c r="CG243" s="182"/>
      <c r="CH243" s="182"/>
      <c r="CI243" s="182"/>
      <c r="CJ243" s="182"/>
      <c r="CK243" s="182"/>
      <c r="CL243" s="182"/>
      <c r="CM243" s="182"/>
      <c r="CN243" s="182"/>
      <c r="CO243" s="182"/>
      <c r="CP243" s="182"/>
      <c r="CQ243" s="182"/>
    </row>
    <row r="244" spans="8:95" ht="102">
      <c r="H244" s="312"/>
      <c r="I244" s="313"/>
      <c r="J244" s="278" t="s">
        <v>134</v>
      </c>
      <c r="K244" s="336" t="s">
        <v>1125</v>
      </c>
      <c r="L244" s="343"/>
      <c r="M244" s="341" t="s">
        <v>325</v>
      </c>
      <c r="N244" s="137" t="s">
        <v>1122</v>
      </c>
      <c r="O244" s="62" t="s">
        <v>913</v>
      </c>
      <c r="P244" s="32"/>
      <c r="Q244" s="32"/>
      <c r="R244" s="226"/>
      <c r="S244" s="182"/>
      <c r="T244" s="182"/>
      <c r="U244" s="182"/>
      <c r="V244" s="182"/>
      <c r="W244" s="182"/>
      <c r="X244" s="182"/>
      <c r="Y244" s="182"/>
      <c r="Z244" s="182"/>
      <c r="AA244" s="182"/>
      <c r="AB244" s="182"/>
      <c r="AC244" s="182"/>
      <c r="AD244" s="182"/>
      <c r="AE244" s="182"/>
      <c r="AF244" s="182"/>
      <c r="AG244" s="182"/>
      <c r="AH244" s="182"/>
      <c r="AI244" s="182"/>
      <c r="AJ244" s="182"/>
      <c r="AK244" s="182"/>
      <c r="AL244" s="182"/>
      <c r="AM244" s="182"/>
      <c r="AN244" s="182"/>
      <c r="AO244" s="182"/>
      <c r="AP244" s="182"/>
      <c r="AQ244" s="182"/>
      <c r="AR244" s="182"/>
      <c r="AS244" s="182"/>
      <c r="AT244" s="182"/>
      <c r="AU244" s="182"/>
      <c r="AV244" s="182"/>
      <c r="AW244" s="182"/>
      <c r="AX244" s="182"/>
      <c r="AY244" s="182"/>
      <c r="AZ244" s="182"/>
      <c r="BA244" s="182"/>
      <c r="BB244" s="182"/>
      <c r="BC244" s="182"/>
      <c r="BD244" s="182"/>
      <c r="BE244" s="182"/>
      <c r="BF244" s="182"/>
      <c r="BG244" s="182"/>
      <c r="BH244" s="182"/>
      <c r="BI244" s="182"/>
      <c r="BJ244" s="182"/>
      <c r="BK244" s="182"/>
      <c r="BL244" s="182"/>
      <c r="BM244" s="182"/>
      <c r="BN244" s="182"/>
      <c r="BO244" s="182"/>
      <c r="BP244" s="182"/>
      <c r="BQ244" s="182"/>
      <c r="BR244" s="182"/>
      <c r="BS244" s="182"/>
      <c r="BT244" s="182"/>
      <c r="BU244" s="182"/>
      <c r="BV244" s="182"/>
      <c r="BW244" s="182"/>
      <c r="BX244" s="182"/>
      <c r="BY244" s="182"/>
      <c r="BZ244" s="182"/>
      <c r="CA244" s="182"/>
      <c r="CB244" s="182"/>
      <c r="CC244" s="182"/>
      <c r="CD244" s="182"/>
      <c r="CE244" s="182"/>
      <c r="CF244" s="182"/>
      <c r="CG244" s="182"/>
      <c r="CH244" s="182"/>
      <c r="CI244" s="182"/>
      <c r="CJ244" s="182"/>
      <c r="CK244" s="182"/>
      <c r="CL244" s="182"/>
      <c r="CM244" s="182"/>
      <c r="CN244" s="182"/>
      <c r="CO244" s="182"/>
      <c r="CP244" s="182"/>
      <c r="CQ244" s="182"/>
    </row>
    <row r="245" spans="8:95" ht="114.75">
      <c r="H245" s="312"/>
      <c r="I245" s="313"/>
      <c r="J245" s="278" t="s">
        <v>138</v>
      </c>
      <c r="K245" s="336" t="s">
        <v>1126</v>
      </c>
      <c r="L245" s="343"/>
      <c r="M245" s="341" t="s">
        <v>325</v>
      </c>
      <c r="N245" s="137" t="s">
        <v>1122</v>
      </c>
      <c r="O245" s="62" t="s">
        <v>913</v>
      </c>
      <c r="P245" s="32"/>
      <c r="Q245" s="32"/>
      <c r="R245" s="226"/>
      <c r="S245" s="182"/>
      <c r="T245" s="182"/>
      <c r="U245" s="182"/>
      <c r="V245" s="182"/>
      <c r="W245" s="182"/>
      <c r="X245" s="182"/>
      <c r="Y245" s="182"/>
      <c r="Z245" s="182"/>
      <c r="AA245" s="182"/>
      <c r="AB245" s="182"/>
      <c r="AC245" s="182"/>
      <c r="AD245" s="182"/>
      <c r="AE245" s="182"/>
      <c r="AF245" s="182"/>
      <c r="AG245" s="182"/>
      <c r="AH245" s="182"/>
      <c r="AI245" s="182"/>
      <c r="AJ245" s="182"/>
      <c r="AK245" s="182"/>
      <c r="AL245" s="182"/>
      <c r="AM245" s="182"/>
      <c r="AN245" s="182"/>
      <c r="AO245" s="182"/>
      <c r="AP245" s="182"/>
      <c r="AQ245" s="182"/>
      <c r="AR245" s="182"/>
      <c r="AS245" s="182"/>
      <c r="AT245" s="182"/>
      <c r="AU245" s="182"/>
      <c r="AV245" s="182"/>
      <c r="AW245" s="182"/>
      <c r="AX245" s="182"/>
      <c r="AY245" s="182"/>
      <c r="AZ245" s="182"/>
      <c r="BA245" s="182"/>
      <c r="BB245" s="182"/>
      <c r="BC245" s="182"/>
      <c r="BD245" s="182"/>
      <c r="BE245" s="182"/>
      <c r="BF245" s="182"/>
      <c r="BG245" s="182"/>
      <c r="BH245" s="182"/>
      <c r="BI245" s="182"/>
      <c r="BJ245" s="182"/>
      <c r="BK245" s="182"/>
      <c r="BL245" s="182"/>
      <c r="BM245" s="182"/>
      <c r="BN245" s="182"/>
      <c r="BO245" s="182"/>
      <c r="BP245" s="182"/>
      <c r="BQ245" s="182"/>
      <c r="BR245" s="182"/>
      <c r="BS245" s="182"/>
      <c r="BT245" s="182"/>
      <c r="BU245" s="182"/>
      <c r="BV245" s="182"/>
      <c r="BW245" s="182"/>
      <c r="BX245" s="182"/>
      <c r="BY245" s="182"/>
      <c r="BZ245" s="182"/>
      <c r="CA245" s="182"/>
      <c r="CB245" s="182"/>
      <c r="CC245" s="182"/>
      <c r="CD245" s="182"/>
      <c r="CE245" s="182"/>
      <c r="CF245" s="182"/>
      <c r="CG245" s="182"/>
      <c r="CH245" s="182"/>
      <c r="CI245" s="182"/>
      <c r="CJ245" s="182"/>
      <c r="CK245" s="182"/>
      <c r="CL245" s="182"/>
      <c r="CM245" s="182"/>
      <c r="CN245" s="182"/>
      <c r="CO245" s="182"/>
      <c r="CP245" s="182"/>
      <c r="CQ245" s="182"/>
    </row>
    <row r="246" spans="8:95" ht="102">
      <c r="H246" s="312"/>
      <c r="I246" s="313"/>
      <c r="J246" s="278" t="s">
        <v>150</v>
      </c>
      <c r="K246" s="336" t="s">
        <v>1127</v>
      </c>
      <c r="L246" s="343"/>
      <c r="M246" s="341" t="s">
        <v>325</v>
      </c>
      <c r="N246" s="137" t="s">
        <v>1122</v>
      </c>
      <c r="O246" s="62" t="s">
        <v>913</v>
      </c>
      <c r="P246" s="32"/>
      <c r="Q246" s="32"/>
      <c r="R246" s="226"/>
      <c r="S246" s="182"/>
      <c r="T246" s="182"/>
      <c r="U246" s="182"/>
      <c r="V246" s="182"/>
      <c r="W246" s="182"/>
      <c r="X246" s="182"/>
      <c r="Y246" s="182"/>
      <c r="Z246" s="182"/>
      <c r="AA246" s="182"/>
      <c r="AB246" s="182"/>
      <c r="AC246" s="182"/>
      <c r="AD246" s="182"/>
      <c r="AE246" s="182"/>
      <c r="AF246" s="182"/>
      <c r="AG246" s="182"/>
      <c r="AH246" s="182"/>
      <c r="AI246" s="182"/>
      <c r="AJ246" s="182"/>
      <c r="AK246" s="182"/>
      <c r="AL246" s="182"/>
      <c r="AM246" s="182"/>
      <c r="AN246" s="182"/>
      <c r="AO246" s="182"/>
      <c r="AP246" s="182"/>
      <c r="AQ246" s="182"/>
      <c r="AR246" s="182"/>
      <c r="AS246" s="182"/>
      <c r="AT246" s="182"/>
      <c r="AU246" s="182"/>
      <c r="AV246" s="182"/>
      <c r="AW246" s="182"/>
      <c r="AX246" s="182"/>
      <c r="AY246" s="182"/>
      <c r="AZ246" s="182"/>
      <c r="BA246" s="182"/>
      <c r="BB246" s="182"/>
      <c r="BC246" s="182"/>
      <c r="BD246" s="182"/>
      <c r="BE246" s="182"/>
      <c r="BF246" s="182"/>
      <c r="BG246" s="182"/>
      <c r="BH246" s="182"/>
      <c r="BI246" s="182"/>
      <c r="BJ246" s="182"/>
      <c r="BK246" s="182"/>
      <c r="BL246" s="182"/>
      <c r="BM246" s="182"/>
      <c r="BN246" s="182"/>
      <c r="BO246" s="182"/>
      <c r="BP246" s="182"/>
      <c r="BQ246" s="182"/>
      <c r="BR246" s="182"/>
      <c r="BS246" s="182"/>
      <c r="BT246" s="182"/>
      <c r="BU246" s="182"/>
      <c r="BV246" s="182"/>
      <c r="BW246" s="182"/>
      <c r="BX246" s="182"/>
      <c r="BY246" s="182"/>
      <c r="BZ246" s="182"/>
      <c r="CA246" s="182"/>
      <c r="CB246" s="182"/>
      <c r="CC246" s="182"/>
      <c r="CD246" s="182"/>
      <c r="CE246" s="182"/>
      <c r="CF246" s="182"/>
      <c r="CG246" s="182"/>
      <c r="CH246" s="182"/>
      <c r="CI246" s="182"/>
      <c r="CJ246" s="182"/>
      <c r="CK246" s="182"/>
      <c r="CL246" s="182"/>
      <c r="CM246" s="182"/>
      <c r="CN246" s="182"/>
      <c r="CO246" s="182"/>
      <c r="CP246" s="182"/>
      <c r="CQ246" s="182"/>
    </row>
    <row r="247" spans="8:95" ht="127.5">
      <c r="H247" s="312"/>
      <c r="I247" s="313"/>
      <c r="J247" s="278" t="s">
        <v>152</v>
      </c>
      <c r="K247" s="336" t="s">
        <v>1128</v>
      </c>
      <c r="L247" s="343"/>
      <c r="M247" s="341" t="s">
        <v>325</v>
      </c>
      <c r="N247" s="137" t="s">
        <v>1122</v>
      </c>
      <c r="O247" s="62" t="s">
        <v>913</v>
      </c>
      <c r="P247" s="32"/>
      <c r="Q247" s="32"/>
      <c r="R247" s="226"/>
      <c r="S247" s="182"/>
      <c r="T247" s="182"/>
      <c r="U247" s="182"/>
      <c r="V247" s="182"/>
      <c r="W247" s="182"/>
      <c r="X247" s="182"/>
      <c r="Y247" s="182"/>
      <c r="Z247" s="182"/>
      <c r="AA247" s="182"/>
      <c r="AB247" s="182"/>
      <c r="AC247" s="182"/>
      <c r="AD247" s="182"/>
      <c r="AE247" s="182"/>
      <c r="AF247" s="182"/>
      <c r="AG247" s="182"/>
      <c r="AH247" s="182"/>
      <c r="AI247" s="182"/>
      <c r="AJ247" s="182"/>
      <c r="AK247" s="182"/>
      <c r="AL247" s="182"/>
      <c r="AM247" s="182"/>
      <c r="AN247" s="182"/>
      <c r="AO247" s="182"/>
      <c r="AP247" s="182"/>
      <c r="AQ247" s="182"/>
      <c r="AR247" s="182"/>
      <c r="AS247" s="182"/>
      <c r="AT247" s="182"/>
      <c r="AU247" s="182"/>
      <c r="AV247" s="182"/>
      <c r="AW247" s="182"/>
      <c r="AX247" s="182"/>
      <c r="AY247" s="182"/>
      <c r="AZ247" s="182"/>
      <c r="BA247" s="182"/>
      <c r="BB247" s="182"/>
      <c r="BC247" s="182"/>
      <c r="BD247" s="182"/>
      <c r="BE247" s="182"/>
      <c r="BF247" s="182"/>
      <c r="BG247" s="182"/>
      <c r="BH247" s="182"/>
      <c r="BI247" s="182"/>
      <c r="BJ247" s="182"/>
      <c r="BK247" s="182"/>
      <c r="BL247" s="182"/>
      <c r="BM247" s="182"/>
      <c r="BN247" s="182"/>
      <c r="BO247" s="182"/>
      <c r="BP247" s="182"/>
      <c r="BQ247" s="182"/>
      <c r="BR247" s="182"/>
      <c r="BS247" s="182"/>
      <c r="BT247" s="182"/>
      <c r="BU247" s="182"/>
      <c r="BV247" s="182"/>
      <c r="BW247" s="182"/>
      <c r="BX247" s="182"/>
      <c r="BY247" s="182"/>
      <c r="BZ247" s="182"/>
      <c r="CA247" s="182"/>
      <c r="CB247" s="182"/>
      <c r="CC247" s="182"/>
      <c r="CD247" s="182"/>
      <c r="CE247" s="182"/>
      <c r="CF247" s="182"/>
      <c r="CG247" s="182"/>
      <c r="CH247" s="182"/>
      <c r="CI247" s="182"/>
      <c r="CJ247" s="182"/>
      <c r="CK247" s="182"/>
      <c r="CL247" s="182"/>
      <c r="CM247" s="182"/>
      <c r="CN247" s="182"/>
      <c r="CO247" s="182"/>
      <c r="CP247" s="182"/>
      <c r="CQ247" s="182"/>
    </row>
    <row r="248" spans="8:95" ht="165.75">
      <c r="H248" s="312"/>
      <c r="I248" s="313"/>
      <c r="J248" s="278" t="s">
        <v>154</v>
      </c>
      <c r="K248" s="336" t="s">
        <v>1129</v>
      </c>
      <c r="L248" s="343"/>
      <c r="M248" s="341" t="s">
        <v>325</v>
      </c>
      <c r="N248" s="137" t="s">
        <v>1122</v>
      </c>
      <c r="O248" s="62" t="s">
        <v>913</v>
      </c>
      <c r="P248" s="32"/>
      <c r="Q248" s="32"/>
      <c r="R248" s="226"/>
      <c r="S248" s="182"/>
      <c r="T248" s="182"/>
      <c r="U248" s="182"/>
      <c r="V248" s="182"/>
      <c r="W248" s="182"/>
      <c r="X248" s="182"/>
      <c r="Y248" s="182"/>
      <c r="Z248" s="182"/>
      <c r="AA248" s="182"/>
      <c r="AB248" s="182"/>
      <c r="AC248" s="182"/>
      <c r="AD248" s="182"/>
      <c r="AE248" s="182"/>
      <c r="AF248" s="182"/>
      <c r="AG248" s="182"/>
      <c r="AH248" s="182"/>
      <c r="AI248" s="182"/>
      <c r="AJ248" s="182"/>
      <c r="AK248" s="182"/>
      <c r="AL248" s="182"/>
      <c r="AM248" s="182"/>
      <c r="AN248" s="182"/>
      <c r="AO248" s="182"/>
      <c r="AP248" s="182"/>
      <c r="AQ248" s="182"/>
      <c r="AR248" s="182"/>
      <c r="AS248" s="182"/>
      <c r="AT248" s="182"/>
      <c r="AU248" s="182"/>
      <c r="AV248" s="182"/>
      <c r="AW248" s="182"/>
      <c r="AX248" s="182"/>
      <c r="AY248" s="182"/>
      <c r="AZ248" s="182"/>
      <c r="BA248" s="182"/>
      <c r="BB248" s="182"/>
      <c r="BC248" s="182"/>
      <c r="BD248" s="182"/>
      <c r="BE248" s="182"/>
      <c r="BF248" s="182"/>
      <c r="BG248" s="182"/>
      <c r="BH248" s="182"/>
      <c r="BI248" s="182"/>
      <c r="BJ248" s="182"/>
      <c r="BK248" s="182"/>
      <c r="BL248" s="182"/>
      <c r="BM248" s="182"/>
      <c r="BN248" s="182"/>
      <c r="BO248" s="182"/>
      <c r="BP248" s="182"/>
      <c r="BQ248" s="182"/>
      <c r="BR248" s="182"/>
      <c r="BS248" s="182"/>
      <c r="BT248" s="182"/>
      <c r="BU248" s="182"/>
      <c r="BV248" s="182"/>
      <c r="BW248" s="182"/>
      <c r="BX248" s="182"/>
      <c r="BY248" s="182"/>
      <c r="BZ248" s="182"/>
      <c r="CA248" s="182"/>
      <c r="CB248" s="182"/>
      <c r="CC248" s="182"/>
      <c r="CD248" s="182"/>
      <c r="CE248" s="182"/>
      <c r="CF248" s="182"/>
      <c r="CG248" s="182"/>
      <c r="CH248" s="182"/>
      <c r="CI248" s="182"/>
      <c r="CJ248" s="182"/>
      <c r="CK248" s="182"/>
      <c r="CL248" s="182"/>
      <c r="CM248" s="182"/>
      <c r="CN248" s="182"/>
      <c r="CO248" s="182"/>
      <c r="CP248" s="182"/>
      <c r="CQ248" s="182"/>
    </row>
    <row r="249" spans="8:95" ht="114.75">
      <c r="H249" s="312"/>
      <c r="I249" s="313"/>
      <c r="J249" s="278" t="s">
        <v>158</v>
      </c>
      <c r="K249" s="336" t="s">
        <v>1130</v>
      </c>
      <c r="L249" s="343"/>
      <c r="M249" s="341" t="s">
        <v>325</v>
      </c>
      <c r="N249" s="137" t="s">
        <v>1122</v>
      </c>
      <c r="O249" s="62" t="s">
        <v>913</v>
      </c>
      <c r="P249" s="32"/>
      <c r="Q249" s="32"/>
      <c r="R249" s="226"/>
      <c r="S249" s="182"/>
      <c r="T249" s="182"/>
      <c r="U249" s="182"/>
      <c r="V249" s="182"/>
      <c r="W249" s="182"/>
      <c r="X249" s="182"/>
      <c r="Y249" s="182"/>
      <c r="Z249" s="182"/>
      <c r="AA249" s="182"/>
      <c r="AB249" s="182"/>
      <c r="AC249" s="182"/>
      <c r="AD249" s="182"/>
      <c r="AE249" s="182"/>
      <c r="AF249" s="182"/>
      <c r="AG249" s="182"/>
      <c r="AH249" s="182"/>
      <c r="AI249" s="182"/>
      <c r="AJ249" s="182"/>
      <c r="AK249" s="182"/>
      <c r="AL249" s="182"/>
      <c r="AM249" s="182"/>
      <c r="AN249" s="182"/>
      <c r="AO249" s="182"/>
      <c r="AP249" s="182"/>
      <c r="AQ249" s="182"/>
      <c r="AR249" s="182"/>
      <c r="AS249" s="182"/>
      <c r="AT249" s="182"/>
      <c r="AU249" s="182"/>
      <c r="AV249" s="182"/>
      <c r="AW249" s="182"/>
      <c r="AX249" s="182"/>
      <c r="AY249" s="182"/>
      <c r="AZ249" s="182"/>
      <c r="BA249" s="182"/>
      <c r="BB249" s="182"/>
      <c r="BC249" s="182"/>
      <c r="BD249" s="182"/>
      <c r="BE249" s="182"/>
      <c r="BF249" s="182"/>
      <c r="BG249" s="182"/>
      <c r="BH249" s="182"/>
      <c r="BI249" s="182"/>
      <c r="BJ249" s="182"/>
      <c r="BK249" s="182"/>
      <c r="BL249" s="182"/>
      <c r="BM249" s="182"/>
      <c r="BN249" s="182"/>
      <c r="BO249" s="182"/>
      <c r="BP249" s="182"/>
      <c r="BQ249" s="182"/>
      <c r="BR249" s="182"/>
      <c r="BS249" s="182"/>
      <c r="BT249" s="182"/>
      <c r="BU249" s="182"/>
      <c r="BV249" s="182"/>
      <c r="BW249" s="182"/>
      <c r="BX249" s="182"/>
      <c r="BY249" s="182"/>
      <c r="BZ249" s="182"/>
      <c r="CA249" s="182"/>
      <c r="CB249" s="182"/>
      <c r="CC249" s="182"/>
      <c r="CD249" s="182"/>
      <c r="CE249" s="182"/>
      <c r="CF249" s="182"/>
      <c r="CG249" s="182"/>
      <c r="CH249" s="182"/>
      <c r="CI249" s="182"/>
      <c r="CJ249" s="182"/>
      <c r="CK249" s="182"/>
      <c r="CL249" s="182"/>
      <c r="CM249" s="182"/>
      <c r="CN249" s="182"/>
      <c r="CO249" s="182"/>
      <c r="CP249" s="182"/>
      <c r="CQ249" s="182"/>
    </row>
    <row r="250" spans="8:95" ht="242.25">
      <c r="H250" s="312"/>
      <c r="I250" s="313"/>
      <c r="J250" s="278" t="s">
        <v>160</v>
      </c>
      <c r="K250" s="336" t="s">
        <v>1131</v>
      </c>
      <c r="L250" s="345"/>
      <c r="M250" s="341" t="s">
        <v>325</v>
      </c>
      <c r="N250" s="137" t="s">
        <v>1122</v>
      </c>
      <c r="O250" s="62" t="s">
        <v>913</v>
      </c>
      <c r="P250" s="32"/>
      <c r="Q250" s="32"/>
      <c r="R250" s="226"/>
      <c r="S250" s="182"/>
      <c r="T250" s="182"/>
      <c r="U250" s="182"/>
      <c r="V250" s="182"/>
      <c r="W250" s="182"/>
      <c r="X250" s="182"/>
      <c r="Y250" s="182"/>
      <c r="Z250" s="182"/>
      <c r="AA250" s="182"/>
      <c r="AB250" s="182"/>
      <c r="AC250" s="182"/>
      <c r="AD250" s="182"/>
      <c r="AE250" s="182"/>
      <c r="AF250" s="182"/>
      <c r="AG250" s="182"/>
      <c r="AH250" s="182"/>
      <c r="AI250" s="182"/>
      <c r="AJ250" s="182"/>
      <c r="AK250" s="182"/>
      <c r="AL250" s="182"/>
      <c r="AM250" s="182"/>
      <c r="AN250" s="182"/>
      <c r="AO250" s="182"/>
      <c r="AP250" s="182"/>
      <c r="AQ250" s="182"/>
      <c r="AR250" s="182"/>
      <c r="AS250" s="182"/>
      <c r="AT250" s="182"/>
      <c r="AU250" s="182"/>
      <c r="AV250" s="182"/>
      <c r="AW250" s="182"/>
      <c r="AX250" s="182"/>
      <c r="AY250" s="182"/>
      <c r="AZ250" s="182"/>
      <c r="BA250" s="182"/>
      <c r="BB250" s="182"/>
      <c r="BC250" s="182"/>
      <c r="BD250" s="182"/>
      <c r="BE250" s="182"/>
      <c r="BF250" s="182"/>
      <c r="BG250" s="182"/>
      <c r="BH250" s="182"/>
      <c r="BI250" s="182"/>
      <c r="BJ250" s="182"/>
      <c r="BK250" s="182"/>
      <c r="BL250" s="182"/>
      <c r="BM250" s="182"/>
      <c r="BN250" s="182"/>
      <c r="BO250" s="182"/>
      <c r="BP250" s="182"/>
      <c r="BQ250" s="182"/>
      <c r="BR250" s="182"/>
      <c r="BS250" s="182"/>
      <c r="BT250" s="182"/>
      <c r="BU250" s="182"/>
      <c r="BV250" s="182"/>
      <c r="BW250" s="182"/>
      <c r="BX250" s="182"/>
      <c r="BY250" s="182"/>
      <c r="BZ250" s="182"/>
      <c r="CA250" s="182"/>
      <c r="CB250" s="182"/>
      <c r="CC250" s="182"/>
      <c r="CD250" s="182"/>
      <c r="CE250" s="182"/>
      <c r="CF250" s="182"/>
      <c r="CG250" s="182"/>
      <c r="CH250" s="182"/>
      <c r="CI250" s="182"/>
      <c r="CJ250" s="182"/>
      <c r="CK250" s="182"/>
      <c r="CL250" s="182"/>
      <c r="CM250" s="182"/>
      <c r="CN250" s="182"/>
      <c r="CO250" s="182"/>
      <c r="CP250" s="182"/>
      <c r="CQ250" s="182"/>
    </row>
    <row r="251" spans="8:95" ht="114.75">
      <c r="H251" s="312"/>
      <c r="I251" s="313" t="s">
        <v>290</v>
      </c>
      <c r="J251" s="278"/>
      <c r="K251" s="336" t="s">
        <v>1132</v>
      </c>
      <c r="L251" s="346"/>
      <c r="M251" s="335" t="s">
        <v>348</v>
      </c>
      <c r="N251" s="61" t="s">
        <v>1043</v>
      </c>
      <c r="O251" s="62" t="s">
        <v>287</v>
      </c>
      <c r="P251" s="121"/>
      <c r="Q251" s="121"/>
      <c r="R251" s="226"/>
      <c r="S251" s="182"/>
      <c r="T251" s="182"/>
      <c r="U251" s="182"/>
      <c r="V251" s="182"/>
      <c r="W251" s="182"/>
      <c r="X251" s="182"/>
      <c r="Y251" s="182"/>
      <c r="Z251" s="182"/>
      <c r="AA251" s="182"/>
      <c r="AB251" s="182"/>
      <c r="AC251" s="182"/>
      <c r="AD251" s="182"/>
      <c r="AE251" s="182"/>
      <c r="AF251" s="182"/>
      <c r="AG251" s="182"/>
      <c r="AH251" s="182"/>
      <c r="AI251" s="182"/>
      <c r="AJ251" s="182"/>
      <c r="AK251" s="182"/>
      <c r="AL251" s="182"/>
      <c r="AM251" s="182"/>
      <c r="AN251" s="182"/>
      <c r="AO251" s="182"/>
      <c r="AP251" s="182"/>
      <c r="AQ251" s="182"/>
      <c r="AR251" s="182"/>
      <c r="AS251" s="182"/>
      <c r="AT251" s="182"/>
      <c r="AU251" s="182"/>
      <c r="AV251" s="182"/>
      <c r="AW251" s="182"/>
      <c r="AX251" s="182"/>
      <c r="AY251" s="182"/>
      <c r="AZ251" s="182"/>
      <c r="BA251" s="182"/>
      <c r="BB251" s="182"/>
      <c r="BC251" s="182"/>
      <c r="BD251" s="182"/>
      <c r="BE251" s="182"/>
      <c r="BF251" s="182"/>
      <c r="BG251" s="182"/>
      <c r="BH251" s="182"/>
      <c r="BI251" s="182"/>
      <c r="BJ251" s="182"/>
      <c r="BK251" s="182"/>
      <c r="BL251" s="182"/>
      <c r="BM251" s="182"/>
      <c r="BN251" s="182"/>
      <c r="BO251" s="182"/>
      <c r="BP251" s="182"/>
      <c r="BQ251" s="182"/>
      <c r="BR251" s="182"/>
      <c r="BS251" s="182"/>
      <c r="BT251" s="182"/>
      <c r="BU251" s="182"/>
      <c r="BV251" s="182"/>
      <c r="BW251" s="182"/>
      <c r="BX251" s="182"/>
      <c r="BY251" s="182"/>
      <c r="BZ251" s="182"/>
      <c r="CA251" s="182"/>
      <c r="CB251" s="182"/>
      <c r="CC251" s="182"/>
      <c r="CD251" s="182"/>
      <c r="CE251" s="182"/>
      <c r="CF251" s="182"/>
      <c r="CG251" s="182"/>
      <c r="CH251" s="182"/>
      <c r="CI251" s="182"/>
      <c r="CJ251" s="182"/>
      <c r="CK251" s="182"/>
      <c r="CL251" s="182"/>
      <c r="CM251" s="182"/>
      <c r="CN251" s="182"/>
      <c r="CO251" s="182"/>
      <c r="CP251" s="182"/>
      <c r="CQ251" s="182"/>
    </row>
    <row r="252" spans="8:95" ht="357">
      <c r="H252" s="312"/>
      <c r="I252" s="313" t="s">
        <v>298</v>
      </c>
      <c r="J252" s="278"/>
      <c r="K252" s="342" t="s">
        <v>1133</v>
      </c>
      <c r="L252" s="333" t="s">
        <v>1134</v>
      </c>
      <c r="M252" s="344"/>
      <c r="N252" s="175"/>
      <c r="O252" s="176"/>
      <c r="P252" s="167"/>
      <c r="Q252" s="168"/>
      <c r="R252" s="226"/>
      <c r="S252" s="182"/>
      <c r="T252" s="182"/>
      <c r="U252" s="182"/>
      <c r="V252" s="182"/>
      <c r="W252" s="182"/>
      <c r="X252" s="182"/>
      <c r="Y252" s="182"/>
      <c r="Z252" s="182"/>
      <c r="AA252" s="182"/>
      <c r="AB252" s="182"/>
      <c r="AC252" s="182"/>
      <c r="AD252" s="182"/>
      <c r="AE252" s="182"/>
      <c r="AF252" s="182"/>
      <c r="AG252" s="182"/>
      <c r="AH252" s="182"/>
      <c r="AI252" s="182"/>
      <c r="AJ252" s="182"/>
      <c r="AK252" s="182"/>
      <c r="AL252" s="182"/>
      <c r="AM252" s="182"/>
      <c r="AN252" s="182"/>
      <c r="AO252" s="182"/>
      <c r="AP252" s="182"/>
      <c r="AQ252" s="182"/>
      <c r="AR252" s="182"/>
      <c r="AS252" s="182"/>
      <c r="AT252" s="182"/>
      <c r="AU252" s="182"/>
      <c r="AV252" s="182"/>
      <c r="AW252" s="182"/>
      <c r="AX252" s="182"/>
      <c r="AY252" s="182"/>
      <c r="AZ252" s="182"/>
      <c r="BA252" s="182"/>
      <c r="BB252" s="182"/>
      <c r="BC252" s="182"/>
      <c r="BD252" s="182"/>
      <c r="BE252" s="182"/>
      <c r="BF252" s="182"/>
      <c r="BG252" s="182"/>
      <c r="BH252" s="182"/>
      <c r="BI252" s="182"/>
      <c r="BJ252" s="182"/>
      <c r="BK252" s="182"/>
      <c r="BL252" s="182"/>
      <c r="BM252" s="182"/>
      <c r="BN252" s="182"/>
      <c r="BO252" s="182"/>
      <c r="BP252" s="182"/>
      <c r="BQ252" s="182"/>
      <c r="BR252" s="182"/>
      <c r="BS252" s="182"/>
      <c r="BT252" s="182"/>
      <c r="BU252" s="182"/>
      <c r="BV252" s="182"/>
      <c r="BW252" s="182"/>
      <c r="BX252" s="182"/>
      <c r="BY252" s="182"/>
      <c r="BZ252" s="182"/>
      <c r="CA252" s="182"/>
      <c r="CB252" s="182"/>
      <c r="CC252" s="182"/>
      <c r="CD252" s="182"/>
      <c r="CE252" s="182"/>
      <c r="CF252" s="182"/>
      <c r="CG252" s="182"/>
      <c r="CH252" s="182"/>
      <c r="CI252" s="182"/>
      <c r="CJ252" s="182"/>
      <c r="CK252" s="182"/>
      <c r="CL252" s="182"/>
      <c r="CM252" s="182"/>
      <c r="CN252" s="182"/>
      <c r="CO252" s="182"/>
      <c r="CP252" s="182"/>
      <c r="CQ252" s="182"/>
    </row>
    <row r="253" spans="8:95" ht="51">
      <c r="H253" s="312" t="s">
        <v>277</v>
      </c>
      <c r="I253" s="313"/>
      <c r="J253" s="278" t="s">
        <v>117</v>
      </c>
      <c r="K253" s="336" t="s">
        <v>1135</v>
      </c>
      <c r="L253" s="333" t="s">
        <v>1134</v>
      </c>
      <c r="M253" s="341" t="s">
        <v>325</v>
      </c>
      <c r="N253" s="137" t="s">
        <v>1122</v>
      </c>
      <c r="O253" s="62" t="s">
        <v>913</v>
      </c>
      <c r="P253" s="32"/>
      <c r="Q253" s="32"/>
      <c r="R253" s="226"/>
      <c r="S253" s="182"/>
      <c r="T253" s="182"/>
      <c r="U253" s="182"/>
      <c r="V253" s="182"/>
      <c r="W253" s="182"/>
      <c r="X253" s="182"/>
      <c r="Y253" s="182"/>
      <c r="Z253" s="182"/>
      <c r="AA253" s="182"/>
      <c r="AB253" s="182"/>
      <c r="AC253" s="182"/>
      <c r="AD253" s="182"/>
      <c r="AE253" s="182"/>
      <c r="AF253" s="182"/>
      <c r="AG253" s="182"/>
      <c r="AH253" s="182"/>
      <c r="AI253" s="182"/>
      <c r="AJ253" s="182"/>
      <c r="AK253" s="182"/>
      <c r="AL253" s="182"/>
      <c r="AM253" s="182"/>
      <c r="AN253" s="182"/>
      <c r="AO253" s="182"/>
      <c r="AP253" s="182"/>
      <c r="AQ253" s="182"/>
      <c r="AR253" s="182"/>
      <c r="AS253" s="182"/>
      <c r="AT253" s="182"/>
      <c r="AU253" s="182"/>
      <c r="AV253" s="182"/>
      <c r="AW253" s="182"/>
      <c r="AX253" s="182"/>
      <c r="AY253" s="182"/>
      <c r="AZ253" s="182"/>
      <c r="BA253" s="182"/>
      <c r="BB253" s="182"/>
      <c r="BC253" s="182"/>
      <c r="BD253" s="182"/>
      <c r="BE253" s="182"/>
      <c r="BF253" s="182"/>
      <c r="BG253" s="182"/>
      <c r="BH253" s="182"/>
      <c r="BI253" s="182"/>
      <c r="BJ253" s="182"/>
      <c r="BK253" s="182"/>
      <c r="BL253" s="182"/>
      <c r="BM253" s="182"/>
      <c r="BN253" s="182"/>
      <c r="BO253" s="182"/>
      <c r="BP253" s="182"/>
      <c r="BQ253" s="182"/>
      <c r="BR253" s="182"/>
      <c r="BS253" s="182"/>
      <c r="BT253" s="182"/>
      <c r="BU253" s="182"/>
      <c r="BV253" s="182"/>
      <c r="BW253" s="182"/>
      <c r="BX253" s="182"/>
      <c r="BY253" s="182"/>
      <c r="BZ253" s="182"/>
      <c r="CA253" s="182"/>
      <c r="CB253" s="182"/>
      <c r="CC253" s="182"/>
      <c r="CD253" s="182"/>
      <c r="CE253" s="182"/>
      <c r="CF253" s="182"/>
      <c r="CG253" s="182"/>
      <c r="CH253" s="182"/>
      <c r="CI253" s="182"/>
      <c r="CJ253" s="182"/>
      <c r="CK253" s="182"/>
      <c r="CL253" s="182"/>
      <c r="CM253" s="182"/>
      <c r="CN253" s="182"/>
      <c r="CO253" s="182"/>
      <c r="CP253" s="182"/>
      <c r="CQ253" s="182"/>
    </row>
    <row r="254" spans="8:95" ht="63.75">
      <c r="H254" s="312"/>
      <c r="I254" s="313"/>
      <c r="J254" s="278" t="s">
        <v>119</v>
      </c>
      <c r="K254" s="336" t="s">
        <v>1136</v>
      </c>
      <c r="L254" s="333" t="s">
        <v>1134</v>
      </c>
      <c r="M254" s="341" t="s">
        <v>325</v>
      </c>
      <c r="N254" s="137" t="s">
        <v>1122</v>
      </c>
      <c r="O254" s="62" t="s">
        <v>913</v>
      </c>
      <c r="P254" s="32"/>
      <c r="Q254" s="32"/>
      <c r="R254" s="226"/>
      <c r="S254" s="182"/>
      <c r="T254" s="182"/>
      <c r="U254" s="182"/>
      <c r="V254" s="182"/>
      <c r="W254" s="182"/>
      <c r="X254" s="182"/>
      <c r="Y254" s="182"/>
      <c r="Z254" s="182"/>
      <c r="AA254" s="182"/>
      <c r="AB254" s="182"/>
      <c r="AC254" s="182"/>
      <c r="AD254" s="182"/>
      <c r="AE254" s="182"/>
      <c r="AF254" s="182"/>
      <c r="AG254" s="182"/>
      <c r="AH254" s="182"/>
      <c r="AI254" s="182"/>
      <c r="AJ254" s="182"/>
      <c r="AK254" s="182"/>
      <c r="AL254" s="182"/>
      <c r="AM254" s="182"/>
      <c r="AN254" s="182"/>
      <c r="AO254" s="182"/>
      <c r="AP254" s="182"/>
      <c r="AQ254" s="182"/>
      <c r="AR254" s="182"/>
      <c r="AS254" s="182"/>
      <c r="AT254" s="182"/>
      <c r="AU254" s="182"/>
      <c r="AV254" s="182"/>
      <c r="AW254" s="182"/>
      <c r="AX254" s="182"/>
      <c r="AY254" s="182"/>
      <c r="AZ254" s="182"/>
      <c r="BA254" s="182"/>
      <c r="BB254" s="182"/>
      <c r="BC254" s="182"/>
      <c r="BD254" s="182"/>
      <c r="BE254" s="182"/>
      <c r="BF254" s="182"/>
      <c r="BG254" s="182"/>
      <c r="BH254" s="182"/>
      <c r="BI254" s="182"/>
      <c r="BJ254" s="182"/>
      <c r="BK254" s="182"/>
      <c r="BL254" s="182"/>
      <c r="BM254" s="182"/>
      <c r="BN254" s="182"/>
      <c r="BO254" s="182"/>
      <c r="BP254" s="182"/>
      <c r="BQ254" s="182"/>
      <c r="BR254" s="182"/>
      <c r="BS254" s="182"/>
      <c r="BT254" s="182"/>
      <c r="BU254" s="182"/>
      <c r="BV254" s="182"/>
      <c r="BW254" s="182"/>
      <c r="BX254" s="182"/>
      <c r="BY254" s="182"/>
      <c r="BZ254" s="182"/>
      <c r="CA254" s="182"/>
      <c r="CB254" s="182"/>
      <c r="CC254" s="182"/>
      <c r="CD254" s="182"/>
      <c r="CE254" s="182"/>
      <c r="CF254" s="182"/>
      <c r="CG254" s="182"/>
      <c r="CH254" s="182"/>
      <c r="CI254" s="182"/>
      <c r="CJ254" s="182"/>
      <c r="CK254" s="182"/>
      <c r="CL254" s="182"/>
      <c r="CM254" s="182"/>
      <c r="CN254" s="182"/>
      <c r="CO254" s="182"/>
      <c r="CP254" s="182"/>
      <c r="CQ254" s="182"/>
    </row>
    <row r="255" spans="8:95" ht="102">
      <c r="H255" s="312"/>
      <c r="I255" s="313"/>
      <c r="J255" s="278" t="s">
        <v>121</v>
      </c>
      <c r="K255" s="336" t="s">
        <v>1137</v>
      </c>
      <c r="L255" s="343"/>
      <c r="M255" s="341" t="s">
        <v>325</v>
      </c>
      <c r="N255" s="137" t="s">
        <v>1138</v>
      </c>
      <c r="O255" s="62" t="s">
        <v>913</v>
      </c>
      <c r="P255" s="32"/>
      <c r="Q255" s="32"/>
      <c r="R255" s="226"/>
      <c r="S255" s="182"/>
      <c r="T255" s="182"/>
      <c r="U255" s="182"/>
      <c r="V255" s="182"/>
      <c r="W255" s="182"/>
      <c r="X255" s="182"/>
      <c r="Y255" s="182"/>
      <c r="Z255" s="182"/>
      <c r="AA255" s="182"/>
      <c r="AB255" s="182"/>
      <c r="AC255" s="182"/>
      <c r="AD255" s="182"/>
      <c r="AE255" s="182"/>
      <c r="AF255" s="182"/>
      <c r="AG255" s="182"/>
      <c r="AH255" s="182"/>
      <c r="AI255" s="182"/>
      <c r="AJ255" s="182"/>
      <c r="AK255" s="182"/>
      <c r="AL255" s="182"/>
      <c r="AM255" s="182"/>
      <c r="AN255" s="182"/>
      <c r="AO255" s="182"/>
      <c r="AP255" s="182"/>
      <c r="AQ255" s="182"/>
      <c r="AR255" s="182"/>
      <c r="AS255" s="182"/>
      <c r="AT255" s="182"/>
      <c r="AU255" s="182"/>
      <c r="AV255" s="182"/>
      <c r="AW255" s="182"/>
      <c r="AX255" s="182"/>
      <c r="AY255" s="182"/>
      <c r="AZ255" s="182"/>
      <c r="BA255" s="182"/>
      <c r="BB255" s="182"/>
      <c r="BC255" s="182"/>
      <c r="BD255" s="182"/>
      <c r="BE255" s="182"/>
      <c r="BF255" s="182"/>
      <c r="BG255" s="182"/>
      <c r="BH255" s="182"/>
      <c r="BI255" s="182"/>
      <c r="BJ255" s="182"/>
      <c r="BK255" s="182"/>
      <c r="BL255" s="182"/>
      <c r="BM255" s="182"/>
      <c r="BN255" s="182"/>
      <c r="BO255" s="182"/>
      <c r="BP255" s="182"/>
      <c r="BQ255" s="182"/>
      <c r="BR255" s="182"/>
      <c r="BS255" s="182"/>
      <c r="BT255" s="182"/>
      <c r="BU255" s="182"/>
      <c r="BV255" s="182"/>
      <c r="BW255" s="182"/>
      <c r="BX255" s="182"/>
      <c r="BY255" s="182"/>
      <c r="BZ255" s="182"/>
      <c r="CA255" s="182"/>
      <c r="CB255" s="182"/>
      <c r="CC255" s="182"/>
      <c r="CD255" s="182"/>
      <c r="CE255" s="182"/>
      <c r="CF255" s="182"/>
      <c r="CG255" s="182"/>
      <c r="CH255" s="182"/>
      <c r="CI255" s="182"/>
      <c r="CJ255" s="182"/>
      <c r="CK255" s="182"/>
      <c r="CL255" s="182"/>
      <c r="CM255" s="182"/>
      <c r="CN255" s="182"/>
      <c r="CO255" s="182"/>
      <c r="CP255" s="182"/>
      <c r="CQ255" s="182"/>
    </row>
    <row r="256" spans="8:95" ht="51">
      <c r="H256" s="312"/>
      <c r="I256" s="313"/>
      <c r="J256" s="278" t="s">
        <v>134</v>
      </c>
      <c r="K256" s="336" t="s">
        <v>1139</v>
      </c>
      <c r="L256" s="345"/>
      <c r="M256" s="341" t="s">
        <v>325</v>
      </c>
      <c r="N256" s="137"/>
      <c r="O256" s="62" t="s">
        <v>913</v>
      </c>
      <c r="P256" s="32"/>
      <c r="Q256" s="32"/>
      <c r="R256" s="226"/>
      <c r="S256" s="182"/>
      <c r="T256" s="182"/>
      <c r="U256" s="182"/>
      <c r="V256" s="182"/>
      <c r="W256" s="182"/>
      <c r="X256" s="182"/>
      <c r="Y256" s="182"/>
      <c r="Z256" s="182"/>
      <c r="AA256" s="182"/>
      <c r="AB256" s="182"/>
      <c r="AC256" s="182"/>
      <c r="AD256" s="182"/>
      <c r="AE256" s="182"/>
      <c r="AF256" s="182"/>
      <c r="AG256" s="182"/>
      <c r="AH256" s="182"/>
      <c r="AI256" s="182"/>
      <c r="AJ256" s="182"/>
      <c r="AK256" s="182"/>
      <c r="AL256" s="182"/>
      <c r="AM256" s="182"/>
      <c r="AN256" s="182"/>
      <c r="AO256" s="182"/>
      <c r="AP256" s="182"/>
      <c r="AQ256" s="182"/>
      <c r="AR256" s="182"/>
      <c r="AS256" s="182"/>
      <c r="AT256" s="182"/>
      <c r="AU256" s="182"/>
      <c r="AV256" s="182"/>
      <c r="AW256" s="182"/>
      <c r="AX256" s="182"/>
      <c r="AY256" s="182"/>
      <c r="AZ256" s="182"/>
      <c r="BA256" s="182"/>
      <c r="BB256" s="182"/>
      <c r="BC256" s="182"/>
      <c r="BD256" s="182"/>
      <c r="BE256" s="182"/>
      <c r="BF256" s="182"/>
      <c r="BG256" s="182"/>
      <c r="BH256" s="182"/>
      <c r="BI256" s="182"/>
      <c r="BJ256" s="182"/>
      <c r="BK256" s="182"/>
      <c r="BL256" s="182"/>
      <c r="BM256" s="182"/>
      <c r="BN256" s="182"/>
      <c r="BO256" s="182"/>
      <c r="BP256" s="182"/>
      <c r="BQ256" s="182"/>
      <c r="BR256" s="182"/>
      <c r="BS256" s="182"/>
      <c r="BT256" s="182"/>
      <c r="BU256" s="182"/>
      <c r="BV256" s="182"/>
      <c r="BW256" s="182"/>
      <c r="BX256" s="182"/>
      <c r="BY256" s="182"/>
      <c r="BZ256" s="182"/>
      <c r="CA256" s="182"/>
      <c r="CB256" s="182"/>
      <c r="CC256" s="182"/>
      <c r="CD256" s="182"/>
      <c r="CE256" s="182"/>
      <c r="CF256" s="182"/>
      <c r="CG256" s="182"/>
      <c r="CH256" s="182"/>
      <c r="CI256" s="182"/>
      <c r="CJ256" s="182"/>
      <c r="CK256" s="182"/>
      <c r="CL256" s="182"/>
      <c r="CM256" s="182"/>
      <c r="CN256" s="182"/>
      <c r="CO256" s="182"/>
      <c r="CP256" s="182"/>
      <c r="CQ256" s="182"/>
    </row>
    <row r="257" spans="8:95" ht="76.5">
      <c r="H257" s="312"/>
      <c r="I257" s="313" t="s">
        <v>300</v>
      </c>
      <c r="J257" s="278"/>
      <c r="K257" s="336" t="s">
        <v>1140</v>
      </c>
      <c r="L257" s="345"/>
      <c r="M257" s="341" t="s">
        <v>325</v>
      </c>
      <c r="N257" s="137"/>
      <c r="O257" s="62" t="s">
        <v>913</v>
      </c>
      <c r="P257" s="32"/>
      <c r="Q257" s="32"/>
      <c r="R257" s="226"/>
      <c r="S257" s="182"/>
      <c r="T257" s="182"/>
      <c r="U257" s="182"/>
      <c r="V257" s="182"/>
      <c r="W257" s="182"/>
      <c r="X257" s="182"/>
      <c r="Y257" s="182"/>
      <c r="Z257" s="182"/>
      <c r="AA257" s="182"/>
      <c r="AB257" s="182"/>
      <c r="AC257" s="182"/>
      <c r="AD257" s="182"/>
      <c r="AE257" s="182"/>
      <c r="AF257" s="182"/>
      <c r="AG257" s="182"/>
      <c r="AH257" s="182"/>
      <c r="AI257" s="182"/>
      <c r="AJ257" s="182"/>
      <c r="AK257" s="182"/>
      <c r="AL257" s="182"/>
      <c r="AM257" s="182"/>
      <c r="AN257" s="182"/>
      <c r="AO257" s="182"/>
      <c r="AP257" s="182"/>
      <c r="AQ257" s="182"/>
      <c r="AR257" s="182"/>
      <c r="AS257" s="182"/>
      <c r="AT257" s="182"/>
      <c r="AU257" s="182"/>
      <c r="AV257" s="182"/>
      <c r="AW257" s="182"/>
      <c r="AX257" s="182"/>
      <c r="AY257" s="182"/>
      <c r="AZ257" s="182"/>
      <c r="BA257" s="182"/>
      <c r="BB257" s="182"/>
      <c r="BC257" s="182"/>
      <c r="BD257" s="182"/>
      <c r="BE257" s="182"/>
      <c r="BF257" s="182"/>
      <c r="BG257" s="182"/>
      <c r="BH257" s="182"/>
      <c r="BI257" s="182"/>
      <c r="BJ257" s="182"/>
      <c r="BK257" s="182"/>
      <c r="BL257" s="182"/>
      <c r="BM257" s="182"/>
      <c r="BN257" s="182"/>
      <c r="BO257" s="182"/>
      <c r="BP257" s="182"/>
      <c r="BQ257" s="182"/>
      <c r="BR257" s="182"/>
      <c r="BS257" s="182"/>
      <c r="BT257" s="182"/>
      <c r="BU257" s="182"/>
      <c r="BV257" s="182"/>
      <c r="BW257" s="182"/>
      <c r="BX257" s="182"/>
      <c r="BY257" s="182"/>
      <c r="BZ257" s="182"/>
      <c r="CA257" s="182"/>
      <c r="CB257" s="182"/>
      <c r="CC257" s="182"/>
      <c r="CD257" s="182"/>
      <c r="CE257" s="182"/>
      <c r="CF257" s="182"/>
      <c r="CG257" s="182"/>
      <c r="CH257" s="182"/>
      <c r="CI257" s="182"/>
      <c r="CJ257" s="182"/>
      <c r="CK257" s="182"/>
      <c r="CL257" s="182"/>
      <c r="CM257" s="182"/>
      <c r="CN257" s="182"/>
      <c r="CO257" s="182"/>
      <c r="CP257" s="182"/>
      <c r="CQ257" s="182"/>
    </row>
    <row r="258" spans="8:95" ht="102">
      <c r="H258" s="312"/>
      <c r="I258" s="313" t="s">
        <v>302</v>
      </c>
      <c r="J258" s="339"/>
      <c r="K258" s="336" t="s">
        <v>1141</v>
      </c>
      <c r="L258" s="346"/>
      <c r="M258" s="341" t="s">
        <v>325</v>
      </c>
      <c r="N258" s="137"/>
      <c r="O258" s="62" t="s">
        <v>913</v>
      </c>
      <c r="P258" s="32"/>
      <c r="Q258" s="32"/>
      <c r="R258" s="226"/>
      <c r="S258" s="182"/>
      <c r="T258" s="182"/>
      <c r="U258" s="182"/>
      <c r="V258" s="182"/>
      <c r="W258" s="182"/>
      <c r="X258" s="182"/>
      <c r="Y258" s="182"/>
      <c r="Z258" s="182"/>
      <c r="AA258" s="182"/>
      <c r="AB258" s="182"/>
      <c r="AC258" s="182"/>
      <c r="AD258" s="182"/>
      <c r="AE258" s="182"/>
      <c r="AF258" s="182"/>
      <c r="AG258" s="182"/>
      <c r="AH258" s="182"/>
      <c r="AI258" s="182"/>
      <c r="AJ258" s="182"/>
      <c r="AK258" s="182"/>
      <c r="AL258" s="182"/>
      <c r="AM258" s="182"/>
      <c r="AN258" s="182"/>
      <c r="AO258" s="182"/>
      <c r="AP258" s="182"/>
      <c r="AQ258" s="182"/>
      <c r="AR258" s="182"/>
      <c r="AS258" s="182"/>
      <c r="AT258" s="182"/>
      <c r="AU258" s="182"/>
      <c r="AV258" s="182"/>
      <c r="AW258" s="182"/>
      <c r="AX258" s="182"/>
      <c r="AY258" s="182"/>
      <c r="AZ258" s="182"/>
      <c r="BA258" s="182"/>
      <c r="BB258" s="182"/>
      <c r="BC258" s="182"/>
      <c r="BD258" s="182"/>
      <c r="BE258" s="182"/>
      <c r="BF258" s="182"/>
      <c r="BG258" s="182"/>
      <c r="BH258" s="182"/>
      <c r="BI258" s="182"/>
      <c r="BJ258" s="182"/>
      <c r="BK258" s="182"/>
      <c r="BL258" s="182"/>
      <c r="BM258" s="182"/>
      <c r="BN258" s="182"/>
      <c r="BO258" s="182"/>
      <c r="BP258" s="182"/>
      <c r="BQ258" s="182"/>
      <c r="BR258" s="182"/>
      <c r="BS258" s="182"/>
      <c r="BT258" s="182"/>
      <c r="BU258" s="182"/>
      <c r="BV258" s="182"/>
      <c r="BW258" s="182"/>
      <c r="BX258" s="182"/>
      <c r="BY258" s="182"/>
      <c r="BZ258" s="182"/>
      <c r="CA258" s="182"/>
      <c r="CB258" s="182"/>
      <c r="CC258" s="182"/>
      <c r="CD258" s="182"/>
      <c r="CE258" s="182"/>
      <c r="CF258" s="182"/>
      <c r="CG258" s="182"/>
      <c r="CH258" s="182"/>
      <c r="CI258" s="182"/>
      <c r="CJ258" s="182"/>
      <c r="CK258" s="182"/>
      <c r="CL258" s="182"/>
      <c r="CM258" s="182"/>
      <c r="CN258" s="182"/>
      <c r="CO258" s="182"/>
      <c r="CP258" s="182"/>
      <c r="CQ258" s="182"/>
    </row>
    <row r="259" spans="8:95" ht="229.5">
      <c r="H259" s="312"/>
      <c r="I259" s="313"/>
      <c r="J259" s="340" t="s">
        <v>117</v>
      </c>
      <c r="K259" s="336" t="s">
        <v>1142</v>
      </c>
      <c r="L259" s="346"/>
      <c r="M259" s="341" t="s">
        <v>325</v>
      </c>
      <c r="N259" s="137"/>
      <c r="O259" s="62" t="s">
        <v>913</v>
      </c>
      <c r="P259" s="32"/>
      <c r="Q259" s="32"/>
      <c r="R259" s="226"/>
      <c r="S259" s="182"/>
      <c r="T259" s="182"/>
      <c r="U259" s="182"/>
      <c r="V259" s="182"/>
      <c r="W259" s="182"/>
      <c r="X259" s="182"/>
      <c r="Y259" s="182"/>
      <c r="Z259" s="182"/>
      <c r="AA259" s="182"/>
      <c r="AB259" s="182"/>
      <c r="AC259" s="182"/>
      <c r="AD259" s="182"/>
      <c r="AE259" s="182"/>
      <c r="AF259" s="182"/>
      <c r="AG259" s="182"/>
      <c r="AH259" s="182"/>
      <c r="AI259" s="182"/>
      <c r="AJ259" s="182"/>
      <c r="AK259" s="182"/>
      <c r="AL259" s="182"/>
      <c r="AM259" s="182"/>
      <c r="AN259" s="182"/>
      <c r="AO259" s="182"/>
      <c r="AP259" s="182"/>
      <c r="AQ259" s="182"/>
      <c r="AR259" s="182"/>
      <c r="AS259" s="182"/>
      <c r="AT259" s="182"/>
      <c r="AU259" s="182"/>
      <c r="AV259" s="182"/>
      <c r="AW259" s="182"/>
      <c r="AX259" s="182"/>
      <c r="AY259" s="182"/>
      <c r="AZ259" s="182"/>
      <c r="BA259" s="182"/>
      <c r="BB259" s="182"/>
      <c r="BC259" s="182"/>
      <c r="BD259" s="182"/>
      <c r="BE259" s="182"/>
      <c r="BF259" s="182"/>
      <c r="BG259" s="182"/>
      <c r="BH259" s="182"/>
      <c r="BI259" s="182"/>
      <c r="BJ259" s="182"/>
      <c r="BK259" s="182"/>
      <c r="BL259" s="182"/>
      <c r="BM259" s="182"/>
      <c r="BN259" s="182"/>
      <c r="BO259" s="182"/>
      <c r="BP259" s="182"/>
      <c r="BQ259" s="182"/>
      <c r="BR259" s="182"/>
      <c r="BS259" s="182"/>
      <c r="BT259" s="182"/>
      <c r="BU259" s="182"/>
      <c r="BV259" s="182"/>
      <c r="BW259" s="182"/>
      <c r="BX259" s="182"/>
      <c r="BY259" s="182"/>
      <c r="BZ259" s="182"/>
      <c r="CA259" s="182"/>
      <c r="CB259" s="182"/>
      <c r="CC259" s="182"/>
      <c r="CD259" s="182"/>
      <c r="CE259" s="182"/>
      <c r="CF259" s="182"/>
      <c r="CG259" s="182"/>
      <c r="CH259" s="182"/>
      <c r="CI259" s="182"/>
      <c r="CJ259" s="182"/>
      <c r="CK259" s="182"/>
      <c r="CL259" s="182"/>
      <c r="CM259" s="182"/>
      <c r="CN259" s="182"/>
      <c r="CO259" s="182"/>
      <c r="CP259" s="182"/>
      <c r="CQ259" s="182"/>
    </row>
    <row r="260" spans="8:95" ht="191.25">
      <c r="H260" s="312"/>
      <c r="I260" s="313"/>
      <c r="J260" s="340" t="s">
        <v>119</v>
      </c>
      <c r="K260" s="336" t="s">
        <v>1143</v>
      </c>
      <c r="L260" s="346"/>
      <c r="M260" s="341" t="s">
        <v>325</v>
      </c>
      <c r="N260" s="137"/>
      <c r="O260" s="62" t="s">
        <v>913</v>
      </c>
      <c r="P260" s="32"/>
      <c r="Q260" s="32"/>
      <c r="R260" s="226"/>
      <c r="S260" s="182"/>
      <c r="T260" s="182"/>
      <c r="U260" s="182"/>
      <c r="V260" s="182"/>
      <c r="W260" s="182"/>
      <c r="X260" s="182"/>
      <c r="Y260" s="182"/>
      <c r="Z260" s="182"/>
      <c r="AA260" s="182"/>
      <c r="AB260" s="182"/>
      <c r="AC260" s="182"/>
      <c r="AD260" s="182"/>
      <c r="AE260" s="182"/>
      <c r="AF260" s="182"/>
      <c r="AG260" s="182"/>
      <c r="AH260" s="182"/>
      <c r="AI260" s="182"/>
      <c r="AJ260" s="182"/>
      <c r="AK260" s="182"/>
      <c r="AL260" s="182"/>
      <c r="AM260" s="182"/>
      <c r="AN260" s="182"/>
      <c r="AO260" s="182"/>
      <c r="AP260" s="182"/>
      <c r="AQ260" s="182"/>
      <c r="AR260" s="182"/>
      <c r="AS260" s="182"/>
      <c r="AT260" s="182"/>
      <c r="AU260" s="182"/>
      <c r="AV260" s="182"/>
      <c r="AW260" s="182"/>
      <c r="AX260" s="182"/>
      <c r="AY260" s="182"/>
      <c r="AZ260" s="182"/>
      <c r="BA260" s="182"/>
      <c r="BB260" s="182"/>
      <c r="BC260" s="182"/>
      <c r="BD260" s="182"/>
      <c r="BE260" s="182"/>
      <c r="BF260" s="182"/>
      <c r="BG260" s="182"/>
      <c r="BH260" s="182"/>
      <c r="BI260" s="182"/>
      <c r="BJ260" s="182"/>
      <c r="BK260" s="182"/>
      <c r="BL260" s="182"/>
      <c r="BM260" s="182"/>
      <c r="BN260" s="182"/>
      <c r="BO260" s="182"/>
      <c r="BP260" s="182"/>
      <c r="BQ260" s="182"/>
      <c r="BR260" s="182"/>
      <c r="BS260" s="182"/>
      <c r="BT260" s="182"/>
      <c r="BU260" s="182"/>
      <c r="BV260" s="182"/>
      <c r="BW260" s="182"/>
      <c r="BX260" s="182"/>
      <c r="BY260" s="182"/>
      <c r="BZ260" s="182"/>
      <c r="CA260" s="182"/>
      <c r="CB260" s="182"/>
      <c r="CC260" s="182"/>
      <c r="CD260" s="182"/>
      <c r="CE260" s="182"/>
      <c r="CF260" s="182"/>
      <c r="CG260" s="182"/>
      <c r="CH260" s="182"/>
      <c r="CI260" s="182"/>
      <c r="CJ260" s="182"/>
      <c r="CK260" s="182"/>
      <c r="CL260" s="182"/>
      <c r="CM260" s="182"/>
      <c r="CN260" s="182"/>
      <c r="CO260" s="182"/>
      <c r="CP260" s="182"/>
      <c r="CQ260" s="182"/>
    </row>
    <row r="261" spans="8:95" ht="102">
      <c r="H261" s="312"/>
      <c r="I261" s="313"/>
      <c r="J261" s="340" t="s">
        <v>121</v>
      </c>
      <c r="K261" s="336" t="s">
        <v>1144</v>
      </c>
      <c r="L261" s="346"/>
      <c r="M261" s="341" t="s">
        <v>325</v>
      </c>
      <c r="N261" s="137"/>
      <c r="O261" s="62" t="s">
        <v>913</v>
      </c>
      <c r="P261" s="32"/>
      <c r="Q261" s="32"/>
      <c r="R261" s="226"/>
      <c r="S261" s="182"/>
      <c r="T261" s="182"/>
      <c r="U261" s="182"/>
      <c r="V261" s="182"/>
      <c r="W261" s="182"/>
      <c r="X261" s="182"/>
      <c r="Y261" s="182"/>
      <c r="Z261" s="182"/>
      <c r="AA261" s="182"/>
      <c r="AB261" s="182"/>
      <c r="AC261" s="182"/>
      <c r="AD261" s="182"/>
      <c r="AE261" s="182"/>
      <c r="AF261" s="182"/>
      <c r="AG261" s="182"/>
      <c r="AH261" s="182"/>
      <c r="AI261" s="182"/>
      <c r="AJ261" s="182"/>
      <c r="AK261" s="182"/>
      <c r="AL261" s="182"/>
      <c r="AM261" s="182"/>
      <c r="AN261" s="182"/>
      <c r="AO261" s="182"/>
      <c r="AP261" s="182"/>
      <c r="AQ261" s="182"/>
      <c r="AR261" s="182"/>
      <c r="AS261" s="182"/>
      <c r="AT261" s="182"/>
      <c r="AU261" s="182"/>
      <c r="AV261" s="182"/>
      <c r="AW261" s="182"/>
      <c r="AX261" s="182"/>
      <c r="AY261" s="182"/>
      <c r="AZ261" s="182"/>
      <c r="BA261" s="182"/>
      <c r="BB261" s="182"/>
      <c r="BC261" s="182"/>
      <c r="BD261" s="182"/>
      <c r="BE261" s="182"/>
      <c r="BF261" s="182"/>
      <c r="BG261" s="182"/>
      <c r="BH261" s="182"/>
      <c r="BI261" s="182"/>
      <c r="BJ261" s="182"/>
      <c r="BK261" s="182"/>
      <c r="BL261" s="182"/>
      <c r="BM261" s="182"/>
      <c r="BN261" s="182"/>
      <c r="BO261" s="182"/>
      <c r="BP261" s="182"/>
      <c r="BQ261" s="182"/>
      <c r="BR261" s="182"/>
      <c r="BS261" s="182"/>
      <c r="BT261" s="182"/>
      <c r="BU261" s="182"/>
      <c r="BV261" s="182"/>
      <c r="BW261" s="182"/>
      <c r="BX261" s="182"/>
      <c r="BY261" s="182"/>
      <c r="BZ261" s="182"/>
      <c r="CA261" s="182"/>
      <c r="CB261" s="182"/>
      <c r="CC261" s="182"/>
      <c r="CD261" s="182"/>
      <c r="CE261" s="182"/>
      <c r="CF261" s="182"/>
      <c r="CG261" s="182"/>
      <c r="CH261" s="182"/>
      <c r="CI261" s="182"/>
      <c r="CJ261" s="182"/>
      <c r="CK261" s="182"/>
      <c r="CL261" s="182"/>
      <c r="CM261" s="182"/>
      <c r="CN261" s="182"/>
      <c r="CO261" s="182"/>
      <c r="CP261" s="182"/>
      <c r="CQ261" s="182"/>
    </row>
    <row r="262" spans="8:95" ht="76.5">
      <c r="H262" s="312"/>
      <c r="I262" s="313"/>
      <c r="J262" s="340" t="s">
        <v>134</v>
      </c>
      <c r="K262" s="336" t="s">
        <v>1145</v>
      </c>
      <c r="L262" s="346"/>
      <c r="M262" s="341" t="s">
        <v>325</v>
      </c>
      <c r="N262" s="137"/>
      <c r="O262" s="62" t="s">
        <v>913</v>
      </c>
      <c r="P262" s="32"/>
      <c r="Q262" s="32"/>
      <c r="R262" s="226"/>
      <c r="S262" s="182"/>
      <c r="T262" s="182"/>
      <c r="U262" s="182"/>
      <c r="V262" s="182"/>
      <c r="W262" s="182"/>
      <c r="X262" s="182"/>
      <c r="Y262" s="182"/>
      <c r="Z262" s="182"/>
      <c r="AA262" s="182"/>
      <c r="AB262" s="182"/>
      <c r="AC262" s="182"/>
      <c r="AD262" s="182"/>
      <c r="AE262" s="182"/>
      <c r="AF262" s="182"/>
      <c r="AG262" s="182"/>
      <c r="AH262" s="182"/>
      <c r="AI262" s="182"/>
      <c r="AJ262" s="182"/>
      <c r="AK262" s="182"/>
      <c r="AL262" s="182"/>
      <c r="AM262" s="182"/>
      <c r="AN262" s="182"/>
      <c r="AO262" s="182"/>
      <c r="AP262" s="182"/>
      <c r="AQ262" s="182"/>
      <c r="AR262" s="182"/>
      <c r="AS262" s="182"/>
      <c r="AT262" s="182"/>
      <c r="AU262" s="182"/>
      <c r="AV262" s="182"/>
      <c r="AW262" s="182"/>
      <c r="AX262" s="182"/>
      <c r="AY262" s="182"/>
      <c r="AZ262" s="182"/>
      <c r="BA262" s="182"/>
      <c r="BB262" s="182"/>
      <c r="BC262" s="182"/>
      <c r="BD262" s="182"/>
      <c r="BE262" s="182"/>
      <c r="BF262" s="182"/>
      <c r="BG262" s="182"/>
      <c r="BH262" s="182"/>
      <c r="BI262" s="182"/>
      <c r="BJ262" s="182"/>
      <c r="BK262" s="182"/>
      <c r="BL262" s="182"/>
      <c r="BM262" s="182"/>
      <c r="BN262" s="182"/>
      <c r="BO262" s="182"/>
      <c r="BP262" s="182"/>
      <c r="BQ262" s="182"/>
      <c r="BR262" s="182"/>
      <c r="BS262" s="182"/>
      <c r="BT262" s="182"/>
      <c r="BU262" s="182"/>
      <c r="BV262" s="182"/>
      <c r="BW262" s="182"/>
      <c r="BX262" s="182"/>
      <c r="BY262" s="182"/>
      <c r="BZ262" s="182"/>
      <c r="CA262" s="182"/>
      <c r="CB262" s="182"/>
      <c r="CC262" s="182"/>
      <c r="CD262" s="182"/>
      <c r="CE262" s="182"/>
      <c r="CF262" s="182"/>
      <c r="CG262" s="182"/>
      <c r="CH262" s="182"/>
      <c r="CI262" s="182"/>
      <c r="CJ262" s="182"/>
      <c r="CK262" s="182"/>
      <c r="CL262" s="182"/>
      <c r="CM262" s="182"/>
      <c r="CN262" s="182"/>
      <c r="CO262" s="182"/>
      <c r="CP262" s="182"/>
      <c r="CQ262" s="182"/>
    </row>
    <row r="263" spans="8:95" ht="306">
      <c r="H263" s="312"/>
      <c r="I263" s="313" t="s">
        <v>309</v>
      </c>
      <c r="J263" s="339"/>
      <c r="K263" s="336" t="s">
        <v>1146</v>
      </c>
      <c r="L263" s="346"/>
      <c r="M263" s="344"/>
      <c r="N263" s="175"/>
      <c r="O263" s="176"/>
      <c r="P263" s="167"/>
      <c r="Q263" s="168"/>
      <c r="R263" s="226"/>
      <c r="S263" s="182"/>
      <c r="T263" s="182"/>
      <c r="U263" s="182"/>
      <c r="V263" s="182"/>
      <c r="W263" s="182"/>
      <c r="X263" s="182"/>
      <c r="Y263" s="182"/>
      <c r="Z263" s="182"/>
      <c r="AA263" s="182"/>
      <c r="AB263" s="182"/>
      <c r="AC263" s="182"/>
      <c r="AD263" s="182"/>
      <c r="AE263" s="182"/>
      <c r="AF263" s="182"/>
      <c r="AG263" s="182"/>
      <c r="AH263" s="182"/>
      <c r="AI263" s="182"/>
      <c r="AJ263" s="182"/>
      <c r="AK263" s="182"/>
      <c r="AL263" s="182"/>
      <c r="AM263" s="182"/>
      <c r="AN263" s="182"/>
      <c r="AO263" s="182"/>
      <c r="AP263" s="182"/>
      <c r="AQ263" s="182"/>
      <c r="AR263" s="182"/>
      <c r="AS263" s="182"/>
      <c r="AT263" s="182"/>
      <c r="AU263" s="182"/>
      <c r="AV263" s="182"/>
      <c r="AW263" s="182"/>
      <c r="AX263" s="182"/>
      <c r="AY263" s="182"/>
      <c r="AZ263" s="182"/>
      <c r="BA263" s="182"/>
      <c r="BB263" s="182"/>
      <c r="BC263" s="182"/>
      <c r="BD263" s="182"/>
      <c r="BE263" s="182"/>
      <c r="BF263" s="182"/>
      <c r="BG263" s="182"/>
      <c r="BH263" s="182"/>
      <c r="BI263" s="182"/>
      <c r="BJ263" s="182"/>
      <c r="BK263" s="182"/>
      <c r="BL263" s="182"/>
      <c r="BM263" s="182"/>
      <c r="BN263" s="182"/>
      <c r="BO263" s="182"/>
      <c r="BP263" s="182"/>
      <c r="BQ263" s="182"/>
      <c r="BR263" s="182"/>
      <c r="BS263" s="182"/>
      <c r="BT263" s="182"/>
      <c r="BU263" s="182"/>
      <c r="BV263" s="182"/>
      <c r="BW263" s="182"/>
      <c r="BX263" s="182"/>
      <c r="BY263" s="182"/>
      <c r="BZ263" s="182"/>
      <c r="CA263" s="182"/>
      <c r="CB263" s="182"/>
      <c r="CC263" s="182"/>
      <c r="CD263" s="182"/>
      <c r="CE263" s="182"/>
      <c r="CF263" s="182"/>
      <c r="CG263" s="182"/>
      <c r="CH263" s="182"/>
      <c r="CI263" s="182"/>
      <c r="CJ263" s="182"/>
      <c r="CK263" s="182"/>
      <c r="CL263" s="182"/>
      <c r="CM263" s="182"/>
      <c r="CN263" s="182"/>
      <c r="CO263" s="182"/>
      <c r="CP263" s="182"/>
      <c r="CQ263" s="182"/>
    </row>
    <row r="264" spans="8:95" ht="153">
      <c r="H264" s="312"/>
      <c r="I264" s="313"/>
      <c r="J264" s="340" t="s">
        <v>117</v>
      </c>
      <c r="K264" s="336" t="s">
        <v>1147</v>
      </c>
      <c r="L264" s="346"/>
      <c r="M264" s="341" t="s">
        <v>325</v>
      </c>
      <c r="N264" s="137"/>
      <c r="O264" s="62" t="s">
        <v>913</v>
      </c>
      <c r="P264" s="32"/>
      <c r="Q264" s="32"/>
      <c r="R264" s="226"/>
      <c r="S264" s="182"/>
      <c r="T264" s="182"/>
      <c r="U264" s="182"/>
      <c r="V264" s="182"/>
      <c r="W264" s="182"/>
      <c r="X264" s="182"/>
      <c r="Y264" s="182"/>
      <c r="Z264" s="182"/>
      <c r="AA264" s="182"/>
      <c r="AB264" s="182"/>
      <c r="AC264" s="182"/>
      <c r="AD264" s="182"/>
      <c r="AE264" s="182"/>
      <c r="AF264" s="182"/>
      <c r="AG264" s="182"/>
      <c r="AH264" s="182"/>
      <c r="AI264" s="182"/>
      <c r="AJ264" s="182"/>
      <c r="AK264" s="182"/>
      <c r="AL264" s="182"/>
      <c r="AM264" s="182"/>
      <c r="AN264" s="182"/>
      <c r="AO264" s="182"/>
      <c r="AP264" s="182"/>
      <c r="AQ264" s="182"/>
      <c r="AR264" s="182"/>
      <c r="AS264" s="182"/>
      <c r="AT264" s="182"/>
      <c r="AU264" s="182"/>
      <c r="AV264" s="182"/>
      <c r="AW264" s="182"/>
      <c r="AX264" s="182"/>
      <c r="AY264" s="182"/>
      <c r="AZ264" s="182"/>
      <c r="BA264" s="182"/>
      <c r="BB264" s="182"/>
      <c r="BC264" s="182"/>
      <c r="BD264" s="182"/>
      <c r="BE264" s="182"/>
      <c r="BF264" s="182"/>
      <c r="BG264" s="182"/>
      <c r="BH264" s="182"/>
      <c r="BI264" s="182"/>
      <c r="BJ264" s="182"/>
      <c r="BK264" s="182"/>
      <c r="BL264" s="182"/>
      <c r="BM264" s="182"/>
      <c r="BN264" s="182"/>
      <c r="BO264" s="182"/>
      <c r="BP264" s="182"/>
      <c r="BQ264" s="182"/>
      <c r="BR264" s="182"/>
      <c r="BS264" s="182"/>
      <c r="BT264" s="182"/>
      <c r="BU264" s="182"/>
      <c r="BV264" s="182"/>
      <c r="BW264" s="182"/>
      <c r="BX264" s="182"/>
      <c r="BY264" s="182"/>
      <c r="BZ264" s="182"/>
      <c r="CA264" s="182"/>
      <c r="CB264" s="182"/>
      <c r="CC264" s="182"/>
      <c r="CD264" s="182"/>
      <c r="CE264" s="182"/>
      <c r="CF264" s="182"/>
      <c r="CG264" s="182"/>
      <c r="CH264" s="182"/>
      <c r="CI264" s="182"/>
      <c r="CJ264" s="182"/>
      <c r="CK264" s="182"/>
      <c r="CL264" s="182"/>
      <c r="CM264" s="182"/>
      <c r="CN264" s="182"/>
      <c r="CO264" s="182"/>
      <c r="CP264" s="182"/>
      <c r="CQ264" s="182"/>
    </row>
    <row r="265" spans="8:95" ht="38.25">
      <c r="H265" s="312"/>
      <c r="I265" s="313"/>
      <c r="J265" s="340" t="s">
        <v>119</v>
      </c>
      <c r="K265" s="336" t="s">
        <v>1148</v>
      </c>
      <c r="L265" s="346"/>
      <c r="M265" s="341" t="s">
        <v>325</v>
      </c>
      <c r="N265" s="137"/>
      <c r="O265" s="62" t="s">
        <v>913</v>
      </c>
      <c r="P265" s="32"/>
      <c r="Q265" s="32"/>
      <c r="R265" s="226"/>
      <c r="S265" s="182"/>
      <c r="T265" s="182"/>
      <c r="U265" s="182"/>
      <c r="V265" s="182"/>
      <c r="W265" s="182"/>
      <c r="X265" s="182"/>
      <c r="Y265" s="182"/>
      <c r="Z265" s="182"/>
      <c r="AA265" s="182"/>
      <c r="AB265" s="182"/>
      <c r="AC265" s="182"/>
      <c r="AD265" s="182"/>
      <c r="AE265" s="182"/>
      <c r="AF265" s="182"/>
      <c r="AG265" s="182"/>
      <c r="AH265" s="182"/>
      <c r="AI265" s="182"/>
      <c r="AJ265" s="182"/>
      <c r="AK265" s="182"/>
      <c r="AL265" s="182"/>
      <c r="AM265" s="182"/>
      <c r="AN265" s="182"/>
      <c r="AO265" s="182"/>
      <c r="AP265" s="182"/>
      <c r="AQ265" s="182"/>
      <c r="AR265" s="182"/>
      <c r="AS265" s="182"/>
      <c r="AT265" s="182"/>
      <c r="AU265" s="182"/>
      <c r="AV265" s="182"/>
      <c r="AW265" s="182"/>
      <c r="AX265" s="182"/>
      <c r="AY265" s="182"/>
      <c r="AZ265" s="182"/>
      <c r="BA265" s="182"/>
      <c r="BB265" s="182"/>
      <c r="BC265" s="182"/>
      <c r="BD265" s="182"/>
      <c r="BE265" s="182"/>
      <c r="BF265" s="182"/>
      <c r="BG265" s="182"/>
      <c r="BH265" s="182"/>
      <c r="BI265" s="182"/>
      <c r="BJ265" s="182"/>
      <c r="BK265" s="182"/>
      <c r="BL265" s="182"/>
      <c r="BM265" s="182"/>
      <c r="BN265" s="182"/>
      <c r="BO265" s="182"/>
      <c r="BP265" s="182"/>
      <c r="BQ265" s="182"/>
      <c r="BR265" s="182"/>
      <c r="BS265" s="182"/>
      <c r="BT265" s="182"/>
      <c r="BU265" s="182"/>
      <c r="BV265" s="182"/>
      <c r="BW265" s="182"/>
      <c r="BX265" s="182"/>
      <c r="BY265" s="182"/>
      <c r="BZ265" s="182"/>
      <c r="CA265" s="182"/>
      <c r="CB265" s="182"/>
      <c r="CC265" s="182"/>
      <c r="CD265" s="182"/>
      <c r="CE265" s="182"/>
      <c r="CF265" s="182"/>
      <c r="CG265" s="182"/>
      <c r="CH265" s="182"/>
      <c r="CI265" s="182"/>
      <c r="CJ265" s="182"/>
      <c r="CK265" s="182"/>
      <c r="CL265" s="182"/>
      <c r="CM265" s="182"/>
      <c r="CN265" s="182"/>
      <c r="CO265" s="182"/>
      <c r="CP265" s="182"/>
      <c r="CQ265" s="182"/>
    </row>
    <row r="266" spans="8:95" ht="38.25">
      <c r="H266" s="312"/>
      <c r="I266" s="313"/>
      <c r="J266" s="340" t="s">
        <v>121</v>
      </c>
      <c r="K266" s="336" t="s">
        <v>1149</v>
      </c>
      <c r="L266" s="346"/>
      <c r="M266" s="341" t="s">
        <v>325</v>
      </c>
      <c r="N266" s="137"/>
      <c r="O266" s="62" t="s">
        <v>913</v>
      </c>
      <c r="P266" s="32"/>
      <c r="Q266" s="32"/>
      <c r="R266" s="226"/>
      <c r="S266" s="182"/>
      <c r="T266" s="182"/>
      <c r="U266" s="182"/>
      <c r="V266" s="182"/>
      <c r="W266" s="182"/>
      <c r="X266" s="182"/>
      <c r="Y266" s="182"/>
      <c r="Z266" s="182"/>
      <c r="AA266" s="182"/>
      <c r="AB266" s="182"/>
      <c r="AC266" s="182"/>
      <c r="AD266" s="182"/>
      <c r="AE266" s="182"/>
      <c r="AF266" s="182"/>
      <c r="AG266" s="182"/>
      <c r="AH266" s="182"/>
      <c r="AI266" s="182"/>
      <c r="AJ266" s="182"/>
      <c r="AK266" s="182"/>
      <c r="AL266" s="182"/>
      <c r="AM266" s="182"/>
      <c r="AN266" s="182"/>
      <c r="AO266" s="182"/>
      <c r="AP266" s="182"/>
      <c r="AQ266" s="182"/>
      <c r="AR266" s="182"/>
      <c r="AS266" s="182"/>
      <c r="AT266" s="182"/>
      <c r="AU266" s="182"/>
      <c r="AV266" s="182"/>
      <c r="AW266" s="182"/>
      <c r="AX266" s="182"/>
      <c r="AY266" s="182"/>
      <c r="AZ266" s="182"/>
      <c r="BA266" s="182"/>
      <c r="BB266" s="182"/>
      <c r="BC266" s="182"/>
      <c r="BD266" s="182"/>
      <c r="BE266" s="182"/>
      <c r="BF266" s="182"/>
      <c r="BG266" s="182"/>
      <c r="BH266" s="182"/>
      <c r="BI266" s="182"/>
      <c r="BJ266" s="182"/>
      <c r="BK266" s="182"/>
      <c r="BL266" s="182"/>
      <c r="BM266" s="182"/>
      <c r="BN266" s="182"/>
      <c r="BO266" s="182"/>
      <c r="BP266" s="182"/>
      <c r="BQ266" s="182"/>
      <c r="BR266" s="182"/>
      <c r="BS266" s="182"/>
      <c r="BT266" s="182"/>
      <c r="BU266" s="182"/>
      <c r="BV266" s="182"/>
      <c r="BW266" s="182"/>
      <c r="BX266" s="182"/>
      <c r="BY266" s="182"/>
      <c r="BZ266" s="182"/>
      <c r="CA266" s="182"/>
      <c r="CB266" s="182"/>
      <c r="CC266" s="182"/>
      <c r="CD266" s="182"/>
      <c r="CE266" s="182"/>
      <c r="CF266" s="182"/>
      <c r="CG266" s="182"/>
      <c r="CH266" s="182"/>
      <c r="CI266" s="182"/>
      <c r="CJ266" s="182"/>
      <c r="CK266" s="182"/>
      <c r="CL266" s="182"/>
      <c r="CM266" s="182"/>
      <c r="CN266" s="182"/>
      <c r="CO266" s="182"/>
      <c r="CP266" s="182"/>
      <c r="CQ266" s="182"/>
    </row>
    <row r="267" spans="8:95" ht="38.25">
      <c r="H267" s="312"/>
      <c r="I267" s="313"/>
      <c r="J267" s="340" t="s">
        <v>134</v>
      </c>
      <c r="K267" s="336" t="s">
        <v>1150</v>
      </c>
      <c r="L267" s="346"/>
      <c r="M267" s="341" t="s">
        <v>325</v>
      </c>
      <c r="N267" s="137"/>
      <c r="O267" s="62" t="s">
        <v>913</v>
      </c>
      <c r="P267" s="32"/>
      <c r="Q267" s="32"/>
      <c r="R267" s="226"/>
      <c r="S267" s="182"/>
      <c r="T267" s="182"/>
      <c r="U267" s="182"/>
      <c r="V267" s="182"/>
      <c r="W267" s="182"/>
      <c r="X267" s="182"/>
      <c r="Y267" s="182"/>
      <c r="Z267" s="182"/>
      <c r="AA267" s="182"/>
      <c r="AB267" s="182"/>
      <c r="AC267" s="182"/>
      <c r="AD267" s="182"/>
      <c r="AE267" s="182"/>
      <c r="AF267" s="182"/>
      <c r="AG267" s="182"/>
      <c r="AH267" s="182"/>
      <c r="AI267" s="182"/>
      <c r="AJ267" s="182"/>
      <c r="AK267" s="182"/>
      <c r="AL267" s="182"/>
      <c r="AM267" s="182"/>
      <c r="AN267" s="182"/>
      <c r="AO267" s="182"/>
      <c r="AP267" s="182"/>
      <c r="AQ267" s="182"/>
      <c r="AR267" s="182"/>
      <c r="AS267" s="182"/>
      <c r="AT267" s="182"/>
      <c r="AU267" s="182"/>
      <c r="AV267" s="182"/>
      <c r="AW267" s="182"/>
      <c r="AX267" s="182"/>
      <c r="AY267" s="182"/>
      <c r="AZ267" s="182"/>
      <c r="BA267" s="182"/>
      <c r="BB267" s="182"/>
      <c r="BC267" s="182"/>
      <c r="BD267" s="182"/>
      <c r="BE267" s="182"/>
      <c r="BF267" s="182"/>
      <c r="BG267" s="182"/>
      <c r="BH267" s="182"/>
      <c r="BI267" s="182"/>
      <c r="BJ267" s="182"/>
      <c r="BK267" s="182"/>
      <c r="BL267" s="182"/>
      <c r="BM267" s="182"/>
      <c r="BN267" s="182"/>
      <c r="BO267" s="182"/>
      <c r="BP267" s="182"/>
      <c r="BQ267" s="182"/>
      <c r="BR267" s="182"/>
      <c r="BS267" s="182"/>
      <c r="BT267" s="182"/>
      <c r="BU267" s="182"/>
      <c r="BV267" s="182"/>
      <c r="BW267" s="182"/>
      <c r="BX267" s="182"/>
      <c r="BY267" s="182"/>
      <c r="BZ267" s="182"/>
      <c r="CA267" s="182"/>
      <c r="CB267" s="182"/>
      <c r="CC267" s="182"/>
      <c r="CD267" s="182"/>
      <c r="CE267" s="182"/>
      <c r="CF267" s="182"/>
      <c r="CG267" s="182"/>
      <c r="CH267" s="182"/>
      <c r="CI267" s="182"/>
      <c r="CJ267" s="182"/>
      <c r="CK267" s="182"/>
      <c r="CL267" s="182"/>
      <c r="CM267" s="182"/>
      <c r="CN267" s="182"/>
      <c r="CO267" s="182"/>
      <c r="CP267" s="182"/>
      <c r="CQ267" s="182"/>
    </row>
    <row r="268" spans="8:95" ht="242.25">
      <c r="H268" s="312"/>
      <c r="I268" s="313" t="s">
        <v>311</v>
      </c>
      <c r="J268" s="339"/>
      <c r="K268" s="336" t="s">
        <v>1151</v>
      </c>
      <c r="L268" s="346"/>
      <c r="M268" s="335" t="s">
        <v>348</v>
      </c>
      <c r="N268" s="61" t="s">
        <v>1043</v>
      </c>
      <c r="O268" s="62" t="s">
        <v>287</v>
      </c>
      <c r="P268" s="121"/>
      <c r="Q268" s="121"/>
      <c r="R268" s="226"/>
      <c r="S268" s="182"/>
      <c r="T268" s="182"/>
      <c r="U268" s="182"/>
      <c r="V268" s="182"/>
      <c r="W268" s="182"/>
      <c r="X268" s="182"/>
      <c r="Y268" s="182"/>
      <c r="Z268" s="182"/>
      <c r="AA268" s="182"/>
      <c r="AB268" s="182"/>
      <c r="AC268" s="182"/>
      <c r="AD268" s="182"/>
      <c r="AE268" s="182"/>
      <c r="AF268" s="182"/>
      <c r="AG268" s="182"/>
      <c r="AH268" s="182"/>
      <c r="AI268" s="182"/>
      <c r="AJ268" s="182"/>
      <c r="AK268" s="182"/>
      <c r="AL268" s="182"/>
      <c r="AM268" s="182"/>
      <c r="AN268" s="182"/>
      <c r="AO268" s="182"/>
      <c r="AP268" s="182"/>
      <c r="AQ268" s="182"/>
      <c r="AR268" s="182"/>
      <c r="AS268" s="182"/>
      <c r="AT268" s="182"/>
      <c r="AU268" s="182"/>
      <c r="AV268" s="182"/>
      <c r="AW268" s="182"/>
      <c r="AX268" s="182"/>
      <c r="AY268" s="182"/>
      <c r="AZ268" s="182"/>
      <c r="BA268" s="182"/>
      <c r="BB268" s="182"/>
      <c r="BC268" s="182"/>
      <c r="BD268" s="182"/>
      <c r="BE268" s="182"/>
      <c r="BF268" s="182"/>
      <c r="BG268" s="182"/>
      <c r="BH268" s="182"/>
      <c r="BI268" s="182"/>
      <c r="BJ268" s="182"/>
      <c r="BK268" s="182"/>
      <c r="BL268" s="182"/>
      <c r="BM268" s="182"/>
      <c r="BN268" s="182"/>
      <c r="BO268" s="182"/>
      <c r="BP268" s="182"/>
      <c r="BQ268" s="182"/>
      <c r="BR268" s="182"/>
      <c r="BS268" s="182"/>
      <c r="BT268" s="182"/>
      <c r="BU268" s="182"/>
      <c r="BV268" s="182"/>
      <c r="BW268" s="182"/>
      <c r="BX268" s="182"/>
      <c r="BY268" s="182"/>
      <c r="BZ268" s="182"/>
      <c r="CA268" s="182"/>
      <c r="CB268" s="182"/>
      <c r="CC268" s="182"/>
      <c r="CD268" s="182"/>
      <c r="CE268" s="182"/>
      <c r="CF268" s="182"/>
      <c r="CG268" s="182"/>
      <c r="CH268" s="182"/>
      <c r="CI268" s="182"/>
      <c r="CJ268" s="182"/>
      <c r="CK268" s="182"/>
      <c r="CL268" s="182"/>
      <c r="CM268" s="182"/>
      <c r="CN268" s="182"/>
      <c r="CO268" s="182"/>
      <c r="CP268" s="182"/>
      <c r="CQ268" s="182"/>
    </row>
    <row r="270" spans="8:95" ht="47.25">
      <c r="H270" s="312" t="s">
        <v>840</v>
      </c>
      <c r="I270" s="313" t="s">
        <v>277</v>
      </c>
      <c r="J270" s="278"/>
      <c r="K270" s="120" t="s">
        <v>1152</v>
      </c>
      <c r="L270" s="123"/>
      <c r="M270" s="55" t="s">
        <v>282</v>
      </c>
      <c r="N270" s="55"/>
      <c r="O270" s="55" t="s">
        <v>283</v>
      </c>
      <c r="P270" s="55" t="s">
        <v>103</v>
      </c>
      <c r="Q270" s="57" t="s">
        <v>104</v>
      </c>
      <c r="R270" s="226"/>
      <c r="S270" s="182"/>
      <c r="T270" s="182"/>
      <c r="U270" s="182"/>
      <c r="V270" s="182"/>
      <c r="W270" s="182"/>
      <c r="X270" s="182"/>
      <c r="Y270" s="182"/>
      <c r="Z270" s="182"/>
      <c r="AA270" s="182"/>
      <c r="AB270" s="182"/>
      <c r="AC270" s="182"/>
      <c r="AD270" s="182"/>
      <c r="AE270" s="182"/>
      <c r="AF270" s="182"/>
      <c r="AG270" s="182"/>
      <c r="AH270" s="182"/>
      <c r="AI270" s="182"/>
      <c r="AJ270" s="182"/>
      <c r="AK270" s="182"/>
      <c r="AL270" s="182"/>
      <c r="AM270" s="182"/>
      <c r="AN270" s="182"/>
      <c r="AO270" s="182"/>
      <c r="AP270" s="182"/>
      <c r="AQ270" s="182"/>
      <c r="AR270" s="182"/>
      <c r="AS270" s="182"/>
      <c r="AT270" s="182"/>
      <c r="AU270" s="182"/>
      <c r="AV270" s="182"/>
      <c r="AW270" s="182"/>
      <c r="AX270" s="182"/>
      <c r="AY270" s="182"/>
      <c r="AZ270" s="182"/>
      <c r="BA270" s="182"/>
      <c r="BB270" s="182"/>
      <c r="BC270" s="182"/>
      <c r="BD270" s="182"/>
      <c r="BE270" s="182"/>
      <c r="BF270" s="182"/>
      <c r="BG270" s="182"/>
      <c r="BH270" s="182"/>
      <c r="BI270" s="182"/>
      <c r="BJ270" s="182"/>
      <c r="BK270" s="182"/>
      <c r="BL270" s="182"/>
      <c r="BM270" s="182"/>
      <c r="BN270" s="182"/>
      <c r="BO270" s="182"/>
      <c r="BP270" s="182"/>
      <c r="BQ270" s="182"/>
      <c r="BR270" s="182"/>
      <c r="BS270" s="182"/>
      <c r="BT270" s="182"/>
      <c r="BU270" s="182"/>
      <c r="BV270" s="182"/>
      <c r="BW270" s="182"/>
      <c r="BX270" s="182"/>
      <c r="BY270" s="182"/>
      <c r="BZ270" s="182"/>
      <c r="CA270" s="182"/>
      <c r="CB270" s="182"/>
      <c r="CC270" s="182"/>
      <c r="CD270" s="182"/>
      <c r="CE270" s="182"/>
      <c r="CF270" s="182"/>
      <c r="CG270" s="182"/>
      <c r="CH270" s="182"/>
      <c r="CI270" s="182"/>
      <c r="CJ270" s="182"/>
      <c r="CK270" s="182"/>
      <c r="CL270" s="182"/>
      <c r="CM270" s="182"/>
      <c r="CN270" s="182"/>
      <c r="CO270" s="182"/>
      <c r="CP270" s="182"/>
      <c r="CQ270" s="182"/>
    </row>
    <row r="271" spans="8:95" ht="306">
      <c r="H271" s="312"/>
      <c r="I271" s="313" t="s">
        <v>290</v>
      </c>
      <c r="J271" s="278"/>
      <c r="K271" s="347" t="s">
        <v>1153</v>
      </c>
      <c r="L271" s="348"/>
      <c r="M271" s="334"/>
      <c r="N271" s="160"/>
      <c r="O271" s="161"/>
      <c r="P271" s="160"/>
      <c r="Q271" s="238"/>
      <c r="R271" s="226"/>
      <c r="S271" s="182"/>
      <c r="T271" s="182"/>
      <c r="U271" s="182"/>
      <c r="V271" s="182"/>
      <c r="W271" s="182"/>
      <c r="X271" s="182"/>
      <c r="Y271" s="182"/>
      <c r="Z271" s="182"/>
      <c r="AA271" s="182"/>
      <c r="AB271" s="182"/>
      <c r="AC271" s="182"/>
      <c r="AD271" s="182"/>
      <c r="AE271" s="182"/>
      <c r="AF271" s="182"/>
      <c r="AG271" s="182"/>
      <c r="AH271" s="182"/>
      <c r="AI271" s="182"/>
      <c r="AJ271" s="182"/>
      <c r="AK271" s="182"/>
      <c r="AL271" s="182"/>
      <c r="AM271" s="182"/>
      <c r="AN271" s="182"/>
      <c r="AO271" s="182"/>
      <c r="AP271" s="182"/>
      <c r="AQ271" s="182"/>
      <c r="AR271" s="182"/>
      <c r="AS271" s="182"/>
      <c r="AT271" s="182"/>
      <c r="AU271" s="182"/>
      <c r="AV271" s="182"/>
      <c r="AW271" s="182"/>
      <c r="AX271" s="182"/>
      <c r="AY271" s="182"/>
      <c r="AZ271" s="182"/>
      <c r="BA271" s="182"/>
      <c r="BB271" s="182"/>
      <c r="BC271" s="182"/>
      <c r="BD271" s="182"/>
      <c r="BE271" s="182"/>
      <c r="BF271" s="182"/>
      <c r="BG271" s="182"/>
      <c r="BH271" s="182"/>
      <c r="BI271" s="182"/>
      <c r="BJ271" s="182"/>
      <c r="BK271" s="182"/>
      <c r="BL271" s="182"/>
      <c r="BM271" s="182"/>
      <c r="BN271" s="182"/>
      <c r="BO271" s="182"/>
      <c r="BP271" s="182"/>
      <c r="BQ271" s="182"/>
      <c r="BR271" s="182"/>
      <c r="BS271" s="182"/>
      <c r="BT271" s="182"/>
      <c r="BU271" s="182"/>
      <c r="BV271" s="182"/>
      <c r="BW271" s="182"/>
      <c r="BX271" s="182"/>
      <c r="BY271" s="182"/>
      <c r="BZ271" s="182"/>
      <c r="CA271" s="182"/>
      <c r="CB271" s="182"/>
      <c r="CC271" s="182"/>
      <c r="CD271" s="182"/>
      <c r="CE271" s="182"/>
      <c r="CF271" s="182"/>
      <c r="CG271" s="182"/>
      <c r="CH271" s="182"/>
      <c r="CI271" s="182"/>
      <c r="CJ271" s="182"/>
      <c r="CK271" s="182"/>
      <c r="CL271" s="182"/>
      <c r="CM271" s="182"/>
      <c r="CN271" s="182"/>
      <c r="CO271" s="182"/>
      <c r="CP271" s="182"/>
      <c r="CQ271" s="182"/>
    </row>
    <row r="272" spans="8:95" ht="357">
      <c r="H272" s="312"/>
      <c r="I272" s="313"/>
      <c r="J272" s="278"/>
      <c r="K272" s="349" t="s">
        <v>1154</v>
      </c>
      <c r="L272" s="348"/>
      <c r="M272" s="341" t="s">
        <v>325</v>
      </c>
      <c r="N272" s="137" t="s">
        <v>1155</v>
      </c>
      <c r="O272" s="62" t="s">
        <v>1156</v>
      </c>
      <c r="P272" s="138"/>
      <c r="Q272" s="138"/>
      <c r="R272" s="226"/>
      <c r="S272" s="182"/>
      <c r="T272" s="182"/>
      <c r="U272" s="182"/>
      <c r="V272" s="182"/>
      <c r="W272" s="182"/>
      <c r="X272" s="182"/>
      <c r="Y272" s="182"/>
      <c r="Z272" s="182"/>
      <c r="AA272" s="182"/>
      <c r="AB272" s="182"/>
      <c r="AC272" s="182"/>
      <c r="AD272" s="182"/>
      <c r="AE272" s="182"/>
      <c r="AF272" s="182"/>
      <c r="AG272" s="182"/>
      <c r="AH272" s="182"/>
      <c r="AI272" s="182"/>
      <c r="AJ272" s="182"/>
      <c r="AK272" s="182"/>
      <c r="AL272" s="182"/>
      <c r="AM272" s="182"/>
      <c r="AN272" s="182"/>
      <c r="AO272" s="182"/>
      <c r="AP272" s="182"/>
      <c r="AQ272" s="182"/>
      <c r="AR272" s="182"/>
      <c r="AS272" s="182"/>
      <c r="AT272" s="182"/>
      <c r="AU272" s="182"/>
      <c r="AV272" s="182"/>
      <c r="AW272" s="182"/>
      <c r="AX272" s="182"/>
      <c r="AY272" s="182"/>
      <c r="AZ272" s="182"/>
      <c r="BA272" s="182"/>
      <c r="BB272" s="182"/>
      <c r="BC272" s="182"/>
      <c r="BD272" s="182"/>
      <c r="BE272" s="182"/>
      <c r="BF272" s="182"/>
      <c r="BG272" s="182"/>
      <c r="BH272" s="182"/>
      <c r="BI272" s="182"/>
      <c r="BJ272" s="182"/>
      <c r="BK272" s="182"/>
      <c r="BL272" s="182"/>
      <c r="BM272" s="182"/>
      <c r="BN272" s="182"/>
      <c r="BO272" s="182"/>
      <c r="BP272" s="182"/>
      <c r="BQ272" s="182"/>
      <c r="BR272" s="182"/>
      <c r="BS272" s="182"/>
      <c r="BT272" s="182"/>
      <c r="BU272" s="182"/>
      <c r="BV272" s="182"/>
      <c r="BW272" s="182"/>
      <c r="BX272" s="182"/>
      <c r="BY272" s="182"/>
      <c r="BZ272" s="182"/>
      <c r="CA272" s="182"/>
      <c r="CB272" s="182"/>
      <c r="CC272" s="182"/>
      <c r="CD272" s="182"/>
      <c r="CE272" s="182"/>
      <c r="CF272" s="182"/>
      <c r="CG272" s="182"/>
      <c r="CH272" s="182"/>
      <c r="CI272" s="182"/>
      <c r="CJ272" s="182"/>
      <c r="CK272" s="182"/>
      <c r="CL272" s="182"/>
      <c r="CM272" s="182"/>
      <c r="CN272" s="182"/>
      <c r="CO272" s="182"/>
      <c r="CP272" s="182"/>
      <c r="CQ272" s="182"/>
    </row>
    <row r="273" spans="8:95" ht="76.5">
      <c r="H273" s="312"/>
      <c r="I273" s="313"/>
      <c r="J273" s="278" t="s">
        <v>117</v>
      </c>
      <c r="K273" s="347" t="s">
        <v>1157</v>
      </c>
      <c r="L273" s="348"/>
      <c r="M273" s="341" t="s">
        <v>325</v>
      </c>
      <c r="N273" s="137" t="s">
        <v>1155</v>
      </c>
      <c r="O273" s="62" t="s">
        <v>1156</v>
      </c>
      <c r="P273" s="32"/>
      <c r="Q273" s="32"/>
      <c r="R273" s="226"/>
      <c r="S273" s="182"/>
      <c r="T273" s="182"/>
      <c r="U273" s="182"/>
      <c r="V273" s="182"/>
      <c r="W273" s="182"/>
      <c r="X273" s="182"/>
      <c r="Y273" s="182"/>
      <c r="Z273" s="182"/>
      <c r="AA273" s="182"/>
      <c r="AB273" s="182"/>
      <c r="AC273" s="182"/>
      <c r="AD273" s="182"/>
      <c r="AE273" s="182"/>
      <c r="AF273" s="182"/>
      <c r="AG273" s="182"/>
      <c r="AH273" s="182"/>
      <c r="AI273" s="182"/>
      <c r="AJ273" s="182"/>
      <c r="AK273" s="182"/>
      <c r="AL273" s="182"/>
      <c r="AM273" s="182"/>
      <c r="AN273" s="182"/>
      <c r="AO273" s="182"/>
      <c r="AP273" s="182"/>
      <c r="AQ273" s="182"/>
      <c r="AR273" s="182"/>
      <c r="AS273" s="182"/>
      <c r="AT273" s="182"/>
      <c r="AU273" s="182"/>
      <c r="AV273" s="182"/>
      <c r="AW273" s="182"/>
      <c r="AX273" s="182"/>
      <c r="AY273" s="182"/>
      <c r="AZ273" s="182"/>
      <c r="BA273" s="182"/>
      <c r="BB273" s="182"/>
      <c r="BC273" s="182"/>
      <c r="BD273" s="182"/>
      <c r="BE273" s="182"/>
      <c r="BF273" s="182"/>
      <c r="BG273" s="182"/>
      <c r="BH273" s="182"/>
      <c r="BI273" s="182"/>
      <c r="BJ273" s="182"/>
      <c r="BK273" s="182"/>
      <c r="BL273" s="182"/>
      <c r="BM273" s="182"/>
      <c r="BN273" s="182"/>
      <c r="BO273" s="182"/>
      <c r="BP273" s="182"/>
      <c r="BQ273" s="182"/>
      <c r="BR273" s="182"/>
      <c r="BS273" s="182"/>
      <c r="BT273" s="182"/>
      <c r="BU273" s="182"/>
      <c r="BV273" s="182"/>
      <c r="BW273" s="182"/>
      <c r="BX273" s="182"/>
      <c r="BY273" s="182"/>
      <c r="BZ273" s="182"/>
      <c r="CA273" s="182"/>
      <c r="CB273" s="182"/>
      <c r="CC273" s="182"/>
      <c r="CD273" s="182"/>
      <c r="CE273" s="182"/>
      <c r="CF273" s="182"/>
      <c r="CG273" s="182"/>
      <c r="CH273" s="182"/>
      <c r="CI273" s="182"/>
      <c r="CJ273" s="182"/>
      <c r="CK273" s="182"/>
      <c r="CL273" s="182"/>
      <c r="CM273" s="182"/>
      <c r="CN273" s="182"/>
      <c r="CO273" s="182"/>
      <c r="CP273" s="182"/>
      <c r="CQ273" s="182"/>
    </row>
    <row r="274" spans="8:95" ht="51">
      <c r="H274" s="312"/>
      <c r="I274" s="313"/>
      <c r="J274" s="278" t="s">
        <v>119</v>
      </c>
      <c r="K274" s="347" t="s">
        <v>1158</v>
      </c>
      <c r="L274" s="348"/>
      <c r="M274" s="341" t="s">
        <v>325</v>
      </c>
      <c r="N274" s="137" t="s">
        <v>1155</v>
      </c>
      <c r="O274" s="62" t="s">
        <v>1156</v>
      </c>
      <c r="P274" s="32"/>
      <c r="Q274" s="32"/>
      <c r="R274" s="226"/>
      <c r="S274" s="182"/>
      <c r="T274" s="182"/>
      <c r="U274" s="182"/>
      <c r="V274" s="182"/>
      <c r="W274" s="182"/>
      <c r="X274" s="182"/>
      <c r="Y274" s="182"/>
      <c r="Z274" s="182"/>
      <c r="AA274" s="182"/>
      <c r="AB274" s="182"/>
      <c r="AC274" s="182"/>
      <c r="AD274" s="182"/>
      <c r="AE274" s="182"/>
      <c r="AF274" s="182"/>
      <c r="AG274" s="182"/>
      <c r="AH274" s="182"/>
      <c r="AI274" s="182"/>
      <c r="AJ274" s="182"/>
      <c r="AK274" s="182"/>
      <c r="AL274" s="182"/>
      <c r="AM274" s="182"/>
      <c r="AN274" s="182"/>
      <c r="AO274" s="182"/>
      <c r="AP274" s="182"/>
      <c r="AQ274" s="182"/>
      <c r="AR274" s="182"/>
      <c r="AS274" s="182"/>
      <c r="AT274" s="182"/>
      <c r="AU274" s="182"/>
      <c r="AV274" s="182"/>
      <c r="AW274" s="182"/>
      <c r="AX274" s="182"/>
      <c r="AY274" s="182"/>
      <c r="AZ274" s="182"/>
      <c r="BA274" s="182"/>
      <c r="BB274" s="182"/>
      <c r="BC274" s="182"/>
      <c r="BD274" s="182"/>
      <c r="BE274" s="182"/>
      <c r="BF274" s="182"/>
      <c r="BG274" s="182"/>
      <c r="BH274" s="182"/>
      <c r="BI274" s="182"/>
      <c r="BJ274" s="182"/>
      <c r="BK274" s="182"/>
      <c r="BL274" s="182"/>
      <c r="BM274" s="182"/>
      <c r="BN274" s="182"/>
      <c r="BO274" s="182"/>
      <c r="BP274" s="182"/>
      <c r="BQ274" s="182"/>
      <c r="BR274" s="182"/>
      <c r="BS274" s="182"/>
      <c r="BT274" s="182"/>
      <c r="BU274" s="182"/>
      <c r="BV274" s="182"/>
      <c r="BW274" s="182"/>
      <c r="BX274" s="182"/>
      <c r="BY274" s="182"/>
      <c r="BZ274" s="182"/>
      <c r="CA274" s="182"/>
      <c r="CB274" s="182"/>
      <c r="CC274" s="182"/>
      <c r="CD274" s="182"/>
      <c r="CE274" s="182"/>
      <c r="CF274" s="182"/>
      <c r="CG274" s="182"/>
      <c r="CH274" s="182"/>
      <c r="CI274" s="182"/>
      <c r="CJ274" s="182"/>
      <c r="CK274" s="182"/>
      <c r="CL274" s="182"/>
      <c r="CM274" s="182"/>
      <c r="CN274" s="182"/>
      <c r="CO274" s="182"/>
      <c r="CP274" s="182"/>
      <c r="CQ274" s="182"/>
    </row>
    <row r="275" spans="8:95" ht="165.75">
      <c r="H275" s="312"/>
      <c r="I275" s="313"/>
      <c r="J275" s="278" t="s">
        <v>121</v>
      </c>
      <c r="K275" s="347" t="s">
        <v>1159</v>
      </c>
      <c r="L275" s="348"/>
      <c r="M275" s="341" t="s">
        <v>325</v>
      </c>
      <c r="N275" s="137" t="s">
        <v>1155</v>
      </c>
      <c r="O275" s="62" t="s">
        <v>1156</v>
      </c>
      <c r="P275" s="32"/>
      <c r="Q275" s="32"/>
      <c r="R275" s="226"/>
      <c r="S275" s="182"/>
      <c r="T275" s="182"/>
      <c r="U275" s="182"/>
      <c r="V275" s="182"/>
      <c r="W275" s="182"/>
      <c r="X275" s="182"/>
      <c r="Y275" s="182"/>
      <c r="Z275" s="182"/>
      <c r="AA275" s="182"/>
      <c r="AB275" s="182"/>
      <c r="AC275" s="182"/>
      <c r="AD275" s="182"/>
      <c r="AE275" s="182"/>
      <c r="AF275" s="182"/>
      <c r="AG275" s="182"/>
      <c r="AH275" s="182"/>
      <c r="AI275" s="182"/>
      <c r="AJ275" s="182"/>
      <c r="AK275" s="182"/>
      <c r="AL275" s="182"/>
      <c r="AM275" s="182"/>
      <c r="AN275" s="182"/>
      <c r="AO275" s="182"/>
      <c r="AP275" s="182"/>
      <c r="AQ275" s="182"/>
      <c r="AR275" s="182"/>
      <c r="AS275" s="182"/>
      <c r="AT275" s="182"/>
      <c r="AU275" s="182"/>
      <c r="AV275" s="182"/>
      <c r="AW275" s="182"/>
      <c r="AX275" s="182"/>
      <c r="AY275" s="182"/>
      <c r="AZ275" s="182"/>
      <c r="BA275" s="182"/>
      <c r="BB275" s="182"/>
      <c r="BC275" s="182"/>
      <c r="BD275" s="182"/>
      <c r="BE275" s="182"/>
      <c r="BF275" s="182"/>
      <c r="BG275" s="182"/>
      <c r="BH275" s="182"/>
      <c r="BI275" s="182"/>
      <c r="BJ275" s="182"/>
      <c r="BK275" s="182"/>
      <c r="BL275" s="182"/>
      <c r="BM275" s="182"/>
      <c r="BN275" s="182"/>
      <c r="BO275" s="182"/>
      <c r="BP275" s="182"/>
      <c r="BQ275" s="182"/>
      <c r="BR275" s="182"/>
      <c r="BS275" s="182"/>
      <c r="BT275" s="182"/>
      <c r="BU275" s="182"/>
      <c r="BV275" s="182"/>
      <c r="BW275" s="182"/>
      <c r="BX275" s="182"/>
      <c r="BY275" s="182"/>
      <c r="BZ275" s="182"/>
      <c r="CA275" s="182"/>
      <c r="CB275" s="182"/>
      <c r="CC275" s="182"/>
      <c r="CD275" s="182"/>
      <c r="CE275" s="182"/>
      <c r="CF275" s="182"/>
      <c r="CG275" s="182"/>
      <c r="CH275" s="182"/>
      <c r="CI275" s="182"/>
      <c r="CJ275" s="182"/>
      <c r="CK275" s="182"/>
      <c r="CL275" s="182"/>
      <c r="CM275" s="182"/>
      <c r="CN275" s="182"/>
      <c r="CO275" s="182"/>
      <c r="CP275" s="182"/>
      <c r="CQ275" s="182"/>
    </row>
    <row r="276" spans="8:95" ht="165.75">
      <c r="H276" s="312"/>
      <c r="I276" s="313"/>
      <c r="J276" s="278" t="s">
        <v>134</v>
      </c>
      <c r="K276" s="347" t="s">
        <v>1160</v>
      </c>
      <c r="L276" s="348"/>
      <c r="M276" s="341" t="s">
        <v>325</v>
      </c>
      <c r="N276" s="137" t="s">
        <v>1155</v>
      </c>
      <c r="O276" s="62" t="s">
        <v>1156</v>
      </c>
      <c r="P276" s="32"/>
      <c r="Q276" s="32"/>
      <c r="R276" s="226"/>
      <c r="S276" s="182"/>
      <c r="T276" s="182"/>
      <c r="U276" s="182"/>
      <c r="V276" s="182"/>
      <c r="W276" s="182"/>
      <c r="X276" s="182"/>
      <c r="Y276" s="182"/>
      <c r="Z276" s="182"/>
      <c r="AA276" s="182"/>
      <c r="AB276" s="182"/>
      <c r="AC276" s="182"/>
      <c r="AD276" s="182"/>
      <c r="AE276" s="182"/>
      <c r="AF276" s="182"/>
      <c r="AG276" s="182"/>
      <c r="AH276" s="182"/>
      <c r="AI276" s="182"/>
      <c r="AJ276" s="182"/>
      <c r="AK276" s="182"/>
      <c r="AL276" s="182"/>
      <c r="AM276" s="182"/>
      <c r="AN276" s="182"/>
      <c r="AO276" s="182"/>
      <c r="AP276" s="182"/>
      <c r="AQ276" s="182"/>
      <c r="AR276" s="182"/>
      <c r="AS276" s="182"/>
      <c r="AT276" s="182"/>
      <c r="AU276" s="182"/>
      <c r="AV276" s="182"/>
      <c r="AW276" s="182"/>
      <c r="AX276" s="182"/>
      <c r="AY276" s="182"/>
      <c r="AZ276" s="182"/>
      <c r="BA276" s="182"/>
      <c r="BB276" s="182"/>
      <c r="BC276" s="182"/>
      <c r="BD276" s="182"/>
      <c r="BE276" s="182"/>
      <c r="BF276" s="182"/>
      <c r="BG276" s="182"/>
      <c r="BH276" s="182"/>
      <c r="BI276" s="182"/>
      <c r="BJ276" s="182"/>
      <c r="BK276" s="182"/>
      <c r="BL276" s="182"/>
      <c r="BM276" s="182"/>
      <c r="BN276" s="182"/>
      <c r="BO276" s="182"/>
      <c r="BP276" s="182"/>
      <c r="BQ276" s="182"/>
      <c r="BR276" s="182"/>
      <c r="BS276" s="182"/>
      <c r="BT276" s="182"/>
      <c r="BU276" s="182"/>
      <c r="BV276" s="182"/>
      <c r="BW276" s="182"/>
      <c r="BX276" s="182"/>
      <c r="BY276" s="182"/>
      <c r="BZ276" s="182"/>
      <c r="CA276" s="182"/>
      <c r="CB276" s="182"/>
      <c r="CC276" s="182"/>
      <c r="CD276" s="182"/>
      <c r="CE276" s="182"/>
      <c r="CF276" s="182"/>
      <c r="CG276" s="182"/>
      <c r="CH276" s="182"/>
      <c r="CI276" s="182"/>
      <c r="CJ276" s="182"/>
      <c r="CK276" s="182"/>
      <c r="CL276" s="182"/>
      <c r="CM276" s="182"/>
      <c r="CN276" s="182"/>
      <c r="CO276" s="182"/>
      <c r="CP276" s="182"/>
      <c r="CQ276" s="182"/>
    </row>
    <row r="277" spans="8:95" ht="216.75">
      <c r="H277" s="312"/>
      <c r="I277" s="313"/>
      <c r="J277" s="278"/>
      <c r="K277" s="349" t="s">
        <v>1161</v>
      </c>
      <c r="L277" s="337"/>
      <c r="M277" s="335" t="s">
        <v>348</v>
      </c>
      <c r="N277" s="61" t="s">
        <v>1043</v>
      </c>
      <c r="O277" s="62" t="s">
        <v>287</v>
      </c>
      <c r="P277" s="121"/>
      <c r="Q277" s="32"/>
      <c r="R277" s="226"/>
      <c r="S277" s="182"/>
      <c r="T277" s="182"/>
      <c r="U277" s="182"/>
      <c r="V277" s="182"/>
      <c r="W277" s="182"/>
      <c r="X277" s="182"/>
      <c r="Y277" s="182"/>
      <c r="Z277" s="182"/>
      <c r="AA277" s="182"/>
      <c r="AB277" s="182"/>
      <c r="AC277" s="182"/>
      <c r="AD277" s="182"/>
      <c r="AE277" s="182"/>
      <c r="AF277" s="182"/>
      <c r="AG277" s="182"/>
      <c r="AH277" s="182"/>
      <c r="AI277" s="182"/>
      <c r="AJ277" s="182"/>
      <c r="AK277" s="182"/>
      <c r="AL277" s="182"/>
      <c r="AM277" s="182"/>
      <c r="AN277" s="182"/>
      <c r="AO277" s="182"/>
      <c r="AP277" s="182"/>
      <c r="AQ277" s="182"/>
      <c r="AR277" s="182"/>
      <c r="AS277" s="182"/>
      <c r="AT277" s="182"/>
      <c r="AU277" s="182"/>
      <c r="AV277" s="182"/>
      <c r="AW277" s="182"/>
      <c r="AX277" s="182"/>
      <c r="AY277" s="182"/>
      <c r="AZ277" s="182"/>
      <c r="BA277" s="182"/>
      <c r="BB277" s="182"/>
      <c r="BC277" s="182"/>
      <c r="BD277" s="182"/>
      <c r="BE277" s="182"/>
      <c r="BF277" s="182"/>
      <c r="BG277" s="182"/>
      <c r="BH277" s="182"/>
      <c r="BI277" s="182"/>
      <c r="BJ277" s="182"/>
      <c r="BK277" s="182"/>
      <c r="BL277" s="182"/>
      <c r="BM277" s="182"/>
      <c r="BN277" s="182"/>
      <c r="BO277" s="182"/>
      <c r="BP277" s="182"/>
      <c r="BQ277" s="182"/>
      <c r="BR277" s="182"/>
      <c r="BS277" s="182"/>
      <c r="BT277" s="182"/>
      <c r="BU277" s="182"/>
      <c r="BV277" s="182"/>
      <c r="BW277" s="182"/>
      <c r="BX277" s="182"/>
      <c r="BY277" s="182"/>
      <c r="BZ277" s="182"/>
      <c r="CA277" s="182"/>
      <c r="CB277" s="182"/>
      <c r="CC277" s="182"/>
      <c r="CD277" s="182"/>
      <c r="CE277" s="182"/>
      <c r="CF277" s="182"/>
      <c r="CG277" s="182"/>
      <c r="CH277" s="182"/>
      <c r="CI277" s="182"/>
      <c r="CJ277" s="182"/>
      <c r="CK277" s="182"/>
      <c r="CL277" s="182"/>
      <c r="CM277" s="182"/>
      <c r="CN277" s="182"/>
      <c r="CO277" s="182"/>
      <c r="CP277" s="182"/>
      <c r="CQ277" s="182"/>
    </row>
    <row r="278" spans="8:95" ht="267.75">
      <c r="H278" s="312"/>
      <c r="I278" s="313"/>
      <c r="J278" s="278"/>
      <c r="K278" s="349" t="s">
        <v>1162</v>
      </c>
      <c r="L278" s="337"/>
      <c r="M278" s="341" t="s">
        <v>325</v>
      </c>
      <c r="N278" s="137" t="s">
        <v>1155</v>
      </c>
      <c r="O278" s="62" t="s">
        <v>1156</v>
      </c>
      <c r="P278" s="32"/>
      <c r="Q278" s="32"/>
      <c r="R278" s="226"/>
      <c r="S278" s="182"/>
      <c r="T278" s="182"/>
      <c r="U278" s="182"/>
      <c r="V278" s="182"/>
      <c r="W278" s="182"/>
      <c r="X278" s="182"/>
      <c r="Y278" s="182"/>
      <c r="Z278" s="182"/>
      <c r="AA278" s="182"/>
      <c r="AB278" s="182"/>
      <c r="AC278" s="182"/>
      <c r="AD278" s="182"/>
      <c r="AE278" s="182"/>
      <c r="AF278" s="182"/>
      <c r="AG278" s="182"/>
      <c r="AH278" s="182"/>
      <c r="AI278" s="182"/>
      <c r="AJ278" s="182"/>
      <c r="AK278" s="182"/>
      <c r="AL278" s="182"/>
      <c r="AM278" s="182"/>
      <c r="AN278" s="182"/>
      <c r="AO278" s="182"/>
      <c r="AP278" s="182"/>
      <c r="AQ278" s="182"/>
      <c r="AR278" s="182"/>
      <c r="AS278" s="182"/>
      <c r="AT278" s="182"/>
      <c r="AU278" s="182"/>
      <c r="AV278" s="182"/>
      <c r="AW278" s="182"/>
      <c r="AX278" s="182"/>
      <c r="AY278" s="182"/>
      <c r="AZ278" s="182"/>
      <c r="BA278" s="182"/>
      <c r="BB278" s="182"/>
      <c r="BC278" s="182"/>
      <c r="BD278" s="182"/>
      <c r="BE278" s="182"/>
      <c r="BF278" s="182"/>
      <c r="BG278" s="182"/>
      <c r="BH278" s="182"/>
      <c r="BI278" s="182"/>
      <c r="BJ278" s="182"/>
      <c r="BK278" s="182"/>
      <c r="BL278" s="182"/>
      <c r="BM278" s="182"/>
      <c r="BN278" s="182"/>
      <c r="BO278" s="182"/>
      <c r="BP278" s="182"/>
      <c r="BQ278" s="182"/>
      <c r="BR278" s="182"/>
      <c r="BS278" s="182"/>
      <c r="BT278" s="182"/>
      <c r="BU278" s="182"/>
      <c r="BV278" s="182"/>
      <c r="BW278" s="182"/>
      <c r="BX278" s="182"/>
      <c r="BY278" s="182"/>
      <c r="BZ278" s="182"/>
      <c r="CA278" s="182"/>
      <c r="CB278" s="182"/>
      <c r="CC278" s="182"/>
      <c r="CD278" s="182"/>
      <c r="CE278" s="182"/>
      <c r="CF278" s="182"/>
      <c r="CG278" s="182"/>
      <c r="CH278" s="182"/>
      <c r="CI278" s="182"/>
      <c r="CJ278" s="182"/>
      <c r="CK278" s="182"/>
      <c r="CL278" s="182"/>
      <c r="CM278" s="182"/>
      <c r="CN278" s="182"/>
      <c r="CO278" s="182"/>
      <c r="CP278" s="182"/>
      <c r="CQ278" s="182"/>
    </row>
    <row r="279" spans="8:95" ht="408">
      <c r="H279" s="312"/>
      <c r="I279" s="313"/>
      <c r="J279" s="278" t="s">
        <v>138</v>
      </c>
      <c r="K279" s="347" t="s">
        <v>1163</v>
      </c>
      <c r="L279" s="337"/>
      <c r="M279" s="341" t="s">
        <v>325</v>
      </c>
      <c r="N279" s="137" t="s">
        <v>1155</v>
      </c>
      <c r="O279" s="62" t="s">
        <v>1156</v>
      </c>
      <c r="P279" s="32"/>
      <c r="Q279" s="32"/>
      <c r="R279" s="226"/>
      <c r="S279" s="182"/>
      <c r="T279" s="182"/>
      <c r="U279" s="182"/>
      <c r="V279" s="182"/>
      <c r="W279" s="182"/>
      <c r="X279" s="182"/>
      <c r="Y279" s="182"/>
      <c r="Z279" s="182"/>
      <c r="AA279" s="182"/>
      <c r="AB279" s="182"/>
      <c r="AC279" s="182"/>
      <c r="AD279" s="182"/>
      <c r="AE279" s="182"/>
      <c r="AF279" s="182"/>
      <c r="AG279" s="182"/>
      <c r="AH279" s="182"/>
      <c r="AI279" s="182"/>
      <c r="AJ279" s="182"/>
      <c r="AK279" s="182"/>
      <c r="AL279" s="182"/>
      <c r="AM279" s="182"/>
      <c r="AN279" s="182"/>
      <c r="AO279" s="182"/>
      <c r="AP279" s="182"/>
      <c r="AQ279" s="182"/>
      <c r="AR279" s="182"/>
      <c r="AS279" s="182"/>
      <c r="AT279" s="182"/>
      <c r="AU279" s="182"/>
      <c r="AV279" s="182"/>
      <c r="AW279" s="182"/>
      <c r="AX279" s="182"/>
      <c r="AY279" s="182"/>
      <c r="AZ279" s="182"/>
      <c r="BA279" s="182"/>
      <c r="BB279" s="182"/>
      <c r="BC279" s="182"/>
      <c r="BD279" s="182"/>
      <c r="BE279" s="182"/>
      <c r="BF279" s="182"/>
      <c r="BG279" s="182"/>
      <c r="BH279" s="182"/>
      <c r="BI279" s="182"/>
      <c r="BJ279" s="182"/>
      <c r="BK279" s="182"/>
      <c r="BL279" s="182"/>
      <c r="BM279" s="182"/>
      <c r="BN279" s="182"/>
      <c r="BO279" s="182"/>
      <c r="BP279" s="182"/>
      <c r="BQ279" s="182"/>
      <c r="BR279" s="182"/>
      <c r="BS279" s="182"/>
      <c r="BT279" s="182"/>
      <c r="BU279" s="182"/>
      <c r="BV279" s="182"/>
      <c r="BW279" s="182"/>
      <c r="BX279" s="182"/>
      <c r="BY279" s="182"/>
      <c r="BZ279" s="182"/>
      <c r="CA279" s="182"/>
      <c r="CB279" s="182"/>
      <c r="CC279" s="182"/>
      <c r="CD279" s="182"/>
      <c r="CE279" s="182"/>
      <c r="CF279" s="182"/>
      <c r="CG279" s="182"/>
      <c r="CH279" s="182"/>
      <c r="CI279" s="182"/>
      <c r="CJ279" s="182"/>
      <c r="CK279" s="182"/>
      <c r="CL279" s="182"/>
      <c r="CM279" s="182"/>
      <c r="CN279" s="182"/>
      <c r="CO279" s="182"/>
      <c r="CP279" s="182"/>
      <c r="CQ279" s="182"/>
    </row>
    <row r="280" spans="8:95" ht="165.75">
      <c r="H280" s="312"/>
      <c r="I280" s="313"/>
      <c r="J280" s="278" t="s">
        <v>150</v>
      </c>
      <c r="K280" s="347" t="s">
        <v>1164</v>
      </c>
      <c r="L280" s="337"/>
      <c r="M280" s="341" t="s">
        <v>325</v>
      </c>
      <c r="N280" s="137" t="s">
        <v>1155</v>
      </c>
      <c r="O280" s="62" t="s">
        <v>1156</v>
      </c>
      <c r="P280" s="32"/>
      <c r="Q280" s="32"/>
      <c r="R280" s="226"/>
      <c r="S280" s="182"/>
      <c r="T280" s="182"/>
      <c r="U280" s="182"/>
      <c r="V280" s="182"/>
      <c r="W280" s="182"/>
      <c r="X280" s="182"/>
      <c r="Y280" s="182"/>
      <c r="Z280" s="182"/>
      <c r="AA280" s="182"/>
      <c r="AB280" s="182"/>
      <c r="AC280" s="182"/>
      <c r="AD280" s="182"/>
      <c r="AE280" s="182"/>
      <c r="AF280" s="182"/>
      <c r="AG280" s="182"/>
      <c r="AH280" s="182"/>
      <c r="AI280" s="182"/>
      <c r="AJ280" s="182"/>
      <c r="AK280" s="182"/>
      <c r="AL280" s="182"/>
      <c r="AM280" s="182"/>
      <c r="AN280" s="182"/>
      <c r="AO280" s="182"/>
      <c r="AP280" s="182"/>
      <c r="AQ280" s="182"/>
      <c r="AR280" s="182"/>
      <c r="AS280" s="182"/>
      <c r="AT280" s="182"/>
      <c r="AU280" s="182"/>
      <c r="AV280" s="182"/>
      <c r="AW280" s="182"/>
      <c r="AX280" s="182"/>
      <c r="AY280" s="182"/>
      <c r="AZ280" s="182"/>
      <c r="BA280" s="182"/>
      <c r="BB280" s="182"/>
      <c r="BC280" s="182"/>
      <c r="BD280" s="182"/>
      <c r="BE280" s="182"/>
      <c r="BF280" s="182"/>
      <c r="BG280" s="182"/>
      <c r="BH280" s="182"/>
      <c r="BI280" s="182"/>
      <c r="BJ280" s="182"/>
      <c r="BK280" s="182"/>
      <c r="BL280" s="182"/>
      <c r="BM280" s="182"/>
      <c r="BN280" s="182"/>
      <c r="BO280" s="182"/>
      <c r="BP280" s="182"/>
      <c r="BQ280" s="182"/>
      <c r="BR280" s="182"/>
      <c r="BS280" s="182"/>
      <c r="BT280" s="182"/>
      <c r="BU280" s="182"/>
      <c r="BV280" s="182"/>
      <c r="BW280" s="182"/>
      <c r="BX280" s="182"/>
      <c r="BY280" s="182"/>
      <c r="BZ280" s="182"/>
      <c r="CA280" s="182"/>
      <c r="CB280" s="182"/>
      <c r="CC280" s="182"/>
      <c r="CD280" s="182"/>
      <c r="CE280" s="182"/>
      <c r="CF280" s="182"/>
      <c r="CG280" s="182"/>
      <c r="CH280" s="182"/>
      <c r="CI280" s="182"/>
      <c r="CJ280" s="182"/>
      <c r="CK280" s="182"/>
      <c r="CL280" s="182"/>
      <c r="CM280" s="182"/>
      <c r="CN280" s="182"/>
      <c r="CO280" s="182"/>
      <c r="CP280" s="182"/>
      <c r="CQ280" s="182"/>
    </row>
    <row r="281" spans="8:95" ht="127.5">
      <c r="H281" s="312"/>
      <c r="I281" s="313"/>
      <c r="J281" s="278" t="s">
        <v>152</v>
      </c>
      <c r="K281" s="347" t="s">
        <v>1165</v>
      </c>
      <c r="L281" s="337"/>
      <c r="M281" s="341" t="s">
        <v>325</v>
      </c>
      <c r="N281" s="137" t="s">
        <v>1155</v>
      </c>
      <c r="O281" s="62" t="s">
        <v>1156</v>
      </c>
      <c r="P281" s="32"/>
      <c r="Q281" s="32"/>
      <c r="R281" s="226"/>
      <c r="S281" s="182"/>
      <c r="T281" s="182"/>
      <c r="U281" s="182"/>
      <c r="V281" s="182"/>
      <c r="W281" s="182"/>
      <c r="X281" s="182"/>
      <c r="Y281" s="182"/>
      <c r="Z281" s="182"/>
      <c r="AA281" s="182"/>
      <c r="AB281" s="182"/>
      <c r="AC281" s="182"/>
      <c r="AD281" s="182"/>
      <c r="AE281" s="182"/>
      <c r="AF281" s="182"/>
      <c r="AG281" s="182"/>
      <c r="AH281" s="182"/>
      <c r="AI281" s="182"/>
      <c r="AJ281" s="182"/>
      <c r="AK281" s="182"/>
      <c r="AL281" s="182"/>
      <c r="AM281" s="182"/>
      <c r="AN281" s="182"/>
      <c r="AO281" s="182"/>
      <c r="AP281" s="182"/>
      <c r="AQ281" s="182"/>
      <c r="AR281" s="182"/>
      <c r="AS281" s="182"/>
      <c r="AT281" s="182"/>
      <c r="AU281" s="182"/>
      <c r="AV281" s="182"/>
      <c r="AW281" s="182"/>
      <c r="AX281" s="182"/>
      <c r="AY281" s="182"/>
      <c r="AZ281" s="182"/>
      <c r="BA281" s="182"/>
      <c r="BB281" s="182"/>
      <c r="BC281" s="182"/>
      <c r="BD281" s="182"/>
      <c r="BE281" s="182"/>
      <c r="BF281" s="182"/>
      <c r="BG281" s="182"/>
      <c r="BH281" s="182"/>
      <c r="BI281" s="182"/>
      <c r="BJ281" s="182"/>
      <c r="BK281" s="182"/>
      <c r="BL281" s="182"/>
      <c r="BM281" s="182"/>
      <c r="BN281" s="182"/>
      <c r="BO281" s="182"/>
      <c r="BP281" s="182"/>
      <c r="BQ281" s="182"/>
      <c r="BR281" s="182"/>
      <c r="BS281" s="182"/>
      <c r="BT281" s="182"/>
      <c r="BU281" s="182"/>
      <c r="BV281" s="182"/>
      <c r="BW281" s="182"/>
      <c r="BX281" s="182"/>
      <c r="BY281" s="182"/>
      <c r="BZ281" s="182"/>
      <c r="CA281" s="182"/>
      <c r="CB281" s="182"/>
      <c r="CC281" s="182"/>
      <c r="CD281" s="182"/>
      <c r="CE281" s="182"/>
      <c r="CF281" s="182"/>
      <c r="CG281" s="182"/>
      <c r="CH281" s="182"/>
      <c r="CI281" s="182"/>
      <c r="CJ281" s="182"/>
      <c r="CK281" s="182"/>
      <c r="CL281" s="182"/>
      <c r="CM281" s="182"/>
      <c r="CN281" s="182"/>
      <c r="CO281" s="182"/>
      <c r="CP281" s="182"/>
      <c r="CQ281" s="182"/>
    </row>
    <row r="282" spans="8:95" ht="127.5">
      <c r="H282" s="312"/>
      <c r="I282" s="313" t="s">
        <v>298</v>
      </c>
      <c r="J282" s="186"/>
      <c r="K282" s="336" t="s">
        <v>1166</v>
      </c>
      <c r="L282" s="338"/>
      <c r="M282" s="335" t="s">
        <v>325</v>
      </c>
      <c r="N282" s="61" t="s">
        <v>885</v>
      </c>
      <c r="O282" s="62" t="s">
        <v>886</v>
      </c>
      <c r="P282" s="177"/>
      <c r="Q282" s="32"/>
      <c r="R282" s="226"/>
      <c r="S282" s="182"/>
      <c r="T282" s="182"/>
      <c r="U282" s="182"/>
      <c r="V282" s="182"/>
      <c r="W282" s="182"/>
      <c r="X282" s="182"/>
      <c r="Y282" s="182"/>
      <c r="Z282" s="182"/>
      <c r="AA282" s="182"/>
      <c r="AB282" s="182"/>
      <c r="AC282" s="182"/>
      <c r="AD282" s="182"/>
      <c r="AE282" s="182"/>
      <c r="AF282" s="182"/>
      <c r="AG282" s="182"/>
      <c r="AH282" s="182"/>
      <c r="AI282" s="182"/>
      <c r="AJ282" s="182"/>
      <c r="AK282" s="182"/>
      <c r="AL282" s="182"/>
      <c r="AM282" s="182"/>
      <c r="AN282" s="182"/>
      <c r="AO282" s="182"/>
      <c r="AP282" s="182"/>
      <c r="AQ282" s="182"/>
      <c r="AR282" s="182"/>
      <c r="AS282" s="182"/>
      <c r="AT282" s="182"/>
      <c r="AU282" s="182"/>
      <c r="AV282" s="182"/>
      <c r="AW282" s="182"/>
      <c r="AX282" s="182"/>
      <c r="AY282" s="182"/>
      <c r="AZ282" s="182"/>
      <c r="BA282" s="182"/>
      <c r="BB282" s="182"/>
      <c r="BC282" s="182"/>
      <c r="BD282" s="182"/>
      <c r="BE282" s="182"/>
      <c r="BF282" s="182"/>
      <c r="BG282" s="182"/>
      <c r="BH282" s="182"/>
      <c r="BI282" s="182"/>
      <c r="BJ282" s="182"/>
      <c r="BK282" s="182"/>
      <c r="BL282" s="182"/>
      <c r="BM282" s="182"/>
      <c r="BN282" s="182"/>
      <c r="BO282" s="182"/>
      <c r="BP282" s="182"/>
      <c r="BQ282" s="182"/>
      <c r="BR282" s="182"/>
      <c r="BS282" s="182"/>
      <c r="BT282" s="182"/>
      <c r="BU282" s="182"/>
      <c r="BV282" s="182"/>
      <c r="BW282" s="182"/>
      <c r="BX282" s="182"/>
      <c r="BY282" s="182"/>
      <c r="BZ282" s="182"/>
      <c r="CA282" s="182"/>
      <c r="CB282" s="182"/>
      <c r="CC282" s="182"/>
      <c r="CD282" s="182"/>
      <c r="CE282" s="182"/>
      <c r="CF282" s="182"/>
      <c r="CG282" s="182"/>
      <c r="CH282" s="182"/>
      <c r="CI282" s="182"/>
      <c r="CJ282" s="182"/>
      <c r="CK282" s="182"/>
      <c r="CL282" s="182"/>
      <c r="CM282" s="182"/>
      <c r="CN282" s="182"/>
      <c r="CO282" s="182"/>
      <c r="CP282" s="182"/>
      <c r="CQ282" s="182"/>
    </row>
    <row r="284" spans="8:95" ht="31.5">
      <c r="H284" s="312" t="s">
        <v>1167</v>
      </c>
      <c r="I284" s="313"/>
      <c r="J284" s="278"/>
      <c r="K284" s="120" t="s">
        <v>1168</v>
      </c>
      <c r="L284" s="59" t="s">
        <v>1169</v>
      </c>
      <c r="M284" s="55" t="s">
        <v>282</v>
      </c>
      <c r="N284" s="57" t="s">
        <v>1170</v>
      </c>
      <c r="O284" s="55" t="s">
        <v>283</v>
      </c>
      <c r="P284" s="55" t="s">
        <v>103</v>
      </c>
      <c r="Q284" s="57" t="s">
        <v>104</v>
      </c>
      <c r="R284" s="226"/>
      <c r="S284" s="182"/>
      <c r="T284" s="182"/>
      <c r="U284" s="182"/>
      <c r="V284" s="182"/>
      <c r="W284" s="182"/>
      <c r="X284" s="182"/>
      <c r="Y284" s="182"/>
      <c r="Z284" s="182"/>
      <c r="AA284" s="182"/>
      <c r="AB284" s="182"/>
      <c r="AC284" s="182"/>
      <c r="AD284" s="182"/>
      <c r="AE284" s="182"/>
      <c r="AF284" s="182"/>
      <c r="AG284" s="182"/>
      <c r="AH284" s="182"/>
      <c r="AI284" s="182"/>
      <c r="AJ284" s="182"/>
      <c r="AK284" s="182"/>
      <c r="AL284" s="182"/>
      <c r="AM284" s="182"/>
      <c r="AN284" s="182"/>
      <c r="AO284" s="182"/>
      <c r="AP284" s="182"/>
      <c r="AQ284" s="182"/>
      <c r="AR284" s="182"/>
      <c r="AS284" s="182"/>
      <c r="AT284" s="182"/>
      <c r="AU284" s="182"/>
      <c r="AV284" s="182"/>
      <c r="AW284" s="182"/>
      <c r="AX284" s="182"/>
      <c r="AY284" s="182"/>
      <c r="AZ284" s="182"/>
      <c r="BA284" s="182"/>
      <c r="BB284" s="182"/>
      <c r="BC284" s="182"/>
      <c r="BD284" s="182"/>
      <c r="BE284" s="182"/>
      <c r="BF284" s="182"/>
      <c r="BG284" s="182"/>
      <c r="BH284" s="182"/>
      <c r="BI284" s="182"/>
      <c r="BJ284" s="182"/>
      <c r="BK284" s="182"/>
      <c r="BL284" s="182"/>
      <c r="BM284" s="182"/>
      <c r="BN284" s="182"/>
      <c r="BO284" s="182"/>
      <c r="BP284" s="182"/>
      <c r="BQ284" s="182"/>
      <c r="BR284" s="182"/>
      <c r="BS284" s="182"/>
      <c r="BT284" s="182"/>
      <c r="BU284" s="182"/>
      <c r="BV284" s="182"/>
      <c r="BW284" s="182"/>
      <c r="BX284" s="182"/>
      <c r="BY284" s="182"/>
      <c r="BZ284" s="182"/>
      <c r="CA284" s="182"/>
      <c r="CB284" s="182"/>
      <c r="CC284" s="182"/>
      <c r="CD284" s="182"/>
      <c r="CE284" s="182"/>
      <c r="CF284" s="182"/>
      <c r="CG284" s="182"/>
      <c r="CH284" s="182"/>
      <c r="CI284" s="182"/>
      <c r="CJ284" s="182"/>
      <c r="CK284" s="182"/>
      <c r="CL284" s="182"/>
      <c r="CM284" s="182"/>
      <c r="CN284" s="182"/>
      <c r="CO284" s="182"/>
      <c r="CP284" s="182"/>
      <c r="CQ284" s="182"/>
    </row>
    <row r="285" spans="8:95" ht="45">
      <c r="H285" s="312"/>
      <c r="I285" s="313" t="s">
        <v>284</v>
      </c>
      <c r="J285" s="278"/>
      <c r="K285" s="336" t="s">
        <v>277</v>
      </c>
      <c r="L285" s="343"/>
      <c r="M285" s="341" t="s">
        <v>325</v>
      </c>
      <c r="N285" s="137" t="s">
        <v>1171</v>
      </c>
      <c r="O285" s="62" t="s">
        <v>1172</v>
      </c>
      <c r="P285" s="32"/>
      <c r="Q285" s="32"/>
      <c r="R285" s="226"/>
      <c r="S285" s="182"/>
      <c r="T285" s="182"/>
      <c r="U285" s="182"/>
      <c r="V285" s="182"/>
      <c r="W285" s="182"/>
      <c r="X285" s="182"/>
      <c r="Y285" s="182"/>
      <c r="Z285" s="182"/>
      <c r="AA285" s="182"/>
      <c r="AB285" s="182"/>
      <c r="AC285" s="182"/>
      <c r="AD285" s="182"/>
      <c r="AE285" s="182"/>
      <c r="AF285" s="182"/>
      <c r="AG285" s="182"/>
      <c r="AH285" s="182"/>
      <c r="AI285" s="182"/>
      <c r="AJ285" s="182"/>
      <c r="AK285" s="182"/>
      <c r="AL285" s="182"/>
      <c r="AM285" s="182"/>
      <c r="AN285" s="182"/>
      <c r="AO285" s="182"/>
      <c r="AP285" s="182"/>
      <c r="AQ285" s="182"/>
      <c r="AR285" s="182"/>
      <c r="AS285" s="182"/>
      <c r="AT285" s="182"/>
      <c r="AU285" s="182"/>
      <c r="AV285" s="182"/>
      <c r="AW285" s="182"/>
      <c r="AX285" s="182"/>
      <c r="AY285" s="182"/>
      <c r="AZ285" s="182"/>
      <c r="BA285" s="182"/>
      <c r="BB285" s="182"/>
      <c r="BC285" s="182"/>
      <c r="BD285" s="182"/>
      <c r="BE285" s="182"/>
      <c r="BF285" s="182"/>
      <c r="BG285" s="182"/>
      <c r="BH285" s="182"/>
      <c r="BI285" s="182"/>
      <c r="BJ285" s="182"/>
      <c r="BK285" s="182"/>
      <c r="BL285" s="182"/>
      <c r="BM285" s="182"/>
      <c r="BN285" s="182"/>
      <c r="BO285" s="182"/>
      <c r="BP285" s="182"/>
      <c r="BQ285" s="182"/>
      <c r="BR285" s="182"/>
      <c r="BS285" s="182"/>
      <c r="BT285" s="182"/>
      <c r="BU285" s="182"/>
      <c r="BV285" s="182"/>
      <c r="BW285" s="182"/>
      <c r="BX285" s="182"/>
      <c r="BY285" s="182"/>
      <c r="BZ285" s="182"/>
      <c r="CA285" s="182"/>
      <c r="CB285" s="182"/>
      <c r="CC285" s="182"/>
      <c r="CD285" s="182"/>
      <c r="CE285" s="182"/>
      <c r="CF285" s="182"/>
      <c r="CG285" s="182"/>
      <c r="CH285" s="182"/>
      <c r="CI285" s="182"/>
      <c r="CJ285" s="182"/>
      <c r="CK285" s="182"/>
      <c r="CL285" s="182"/>
      <c r="CM285" s="182"/>
      <c r="CN285" s="182"/>
      <c r="CO285" s="182"/>
      <c r="CP285" s="182"/>
      <c r="CQ285" s="182"/>
    </row>
    <row r="286" spans="8:95" ht="76.5">
      <c r="H286" s="312"/>
      <c r="I286" s="313" t="s">
        <v>290</v>
      </c>
      <c r="J286" s="278"/>
      <c r="K286" s="336" t="s">
        <v>1173</v>
      </c>
      <c r="L286" s="343"/>
      <c r="M286" s="344"/>
      <c r="N286" s="175"/>
      <c r="O286" s="176"/>
      <c r="P286" s="167"/>
      <c r="Q286" s="168"/>
      <c r="R286" s="226"/>
      <c r="S286" s="182"/>
      <c r="T286" s="182"/>
      <c r="U286" s="182"/>
      <c r="V286" s="182"/>
      <c r="W286" s="182"/>
      <c r="X286" s="182"/>
      <c r="Y286" s="182"/>
      <c r="Z286" s="182"/>
      <c r="AA286" s="182"/>
      <c r="AB286" s="182"/>
      <c r="AC286" s="182"/>
      <c r="AD286" s="182"/>
      <c r="AE286" s="182"/>
      <c r="AF286" s="182"/>
      <c r="AG286" s="182"/>
      <c r="AH286" s="182"/>
      <c r="AI286" s="182"/>
      <c r="AJ286" s="182"/>
      <c r="AK286" s="182"/>
      <c r="AL286" s="182"/>
      <c r="AM286" s="182"/>
      <c r="AN286" s="182"/>
      <c r="AO286" s="182"/>
      <c r="AP286" s="182"/>
      <c r="AQ286" s="182"/>
      <c r="AR286" s="182"/>
      <c r="AS286" s="182"/>
      <c r="AT286" s="182"/>
      <c r="AU286" s="182"/>
      <c r="AV286" s="182"/>
      <c r="AW286" s="182"/>
      <c r="AX286" s="182"/>
      <c r="AY286" s="182"/>
      <c r="AZ286" s="182"/>
      <c r="BA286" s="182"/>
      <c r="BB286" s="182"/>
      <c r="BC286" s="182"/>
      <c r="BD286" s="182"/>
      <c r="BE286" s="182"/>
      <c r="BF286" s="182"/>
      <c r="BG286" s="182"/>
      <c r="BH286" s="182"/>
      <c r="BI286" s="182"/>
      <c r="BJ286" s="182"/>
      <c r="BK286" s="182"/>
      <c r="BL286" s="182"/>
      <c r="BM286" s="182"/>
      <c r="BN286" s="182"/>
      <c r="BO286" s="182"/>
      <c r="BP286" s="182"/>
      <c r="BQ286" s="182"/>
      <c r="BR286" s="182"/>
      <c r="BS286" s="182"/>
      <c r="BT286" s="182"/>
      <c r="BU286" s="182"/>
      <c r="BV286" s="182"/>
      <c r="BW286" s="182"/>
      <c r="BX286" s="182"/>
      <c r="BY286" s="182"/>
      <c r="BZ286" s="182"/>
      <c r="CA286" s="182"/>
      <c r="CB286" s="182"/>
      <c r="CC286" s="182"/>
      <c r="CD286" s="182"/>
      <c r="CE286" s="182"/>
      <c r="CF286" s="182"/>
      <c r="CG286" s="182"/>
      <c r="CH286" s="182"/>
      <c r="CI286" s="182"/>
      <c r="CJ286" s="182"/>
      <c r="CK286" s="182"/>
      <c r="CL286" s="182"/>
      <c r="CM286" s="182"/>
      <c r="CN286" s="182"/>
      <c r="CO286" s="182"/>
      <c r="CP286" s="182"/>
      <c r="CQ286" s="182"/>
    </row>
    <row r="287" spans="8:95" ht="293.25">
      <c r="H287" s="312"/>
      <c r="I287" s="313"/>
      <c r="J287" s="278" t="s">
        <v>117</v>
      </c>
      <c r="K287" s="336" t="s">
        <v>1174</v>
      </c>
      <c r="L287" s="343"/>
      <c r="M287" s="341" t="s">
        <v>325</v>
      </c>
      <c r="N287" s="137" t="s">
        <v>1175</v>
      </c>
      <c r="O287" s="62" t="s">
        <v>913</v>
      </c>
      <c r="P287" s="32"/>
      <c r="Q287" s="121"/>
      <c r="R287" s="226"/>
      <c r="S287" s="182"/>
      <c r="T287" s="182"/>
      <c r="U287" s="182"/>
      <c r="V287" s="182"/>
      <c r="W287" s="182"/>
      <c r="X287" s="182"/>
      <c r="Y287" s="182"/>
      <c r="Z287" s="182"/>
      <c r="AA287" s="182"/>
      <c r="AB287" s="182"/>
      <c r="AC287" s="182"/>
      <c r="AD287" s="182"/>
      <c r="AE287" s="182"/>
      <c r="AF287" s="182"/>
      <c r="AG287" s="182"/>
      <c r="AH287" s="182"/>
      <c r="AI287" s="182"/>
      <c r="AJ287" s="182"/>
      <c r="AK287" s="182"/>
      <c r="AL287" s="182"/>
      <c r="AM287" s="182"/>
      <c r="AN287" s="182"/>
      <c r="AO287" s="182"/>
      <c r="AP287" s="182"/>
      <c r="AQ287" s="182"/>
      <c r="AR287" s="182"/>
      <c r="AS287" s="182"/>
      <c r="AT287" s="182"/>
      <c r="AU287" s="182"/>
      <c r="AV287" s="182"/>
      <c r="AW287" s="182"/>
      <c r="AX287" s="182"/>
      <c r="AY287" s="182"/>
      <c r="AZ287" s="182"/>
      <c r="BA287" s="182"/>
      <c r="BB287" s="182"/>
      <c r="BC287" s="182"/>
      <c r="BD287" s="182"/>
      <c r="BE287" s="182"/>
      <c r="BF287" s="182"/>
      <c r="BG287" s="182"/>
      <c r="BH287" s="182"/>
      <c r="BI287" s="182"/>
      <c r="BJ287" s="182"/>
      <c r="BK287" s="182"/>
      <c r="BL287" s="182"/>
      <c r="BM287" s="182"/>
      <c r="BN287" s="182"/>
      <c r="BO287" s="182"/>
      <c r="BP287" s="182"/>
      <c r="BQ287" s="182"/>
      <c r="BR287" s="182"/>
      <c r="BS287" s="182"/>
      <c r="BT287" s="182"/>
      <c r="BU287" s="182"/>
      <c r="BV287" s="182"/>
      <c r="BW287" s="182"/>
      <c r="BX287" s="182"/>
      <c r="BY287" s="182"/>
      <c r="BZ287" s="182"/>
      <c r="CA287" s="182"/>
      <c r="CB287" s="182"/>
      <c r="CC287" s="182"/>
      <c r="CD287" s="182"/>
      <c r="CE287" s="182"/>
      <c r="CF287" s="182"/>
      <c r="CG287" s="182"/>
      <c r="CH287" s="182"/>
      <c r="CI287" s="182"/>
      <c r="CJ287" s="182"/>
      <c r="CK287" s="182"/>
      <c r="CL287" s="182"/>
      <c r="CM287" s="182"/>
      <c r="CN287" s="182"/>
      <c r="CO287" s="182"/>
      <c r="CP287" s="182"/>
      <c r="CQ287" s="182"/>
    </row>
    <row r="288" spans="8:95" ht="114.75">
      <c r="H288" s="312"/>
      <c r="I288" s="313"/>
      <c r="J288" s="278" t="s">
        <v>119</v>
      </c>
      <c r="K288" s="336" t="s">
        <v>1176</v>
      </c>
      <c r="L288" s="343"/>
      <c r="M288" s="341" t="s">
        <v>325</v>
      </c>
      <c r="N288" s="137" t="s">
        <v>1175</v>
      </c>
      <c r="O288" s="62" t="s">
        <v>913</v>
      </c>
      <c r="P288" s="32"/>
      <c r="Q288" s="121"/>
      <c r="R288" s="226"/>
      <c r="S288" s="182"/>
      <c r="T288" s="182"/>
      <c r="U288" s="182"/>
      <c r="V288" s="182"/>
      <c r="W288" s="182"/>
      <c r="X288" s="182"/>
      <c r="Y288" s="182"/>
      <c r="Z288" s="182"/>
      <c r="AA288" s="182"/>
      <c r="AB288" s="182"/>
      <c r="AC288" s="182"/>
      <c r="AD288" s="182"/>
      <c r="AE288" s="182"/>
      <c r="AF288" s="182"/>
      <c r="AG288" s="182"/>
      <c r="AH288" s="182"/>
      <c r="AI288" s="182"/>
      <c r="AJ288" s="182"/>
      <c r="AK288" s="182"/>
      <c r="AL288" s="182"/>
      <c r="AM288" s="182"/>
      <c r="AN288" s="182"/>
      <c r="AO288" s="182"/>
      <c r="AP288" s="182"/>
      <c r="AQ288" s="182"/>
      <c r="AR288" s="182"/>
      <c r="AS288" s="182"/>
      <c r="AT288" s="182"/>
      <c r="AU288" s="182"/>
      <c r="AV288" s="182"/>
      <c r="AW288" s="182"/>
      <c r="AX288" s="182"/>
      <c r="AY288" s="182"/>
      <c r="AZ288" s="182"/>
      <c r="BA288" s="182"/>
      <c r="BB288" s="182"/>
      <c r="BC288" s="182"/>
      <c r="BD288" s="182"/>
      <c r="BE288" s="182"/>
      <c r="BF288" s="182"/>
      <c r="BG288" s="182"/>
      <c r="BH288" s="182"/>
      <c r="BI288" s="182"/>
      <c r="BJ288" s="182"/>
      <c r="BK288" s="182"/>
      <c r="BL288" s="182"/>
      <c r="BM288" s="182"/>
      <c r="BN288" s="182"/>
      <c r="BO288" s="182"/>
      <c r="BP288" s="182"/>
      <c r="BQ288" s="182"/>
      <c r="BR288" s="182"/>
      <c r="BS288" s="182"/>
      <c r="BT288" s="182"/>
      <c r="BU288" s="182"/>
      <c r="BV288" s="182"/>
      <c r="BW288" s="182"/>
      <c r="BX288" s="182"/>
      <c r="BY288" s="182"/>
      <c r="BZ288" s="182"/>
      <c r="CA288" s="182"/>
      <c r="CB288" s="182"/>
      <c r="CC288" s="182"/>
      <c r="CD288" s="182"/>
      <c r="CE288" s="182"/>
      <c r="CF288" s="182"/>
      <c r="CG288" s="182"/>
      <c r="CH288" s="182"/>
      <c r="CI288" s="182"/>
      <c r="CJ288" s="182"/>
      <c r="CK288" s="182"/>
      <c r="CL288" s="182"/>
      <c r="CM288" s="182"/>
      <c r="CN288" s="182"/>
      <c r="CO288" s="182"/>
      <c r="CP288" s="182"/>
      <c r="CQ288" s="182"/>
    </row>
    <row r="289" spans="8:95" ht="127.5">
      <c r="H289" s="312"/>
      <c r="I289" s="313"/>
      <c r="J289" s="278" t="s">
        <v>121</v>
      </c>
      <c r="K289" s="336" t="s">
        <v>1177</v>
      </c>
      <c r="L289" s="343"/>
      <c r="M289" s="341" t="s">
        <v>325</v>
      </c>
      <c r="N289" s="137" t="s">
        <v>1175</v>
      </c>
      <c r="O289" s="62" t="s">
        <v>913</v>
      </c>
      <c r="P289" s="32"/>
      <c r="Q289" s="121"/>
      <c r="R289" s="226"/>
      <c r="S289" s="182"/>
      <c r="T289" s="182"/>
      <c r="U289" s="182"/>
      <c r="V289" s="182"/>
      <c r="W289" s="182"/>
      <c r="X289" s="182"/>
      <c r="Y289" s="182"/>
      <c r="Z289" s="182"/>
      <c r="AA289" s="182"/>
      <c r="AB289" s="182"/>
      <c r="AC289" s="182"/>
      <c r="AD289" s="182"/>
      <c r="AE289" s="182"/>
      <c r="AF289" s="182"/>
      <c r="AG289" s="182"/>
      <c r="AH289" s="182"/>
      <c r="AI289" s="182"/>
      <c r="AJ289" s="182"/>
      <c r="AK289" s="182"/>
      <c r="AL289" s="182"/>
      <c r="AM289" s="182"/>
      <c r="AN289" s="182"/>
      <c r="AO289" s="182"/>
      <c r="AP289" s="182"/>
      <c r="AQ289" s="182"/>
      <c r="AR289" s="182"/>
      <c r="AS289" s="182"/>
      <c r="AT289" s="182"/>
      <c r="AU289" s="182"/>
      <c r="AV289" s="182"/>
      <c r="AW289" s="182"/>
      <c r="AX289" s="182"/>
      <c r="AY289" s="182"/>
      <c r="AZ289" s="182"/>
      <c r="BA289" s="182"/>
      <c r="BB289" s="182"/>
      <c r="BC289" s="182"/>
      <c r="BD289" s="182"/>
      <c r="BE289" s="182"/>
      <c r="BF289" s="182"/>
      <c r="BG289" s="182"/>
      <c r="BH289" s="182"/>
      <c r="BI289" s="182"/>
      <c r="BJ289" s="182"/>
      <c r="BK289" s="182"/>
      <c r="BL289" s="182"/>
      <c r="BM289" s="182"/>
      <c r="BN289" s="182"/>
      <c r="BO289" s="182"/>
      <c r="BP289" s="182"/>
      <c r="BQ289" s="182"/>
      <c r="BR289" s="182"/>
      <c r="BS289" s="182"/>
      <c r="BT289" s="182"/>
      <c r="BU289" s="182"/>
      <c r="BV289" s="182"/>
      <c r="BW289" s="182"/>
      <c r="BX289" s="182"/>
      <c r="BY289" s="182"/>
      <c r="BZ289" s="182"/>
      <c r="CA289" s="182"/>
      <c r="CB289" s="182"/>
      <c r="CC289" s="182"/>
      <c r="CD289" s="182"/>
      <c r="CE289" s="182"/>
      <c r="CF289" s="182"/>
      <c r="CG289" s="182"/>
      <c r="CH289" s="182"/>
      <c r="CI289" s="182"/>
      <c r="CJ289" s="182"/>
      <c r="CK289" s="182"/>
      <c r="CL289" s="182"/>
      <c r="CM289" s="182"/>
      <c r="CN289" s="182"/>
      <c r="CO289" s="182"/>
      <c r="CP289" s="182"/>
      <c r="CQ289" s="182"/>
    </row>
    <row r="290" spans="8:95" ht="38.25">
      <c r="H290" s="312"/>
      <c r="I290" s="313"/>
      <c r="J290" s="278" t="s">
        <v>134</v>
      </c>
      <c r="K290" s="336" t="s">
        <v>1178</v>
      </c>
      <c r="L290" s="343"/>
      <c r="M290" s="341" t="s">
        <v>325</v>
      </c>
      <c r="N290" s="137" t="s">
        <v>1175</v>
      </c>
      <c r="O290" s="62" t="s">
        <v>913</v>
      </c>
      <c r="P290" s="32"/>
      <c r="Q290" s="121"/>
      <c r="R290" s="226"/>
      <c r="S290" s="182"/>
      <c r="T290" s="182"/>
      <c r="U290" s="182"/>
      <c r="V290" s="182"/>
      <c r="W290" s="182"/>
      <c r="X290" s="182"/>
      <c r="Y290" s="182"/>
      <c r="Z290" s="182"/>
      <c r="AA290" s="182"/>
      <c r="AB290" s="182"/>
      <c r="AC290" s="182"/>
      <c r="AD290" s="182"/>
      <c r="AE290" s="182"/>
      <c r="AF290" s="182"/>
      <c r="AG290" s="182"/>
      <c r="AH290" s="182"/>
      <c r="AI290" s="182"/>
      <c r="AJ290" s="182"/>
      <c r="AK290" s="182"/>
      <c r="AL290" s="182"/>
      <c r="AM290" s="182"/>
      <c r="AN290" s="182"/>
      <c r="AO290" s="182"/>
      <c r="AP290" s="182"/>
      <c r="AQ290" s="182"/>
      <c r="AR290" s="182"/>
      <c r="AS290" s="182"/>
      <c r="AT290" s="182"/>
      <c r="AU290" s="182"/>
      <c r="AV290" s="182"/>
      <c r="AW290" s="182"/>
      <c r="AX290" s="182"/>
      <c r="AY290" s="182"/>
      <c r="AZ290" s="182"/>
      <c r="BA290" s="182"/>
      <c r="BB290" s="182"/>
      <c r="BC290" s="182"/>
      <c r="BD290" s="182"/>
      <c r="BE290" s="182"/>
      <c r="BF290" s="182"/>
      <c r="BG290" s="182"/>
      <c r="BH290" s="182"/>
      <c r="BI290" s="182"/>
      <c r="BJ290" s="182"/>
      <c r="BK290" s="182"/>
      <c r="BL290" s="182"/>
      <c r="BM290" s="182"/>
      <c r="BN290" s="182"/>
      <c r="BO290" s="182"/>
      <c r="BP290" s="182"/>
      <c r="BQ290" s="182"/>
      <c r="BR290" s="182"/>
      <c r="BS290" s="182"/>
      <c r="BT290" s="182"/>
      <c r="BU290" s="182"/>
      <c r="BV290" s="182"/>
      <c r="BW290" s="182"/>
      <c r="BX290" s="182"/>
      <c r="BY290" s="182"/>
      <c r="BZ290" s="182"/>
      <c r="CA290" s="182"/>
      <c r="CB290" s="182"/>
      <c r="CC290" s="182"/>
      <c r="CD290" s="182"/>
      <c r="CE290" s="182"/>
      <c r="CF290" s="182"/>
      <c r="CG290" s="182"/>
      <c r="CH290" s="182"/>
      <c r="CI290" s="182"/>
      <c r="CJ290" s="182"/>
      <c r="CK290" s="182"/>
      <c r="CL290" s="182"/>
      <c r="CM290" s="182"/>
      <c r="CN290" s="182"/>
      <c r="CO290" s="182"/>
      <c r="CP290" s="182"/>
      <c r="CQ290" s="182"/>
    </row>
    <row r="291" spans="8:95" ht="51">
      <c r="H291" s="312"/>
      <c r="I291" s="313"/>
      <c r="J291" s="278" t="s">
        <v>138</v>
      </c>
      <c r="K291" s="336" t="s">
        <v>1179</v>
      </c>
      <c r="L291" s="343"/>
      <c r="M291" s="341" t="s">
        <v>325</v>
      </c>
      <c r="N291" s="137" t="s">
        <v>1175</v>
      </c>
      <c r="O291" s="62" t="s">
        <v>913</v>
      </c>
      <c r="P291" s="32"/>
      <c r="Q291" s="121"/>
      <c r="R291" s="226"/>
      <c r="S291" s="182"/>
      <c r="T291" s="182"/>
      <c r="U291" s="182"/>
      <c r="V291" s="182"/>
      <c r="W291" s="182"/>
      <c r="X291" s="182"/>
      <c r="Y291" s="182"/>
      <c r="Z291" s="182"/>
      <c r="AA291" s="182"/>
      <c r="AB291" s="182"/>
      <c r="AC291" s="182"/>
      <c r="AD291" s="182"/>
      <c r="AE291" s="182"/>
      <c r="AF291" s="182"/>
      <c r="AG291" s="182"/>
      <c r="AH291" s="182"/>
      <c r="AI291" s="182"/>
      <c r="AJ291" s="182"/>
      <c r="AK291" s="182"/>
      <c r="AL291" s="182"/>
      <c r="AM291" s="182"/>
      <c r="AN291" s="182"/>
      <c r="AO291" s="182"/>
      <c r="AP291" s="182"/>
      <c r="AQ291" s="182"/>
      <c r="AR291" s="182"/>
      <c r="AS291" s="182"/>
      <c r="AT291" s="182"/>
      <c r="AU291" s="182"/>
      <c r="AV291" s="182"/>
      <c r="AW291" s="182"/>
      <c r="AX291" s="182"/>
      <c r="AY291" s="182"/>
      <c r="AZ291" s="182"/>
      <c r="BA291" s="182"/>
      <c r="BB291" s="182"/>
      <c r="BC291" s="182"/>
      <c r="BD291" s="182"/>
      <c r="BE291" s="182"/>
      <c r="BF291" s="182"/>
      <c r="BG291" s="182"/>
      <c r="BH291" s="182"/>
      <c r="BI291" s="182"/>
      <c r="BJ291" s="182"/>
      <c r="BK291" s="182"/>
      <c r="BL291" s="182"/>
      <c r="BM291" s="182"/>
      <c r="BN291" s="182"/>
      <c r="BO291" s="182"/>
      <c r="BP291" s="182"/>
      <c r="BQ291" s="182"/>
      <c r="BR291" s="182"/>
      <c r="BS291" s="182"/>
      <c r="BT291" s="182"/>
      <c r="BU291" s="182"/>
      <c r="BV291" s="182"/>
      <c r="BW291" s="182"/>
      <c r="BX291" s="182"/>
      <c r="BY291" s="182"/>
      <c r="BZ291" s="182"/>
      <c r="CA291" s="182"/>
      <c r="CB291" s="182"/>
      <c r="CC291" s="182"/>
      <c r="CD291" s="182"/>
      <c r="CE291" s="182"/>
      <c r="CF291" s="182"/>
      <c r="CG291" s="182"/>
      <c r="CH291" s="182"/>
      <c r="CI291" s="182"/>
      <c r="CJ291" s="182"/>
      <c r="CK291" s="182"/>
      <c r="CL291" s="182"/>
      <c r="CM291" s="182"/>
      <c r="CN291" s="182"/>
      <c r="CO291" s="182"/>
      <c r="CP291" s="182"/>
      <c r="CQ291" s="182"/>
    </row>
    <row r="292" spans="8:95" ht="102">
      <c r="H292" s="312"/>
      <c r="I292" s="313"/>
      <c r="J292" s="278" t="s">
        <v>150</v>
      </c>
      <c r="K292" s="336" t="s">
        <v>1180</v>
      </c>
      <c r="L292" s="343"/>
      <c r="M292" s="341" t="s">
        <v>325</v>
      </c>
      <c r="N292" s="137" t="s">
        <v>1175</v>
      </c>
      <c r="O292" s="62" t="s">
        <v>913</v>
      </c>
      <c r="P292" s="32"/>
      <c r="Q292" s="121"/>
      <c r="R292" s="226"/>
      <c r="S292" s="182"/>
      <c r="T292" s="182"/>
      <c r="U292" s="182"/>
      <c r="V292" s="182"/>
      <c r="W292" s="182"/>
      <c r="X292" s="182"/>
      <c r="Y292" s="182"/>
      <c r="Z292" s="182"/>
      <c r="AA292" s="182"/>
      <c r="AB292" s="182"/>
      <c r="AC292" s="182"/>
      <c r="AD292" s="182"/>
      <c r="AE292" s="182"/>
      <c r="AF292" s="182"/>
      <c r="AG292" s="182"/>
      <c r="AH292" s="182"/>
      <c r="AI292" s="182"/>
      <c r="AJ292" s="182"/>
      <c r="AK292" s="182"/>
      <c r="AL292" s="182"/>
      <c r="AM292" s="182"/>
      <c r="AN292" s="182"/>
      <c r="AO292" s="182"/>
      <c r="AP292" s="182"/>
      <c r="AQ292" s="182"/>
      <c r="AR292" s="182"/>
      <c r="AS292" s="182"/>
      <c r="AT292" s="182"/>
      <c r="AU292" s="182"/>
      <c r="AV292" s="182"/>
      <c r="AW292" s="182"/>
      <c r="AX292" s="182"/>
      <c r="AY292" s="182"/>
      <c r="AZ292" s="182"/>
      <c r="BA292" s="182"/>
      <c r="BB292" s="182"/>
      <c r="BC292" s="182"/>
      <c r="BD292" s="182"/>
      <c r="BE292" s="182"/>
      <c r="BF292" s="182"/>
      <c r="BG292" s="182"/>
      <c r="BH292" s="182"/>
      <c r="BI292" s="182"/>
      <c r="BJ292" s="182"/>
      <c r="BK292" s="182"/>
      <c r="BL292" s="182"/>
      <c r="BM292" s="182"/>
      <c r="BN292" s="182"/>
      <c r="BO292" s="182"/>
      <c r="BP292" s="182"/>
      <c r="BQ292" s="182"/>
      <c r="BR292" s="182"/>
      <c r="BS292" s="182"/>
      <c r="BT292" s="182"/>
      <c r="BU292" s="182"/>
      <c r="BV292" s="182"/>
      <c r="BW292" s="182"/>
      <c r="BX292" s="182"/>
      <c r="BY292" s="182"/>
      <c r="BZ292" s="182"/>
      <c r="CA292" s="182"/>
      <c r="CB292" s="182"/>
      <c r="CC292" s="182"/>
      <c r="CD292" s="182"/>
      <c r="CE292" s="182"/>
      <c r="CF292" s="182"/>
      <c r="CG292" s="182"/>
      <c r="CH292" s="182"/>
      <c r="CI292" s="182"/>
      <c r="CJ292" s="182"/>
      <c r="CK292" s="182"/>
      <c r="CL292" s="182"/>
      <c r="CM292" s="182"/>
      <c r="CN292" s="182"/>
      <c r="CO292" s="182"/>
      <c r="CP292" s="182"/>
      <c r="CQ292" s="182"/>
    </row>
    <row r="293" spans="8:95" ht="38.25">
      <c r="H293" s="312"/>
      <c r="I293" s="313"/>
      <c r="J293" s="278" t="s">
        <v>1181</v>
      </c>
      <c r="K293" s="336" t="s">
        <v>1182</v>
      </c>
      <c r="L293" s="343"/>
      <c r="M293" s="341" t="s">
        <v>325</v>
      </c>
      <c r="N293" s="137" t="s">
        <v>1175</v>
      </c>
      <c r="O293" s="62" t="s">
        <v>913</v>
      </c>
      <c r="P293" s="32"/>
      <c r="Q293" s="121"/>
      <c r="R293" s="226"/>
      <c r="S293" s="182"/>
      <c r="T293" s="182"/>
      <c r="U293" s="182"/>
      <c r="V293" s="182"/>
      <c r="W293" s="182"/>
      <c r="X293" s="182"/>
      <c r="Y293" s="182"/>
      <c r="Z293" s="182"/>
      <c r="AA293" s="182"/>
      <c r="AB293" s="182"/>
      <c r="AC293" s="182"/>
      <c r="AD293" s="182"/>
      <c r="AE293" s="182"/>
      <c r="AF293" s="182"/>
      <c r="AG293" s="182"/>
      <c r="AH293" s="182"/>
      <c r="AI293" s="182"/>
      <c r="AJ293" s="182"/>
      <c r="AK293" s="182"/>
      <c r="AL293" s="182"/>
      <c r="AM293" s="182"/>
      <c r="AN293" s="182"/>
      <c r="AO293" s="182"/>
      <c r="AP293" s="182"/>
      <c r="AQ293" s="182"/>
      <c r="AR293" s="182"/>
      <c r="AS293" s="182"/>
      <c r="AT293" s="182"/>
      <c r="AU293" s="182"/>
      <c r="AV293" s="182"/>
      <c r="AW293" s="182"/>
      <c r="AX293" s="182"/>
      <c r="AY293" s="182"/>
      <c r="AZ293" s="182"/>
      <c r="BA293" s="182"/>
      <c r="BB293" s="182"/>
      <c r="BC293" s="182"/>
      <c r="BD293" s="182"/>
      <c r="BE293" s="182"/>
      <c r="BF293" s="182"/>
      <c r="BG293" s="182"/>
      <c r="BH293" s="182"/>
      <c r="BI293" s="182"/>
      <c r="BJ293" s="182"/>
      <c r="BK293" s="182"/>
      <c r="BL293" s="182"/>
      <c r="BM293" s="182"/>
      <c r="BN293" s="182"/>
      <c r="BO293" s="182"/>
      <c r="BP293" s="182"/>
      <c r="BQ293" s="182"/>
      <c r="BR293" s="182"/>
      <c r="BS293" s="182"/>
      <c r="BT293" s="182"/>
      <c r="BU293" s="182"/>
      <c r="BV293" s="182"/>
      <c r="BW293" s="182"/>
      <c r="BX293" s="182"/>
      <c r="BY293" s="182"/>
      <c r="BZ293" s="182"/>
      <c r="CA293" s="182"/>
      <c r="CB293" s="182"/>
      <c r="CC293" s="182"/>
      <c r="CD293" s="182"/>
      <c r="CE293" s="182"/>
      <c r="CF293" s="182"/>
      <c r="CG293" s="182"/>
      <c r="CH293" s="182"/>
      <c r="CI293" s="182"/>
      <c r="CJ293" s="182"/>
      <c r="CK293" s="182"/>
      <c r="CL293" s="182"/>
      <c r="CM293" s="182"/>
      <c r="CN293" s="182"/>
      <c r="CO293" s="182"/>
      <c r="CP293" s="182"/>
      <c r="CQ293" s="182"/>
    </row>
    <row r="294" spans="8:95" ht="38.25">
      <c r="H294" s="312"/>
      <c r="I294" s="313"/>
      <c r="J294" s="278" t="s">
        <v>154</v>
      </c>
      <c r="K294" s="336" t="s">
        <v>1183</v>
      </c>
      <c r="L294" s="343"/>
      <c r="M294" s="341" t="s">
        <v>325</v>
      </c>
      <c r="N294" s="137" t="s">
        <v>1175</v>
      </c>
      <c r="O294" s="62" t="s">
        <v>913</v>
      </c>
      <c r="P294" s="32"/>
      <c r="Q294" s="121"/>
      <c r="R294" s="226"/>
      <c r="S294" s="182"/>
      <c r="T294" s="182"/>
      <c r="U294" s="182"/>
      <c r="V294" s="182"/>
      <c r="W294" s="182"/>
      <c r="X294" s="182"/>
      <c r="Y294" s="182"/>
      <c r="Z294" s="182"/>
      <c r="AA294" s="182"/>
      <c r="AB294" s="182"/>
      <c r="AC294" s="182"/>
      <c r="AD294" s="182"/>
      <c r="AE294" s="182"/>
      <c r="AF294" s="182"/>
      <c r="AG294" s="182"/>
      <c r="AH294" s="182"/>
      <c r="AI294" s="182"/>
      <c r="AJ294" s="182"/>
      <c r="AK294" s="182"/>
      <c r="AL294" s="182"/>
      <c r="AM294" s="182"/>
      <c r="AN294" s="182"/>
      <c r="AO294" s="182"/>
      <c r="AP294" s="182"/>
      <c r="AQ294" s="182"/>
      <c r="AR294" s="182"/>
      <c r="AS294" s="182"/>
      <c r="AT294" s="182"/>
      <c r="AU294" s="182"/>
      <c r="AV294" s="182"/>
      <c r="AW294" s="182"/>
      <c r="AX294" s="182"/>
      <c r="AY294" s="182"/>
      <c r="AZ294" s="182"/>
      <c r="BA294" s="182"/>
      <c r="BB294" s="182"/>
      <c r="BC294" s="182"/>
      <c r="BD294" s="182"/>
      <c r="BE294" s="182"/>
      <c r="BF294" s="182"/>
      <c r="BG294" s="182"/>
      <c r="BH294" s="182"/>
      <c r="BI294" s="182"/>
      <c r="BJ294" s="182"/>
      <c r="BK294" s="182"/>
      <c r="BL294" s="182"/>
      <c r="BM294" s="182"/>
      <c r="BN294" s="182"/>
      <c r="BO294" s="182"/>
      <c r="BP294" s="182"/>
      <c r="BQ294" s="182"/>
      <c r="BR294" s="182"/>
      <c r="BS294" s="182"/>
      <c r="BT294" s="182"/>
      <c r="BU294" s="182"/>
      <c r="BV294" s="182"/>
      <c r="BW294" s="182"/>
      <c r="BX294" s="182"/>
      <c r="BY294" s="182"/>
      <c r="BZ294" s="182"/>
      <c r="CA294" s="182"/>
      <c r="CB294" s="182"/>
      <c r="CC294" s="182"/>
      <c r="CD294" s="182"/>
      <c r="CE294" s="182"/>
      <c r="CF294" s="182"/>
      <c r="CG294" s="182"/>
      <c r="CH294" s="182"/>
      <c r="CI294" s="182"/>
      <c r="CJ294" s="182"/>
      <c r="CK294" s="182"/>
      <c r="CL294" s="182"/>
      <c r="CM294" s="182"/>
      <c r="CN294" s="182"/>
      <c r="CO294" s="182"/>
      <c r="CP294" s="182"/>
      <c r="CQ294" s="182"/>
    </row>
    <row r="295" spans="8:95" ht="165.75">
      <c r="H295" s="312"/>
      <c r="I295" s="313"/>
      <c r="J295" s="278" t="s">
        <v>156</v>
      </c>
      <c r="K295" s="336" t="s">
        <v>1184</v>
      </c>
      <c r="L295" s="343"/>
      <c r="M295" s="341" t="s">
        <v>325</v>
      </c>
      <c r="N295" s="137" t="s">
        <v>1175</v>
      </c>
      <c r="O295" s="62" t="s">
        <v>913</v>
      </c>
      <c r="P295" s="32"/>
      <c r="Q295" s="121"/>
      <c r="R295" s="182"/>
      <c r="S295" s="182"/>
      <c r="T295" s="182"/>
      <c r="U295" s="182"/>
      <c r="V295" s="182"/>
      <c r="W295" s="182"/>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182"/>
      <c r="BS295" s="182"/>
      <c r="BT295" s="182"/>
      <c r="BU295" s="182"/>
      <c r="BV295" s="182"/>
      <c r="BW295" s="182"/>
      <c r="BX295" s="182"/>
      <c r="BY295" s="182"/>
      <c r="BZ295" s="182"/>
      <c r="CA295" s="182"/>
      <c r="CB295" s="182"/>
      <c r="CC295" s="182"/>
      <c r="CD295" s="182"/>
      <c r="CE295" s="182"/>
      <c r="CF295" s="182"/>
      <c r="CG295" s="182"/>
      <c r="CH295" s="182"/>
      <c r="CI295" s="182"/>
      <c r="CJ295" s="182"/>
      <c r="CK295" s="182"/>
      <c r="CL295" s="182"/>
      <c r="CM295" s="182"/>
      <c r="CN295" s="182"/>
    </row>
    <row r="296" spans="8:95" ht="409.5">
      <c r="H296" s="312"/>
      <c r="I296" s="313" t="s">
        <v>298</v>
      </c>
      <c r="J296" s="278"/>
      <c r="K296" s="342" t="s">
        <v>1185</v>
      </c>
      <c r="L296" s="333" t="s">
        <v>287</v>
      </c>
      <c r="M296" s="344"/>
      <c r="N296" s="175"/>
      <c r="O296" s="176"/>
      <c r="P296" s="167"/>
      <c r="Q296" s="168"/>
      <c r="R296" s="226"/>
      <c r="S296" s="182"/>
      <c r="T296" s="182"/>
      <c r="U296" s="182"/>
      <c r="V296" s="182"/>
      <c r="W296" s="182"/>
      <c r="X296" s="182"/>
      <c r="Y296" s="182"/>
      <c r="Z296" s="182"/>
      <c r="AA296" s="182"/>
      <c r="AB296" s="182"/>
      <c r="AC296" s="182"/>
      <c r="AD296" s="182"/>
      <c r="AE296" s="182"/>
      <c r="AF296" s="182"/>
      <c r="AG296" s="182"/>
      <c r="AH296" s="182"/>
      <c r="AI296" s="182"/>
      <c r="AJ296" s="182"/>
      <c r="AK296" s="182"/>
      <c r="AL296" s="182"/>
      <c r="AM296" s="182"/>
      <c r="AN296" s="182"/>
      <c r="AO296" s="182"/>
      <c r="AP296" s="182"/>
      <c r="AQ296" s="182"/>
      <c r="AR296" s="182"/>
      <c r="AS296" s="182"/>
      <c r="AT296" s="182"/>
      <c r="AU296" s="182"/>
      <c r="AV296" s="182"/>
      <c r="AW296" s="182"/>
      <c r="AX296" s="182"/>
      <c r="AY296" s="182"/>
      <c r="AZ296" s="182"/>
      <c r="BA296" s="182"/>
      <c r="BB296" s="182"/>
      <c r="BC296" s="182"/>
      <c r="BD296" s="182"/>
      <c r="BE296" s="182"/>
      <c r="BF296" s="182"/>
      <c r="BG296" s="182"/>
      <c r="BH296" s="182"/>
      <c r="BI296" s="182"/>
      <c r="BJ296" s="182"/>
      <c r="BK296" s="182"/>
      <c r="BL296" s="182"/>
      <c r="BM296" s="182"/>
      <c r="BN296" s="182"/>
      <c r="BO296" s="182"/>
      <c r="BP296" s="182"/>
      <c r="BQ296" s="182"/>
      <c r="BR296" s="182"/>
      <c r="BS296" s="182"/>
      <c r="BT296" s="182"/>
      <c r="BU296" s="182"/>
      <c r="BV296" s="182"/>
      <c r="BW296" s="182"/>
      <c r="BX296" s="182"/>
      <c r="BY296" s="182"/>
      <c r="BZ296" s="182"/>
      <c r="CA296" s="182"/>
      <c r="CB296" s="182"/>
      <c r="CC296" s="182"/>
      <c r="CD296" s="182"/>
      <c r="CE296" s="182"/>
      <c r="CF296" s="182"/>
      <c r="CG296" s="182"/>
      <c r="CH296" s="182"/>
      <c r="CI296" s="182"/>
      <c r="CJ296" s="182"/>
      <c r="CK296" s="182"/>
      <c r="CL296" s="182"/>
      <c r="CM296" s="182"/>
      <c r="CN296" s="182"/>
      <c r="CO296" s="182"/>
      <c r="CP296" s="182"/>
      <c r="CQ296" s="182"/>
    </row>
    <row r="297" spans="8:95" ht="63.75">
      <c r="H297" s="312"/>
      <c r="I297" s="313" t="s">
        <v>277</v>
      </c>
      <c r="J297" s="278" t="s">
        <v>117</v>
      </c>
      <c r="K297" s="336" t="s">
        <v>1186</v>
      </c>
      <c r="L297" s="333" t="s">
        <v>287</v>
      </c>
      <c r="M297" s="341" t="s">
        <v>348</v>
      </c>
      <c r="N297" s="137" t="s">
        <v>1187</v>
      </c>
      <c r="O297" s="62" t="s">
        <v>287</v>
      </c>
      <c r="P297" s="32"/>
      <c r="Q297" s="32"/>
      <c r="R297" s="226"/>
      <c r="S297" s="182"/>
      <c r="T297" s="182"/>
      <c r="U297" s="182"/>
      <c r="V297" s="182"/>
      <c r="W297" s="182"/>
      <c r="X297" s="182"/>
      <c r="Y297" s="182"/>
      <c r="Z297" s="182"/>
      <c r="AA297" s="182"/>
      <c r="AB297" s="182"/>
      <c r="AC297" s="182"/>
      <c r="AD297" s="182"/>
      <c r="AE297" s="182"/>
      <c r="AF297" s="182"/>
      <c r="AG297" s="182"/>
      <c r="AH297" s="182"/>
      <c r="AI297" s="182"/>
      <c r="AJ297" s="182"/>
      <c r="AK297" s="182"/>
      <c r="AL297" s="182"/>
      <c r="AM297" s="182"/>
      <c r="AN297" s="182"/>
      <c r="AO297" s="182"/>
      <c r="AP297" s="182"/>
      <c r="AQ297" s="182"/>
      <c r="AR297" s="182"/>
      <c r="AS297" s="182"/>
      <c r="AT297" s="182"/>
      <c r="AU297" s="182"/>
      <c r="AV297" s="182"/>
      <c r="AW297" s="182"/>
      <c r="AX297" s="182"/>
      <c r="AY297" s="182"/>
      <c r="AZ297" s="182"/>
      <c r="BA297" s="182"/>
      <c r="BB297" s="182"/>
      <c r="BC297" s="182"/>
      <c r="BD297" s="182"/>
      <c r="BE297" s="182"/>
      <c r="BF297" s="182"/>
      <c r="BG297" s="182"/>
      <c r="BH297" s="182"/>
      <c r="BI297" s="182"/>
      <c r="BJ297" s="182"/>
      <c r="BK297" s="182"/>
      <c r="BL297" s="182"/>
      <c r="BM297" s="182"/>
      <c r="BN297" s="182"/>
      <c r="BO297" s="182"/>
      <c r="BP297" s="182"/>
      <c r="BQ297" s="182"/>
      <c r="BR297" s="182"/>
      <c r="BS297" s="182"/>
      <c r="BT297" s="182"/>
      <c r="BU297" s="182"/>
      <c r="BV297" s="182"/>
      <c r="BW297" s="182"/>
      <c r="BX297" s="182"/>
      <c r="BY297" s="182"/>
      <c r="BZ297" s="182"/>
      <c r="CA297" s="182"/>
      <c r="CB297" s="182"/>
      <c r="CC297" s="182"/>
      <c r="CD297" s="182"/>
      <c r="CE297" s="182"/>
      <c r="CF297" s="182"/>
      <c r="CG297" s="182"/>
      <c r="CH297" s="182"/>
      <c r="CI297" s="182"/>
      <c r="CJ297" s="182"/>
      <c r="CK297" s="182"/>
      <c r="CL297" s="182"/>
      <c r="CM297" s="182"/>
      <c r="CN297" s="182"/>
      <c r="CO297" s="182"/>
      <c r="CP297" s="182"/>
      <c r="CQ297" s="182"/>
    </row>
    <row r="298" spans="8:95" ht="63.75">
      <c r="H298" s="312" t="s">
        <v>277</v>
      </c>
      <c r="I298" s="313" t="s">
        <v>277</v>
      </c>
      <c r="J298" s="278"/>
      <c r="K298" s="336" t="s">
        <v>1188</v>
      </c>
      <c r="L298" s="333" t="s">
        <v>1189</v>
      </c>
      <c r="M298" s="341" t="s">
        <v>348</v>
      </c>
      <c r="N298" s="137" t="s">
        <v>1190</v>
      </c>
      <c r="O298" s="62" t="s">
        <v>287</v>
      </c>
      <c r="P298" s="32"/>
      <c r="Q298" s="32"/>
      <c r="R298" s="226"/>
      <c r="S298" s="182"/>
      <c r="T298" s="182"/>
      <c r="U298" s="182"/>
      <c r="V298" s="182"/>
      <c r="W298" s="182"/>
      <c r="X298" s="182"/>
      <c r="Y298" s="182"/>
      <c r="Z298" s="182"/>
      <c r="AA298" s="182"/>
      <c r="AB298" s="182"/>
      <c r="AC298" s="182"/>
      <c r="AD298" s="182"/>
      <c r="AE298" s="182"/>
      <c r="AF298" s="182"/>
      <c r="AG298" s="182"/>
      <c r="AH298" s="182"/>
      <c r="AI298" s="182"/>
      <c r="AJ298" s="182"/>
      <c r="AK298" s="182"/>
      <c r="AL298" s="182"/>
      <c r="AM298" s="182"/>
      <c r="AN298" s="182"/>
      <c r="AO298" s="182"/>
      <c r="AP298" s="182"/>
      <c r="AQ298" s="182"/>
      <c r="AR298" s="182"/>
      <c r="AS298" s="182"/>
      <c r="AT298" s="182"/>
      <c r="AU298" s="182"/>
      <c r="AV298" s="182"/>
      <c r="AW298" s="182"/>
      <c r="AX298" s="182"/>
      <c r="AY298" s="182"/>
      <c r="AZ298" s="182"/>
      <c r="BA298" s="182"/>
      <c r="BB298" s="182"/>
      <c r="BC298" s="182"/>
      <c r="BD298" s="182"/>
      <c r="BE298" s="182"/>
      <c r="BF298" s="182"/>
      <c r="BG298" s="182"/>
      <c r="BH298" s="182"/>
      <c r="BI298" s="182"/>
      <c r="BJ298" s="182"/>
      <c r="BK298" s="182"/>
      <c r="BL298" s="182"/>
      <c r="BM298" s="182"/>
      <c r="BN298" s="182"/>
      <c r="BO298" s="182"/>
      <c r="BP298" s="182"/>
      <c r="BQ298" s="182"/>
      <c r="BR298" s="182"/>
      <c r="BS298" s="182"/>
      <c r="BT298" s="182"/>
      <c r="BU298" s="182"/>
      <c r="BV298" s="182"/>
      <c r="BW298" s="182"/>
      <c r="BX298" s="182"/>
      <c r="BY298" s="182"/>
      <c r="BZ298" s="182"/>
      <c r="CA298" s="182"/>
      <c r="CB298" s="182"/>
      <c r="CC298" s="182"/>
      <c r="CD298" s="182"/>
      <c r="CE298" s="182"/>
      <c r="CF298" s="182"/>
      <c r="CG298" s="182"/>
      <c r="CH298" s="182"/>
      <c r="CI298" s="182"/>
      <c r="CJ298" s="182"/>
      <c r="CK298" s="182"/>
      <c r="CL298" s="182"/>
      <c r="CM298" s="182"/>
      <c r="CN298" s="182"/>
      <c r="CO298" s="182"/>
      <c r="CP298" s="182"/>
      <c r="CQ298" s="182"/>
    </row>
    <row r="299" spans="8:95" ht="63.75">
      <c r="H299" s="312" t="s">
        <v>277</v>
      </c>
      <c r="I299" s="313" t="s">
        <v>277</v>
      </c>
      <c r="J299" s="278"/>
      <c r="K299" s="336" t="s">
        <v>1191</v>
      </c>
      <c r="L299" s="333" t="s">
        <v>287</v>
      </c>
      <c r="M299" s="341" t="s">
        <v>325</v>
      </c>
      <c r="N299" s="137" t="s">
        <v>1192</v>
      </c>
      <c r="O299" s="62" t="s">
        <v>1193</v>
      </c>
      <c r="P299" s="32"/>
      <c r="Q299" s="32"/>
      <c r="R299" s="226"/>
      <c r="S299" s="182"/>
      <c r="T299" s="182"/>
      <c r="U299" s="182"/>
      <c r="V299" s="182"/>
      <c r="W299" s="182"/>
      <c r="X299" s="182"/>
      <c r="Y299" s="182"/>
      <c r="Z299" s="182"/>
      <c r="AA299" s="182"/>
      <c r="AB299" s="182"/>
      <c r="AC299" s="182"/>
      <c r="AD299" s="182"/>
      <c r="AE299" s="182"/>
      <c r="AF299" s="182"/>
      <c r="AG299" s="182"/>
      <c r="AH299" s="182"/>
      <c r="AI299" s="182"/>
      <c r="AJ299" s="182"/>
      <c r="AK299" s="182"/>
      <c r="AL299" s="182"/>
      <c r="AM299" s="182"/>
      <c r="AN299" s="182"/>
      <c r="AO299" s="182"/>
      <c r="AP299" s="182"/>
      <c r="AQ299" s="182"/>
      <c r="AR299" s="182"/>
      <c r="AS299" s="182"/>
      <c r="AT299" s="182"/>
      <c r="AU299" s="182"/>
      <c r="AV299" s="182"/>
      <c r="AW299" s="182"/>
      <c r="AX299" s="182"/>
      <c r="AY299" s="182"/>
      <c r="AZ299" s="182"/>
      <c r="BA299" s="182"/>
      <c r="BB299" s="182"/>
      <c r="BC299" s="182"/>
      <c r="BD299" s="182"/>
      <c r="BE299" s="182"/>
      <c r="BF299" s="182"/>
      <c r="BG299" s="182"/>
      <c r="BH299" s="182"/>
      <c r="BI299" s="182"/>
      <c r="BJ299" s="182"/>
      <c r="BK299" s="182"/>
      <c r="BL299" s="182"/>
      <c r="BM299" s="182"/>
      <c r="BN299" s="182"/>
      <c r="BO299" s="182"/>
      <c r="BP299" s="182"/>
      <c r="BQ299" s="182"/>
      <c r="BR299" s="182"/>
      <c r="BS299" s="182"/>
      <c r="BT299" s="182"/>
      <c r="BU299" s="182"/>
      <c r="BV299" s="182"/>
      <c r="BW299" s="182"/>
      <c r="BX299" s="182"/>
      <c r="BY299" s="182"/>
      <c r="BZ299" s="182"/>
      <c r="CA299" s="182"/>
      <c r="CB299" s="182"/>
      <c r="CC299" s="182"/>
      <c r="CD299" s="182"/>
      <c r="CE299" s="182"/>
      <c r="CF299" s="182"/>
      <c r="CG299" s="182"/>
      <c r="CH299" s="182"/>
      <c r="CI299" s="182"/>
      <c r="CJ299" s="182"/>
      <c r="CK299" s="182"/>
      <c r="CL299" s="182"/>
      <c r="CM299" s="182"/>
      <c r="CN299" s="182"/>
      <c r="CO299" s="182"/>
      <c r="CP299" s="182"/>
      <c r="CQ299" s="182"/>
    </row>
    <row r="300" spans="8:95" ht="63.75">
      <c r="H300" s="312" t="s">
        <v>277</v>
      </c>
      <c r="I300" s="313" t="s">
        <v>277</v>
      </c>
      <c r="J300" s="278"/>
      <c r="K300" s="336" t="s">
        <v>1194</v>
      </c>
      <c r="L300" s="333" t="s">
        <v>287</v>
      </c>
      <c r="M300" s="341" t="s">
        <v>325</v>
      </c>
      <c r="N300" s="137" t="s">
        <v>1195</v>
      </c>
      <c r="O300" s="62" t="s">
        <v>1196</v>
      </c>
      <c r="P300" s="32"/>
      <c r="Q300" s="32"/>
      <c r="R300" s="226"/>
      <c r="S300" s="182"/>
      <c r="T300" s="182"/>
      <c r="U300" s="182"/>
      <c r="V300" s="182"/>
      <c r="W300" s="182"/>
      <c r="X300" s="182"/>
      <c r="Y300" s="182"/>
      <c r="Z300" s="182"/>
      <c r="AA300" s="182"/>
      <c r="AB300" s="182"/>
      <c r="AC300" s="182"/>
      <c r="AD300" s="182"/>
      <c r="AE300" s="182"/>
      <c r="AF300" s="182"/>
      <c r="AG300" s="182"/>
      <c r="AH300" s="182"/>
      <c r="AI300" s="182"/>
      <c r="AJ300" s="182"/>
      <c r="AK300" s="182"/>
      <c r="AL300" s="182"/>
      <c r="AM300" s="182"/>
      <c r="AN300" s="182"/>
      <c r="AO300" s="182"/>
      <c r="AP300" s="182"/>
      <c r="AQ300" s="182"/>
      <c r="AR300" s="182"/>
      <c r="AS300" s="182"/>
      <c r="AT300" s="182"/>
      <c r="AU300" s="182"/>
      <c r="AV300" s="182"/>
      <c r="AW300" s="182"/>
      <c r="AX300" s="182"/>
      <c r="AY300" s="182"/>
      <c r="AZ300" s="182"/>
      <c r="BA300" s="182"/>
      <c r="BB300" s="182"/>
      <c r="BC300" s="182"/>
      <c r="BD300" s="182"/>
      <c r="BE300" s="182"/>
      <c r="BF300" s="182"/>
      <c r="BG300" s="182"/>
      <c r="BH300" s="182"/>
      <c r="BI300" s="182"/>
      <c r="BJ300" s="182"/>
      <c r="BK300" s="182"/>
      <c r="BL300" s="182"/>
      <c r="BM300" s="182"/>
      <c r="BN300" s="182"/>
      <c r="BO300" s="182"/>
      <c r="BP300" s="182"/>
      <c r="BQ300" s="182"/>
      <c r="BR300" s="182"/>
      <c r="BS300" s="182"/>
      <c r="BT300" s="182"/>
      <c r="BU300" s="182"/>
      <c r="BV300" s="182"/>
      <c r="BW300" s="182"/>
      <c r="BX300" s="182"/>
      <c r="BY300" s="182"/>
      <c r="BZ300" s="182"/>
      <c r="CA300" s="182"/>
      <c r="CB300" s="182"/>
      <c r="CC300" s="182"/>
      <c r="CD300" s="182"/>
      <c r="CE300" s="182"/>
      <c r="CF300" s="182"/>
      <c r="CG300" s="182"/>
      <c r="CH300" s="182"/>
      <c r="CI300" s="182"/>
      <c r="CJ300" s="182"/>
      <c r="CK300" s="182"/>
      <c r="CL300" s="182"/>
      <c r="CM300" s="182"/>
      <c r="CN300" s="182"/>
      <c r="CO300" s="182"/>
      <c r="CP300" s="182"/>
      <c r="CQ300" s="182"/>
    </row>
    <row r="301" spans="8:95" ht="63.75">
      <c r="H301" s="312" t="s">
        <v>277</v>
      </c>
      <c r="I301" s="313"/>
      <c r="J301" s="278" t="s">
        <v>119</v>
      </c>
      <c r="K301" s="336" t="s">
        <v>1197</v>
      </c>
      <c r="L301" s="333" t="s">
        <v>287</v>
      </c>
      <c r="M301" s="341" t="s">
        <v>348</v>
      </c>
      <c r="N301" s="137" t="s">
        <v>1198</v>
      </c>
      <c r="O301" s="62" t="s">
        <v>287</v>
      </c>
      <c r="P301" s="32"/>
      <c r="Q301" s="32"/>
      <c r="R301" s="226"/>
      <c r="S301" s="182"/>
      <c r="T301" s="182"/>
      <c r="U301" s="182"/>
      <c r="V301" s="182"/>
      <c r="W301" s="182"/>
      <c r="X301" s="182"/>
      <c r="Y301" s="182"/>
      <c r="Z301" s="182"/>
      <c r="AA301" s="182"/>
      <c r="AB301" s="182"/>
      <c r="AC301" s="182"/>
      <c r="AD301" s="182"/>
      <c r="AE301" s="182"/>
      <c r="AF301" s="182"/>
      <c r="AG301" s="182"/>
      <c r="AH301" s="182"/>
      <c r="AI301" s="182"/>
      <c r="AJ301" s="182"/>
      <c r="AK301" s="182"/>
      <c r="AL301" s="182"/>
      <c r="AM301" s="182"/>
      <c r="AN301" s="182"/>
      <c r="AO301" s="182"/>
      <c r="AP301" s="182"/>
      <c r="AQ301" s="182"/>
      <c r="AR301" s="182"/>
      <c r="AS301" s="182"/>
      <c r="AT301" s="182"/>
      <c r="AU301" s="182"/>
      <c r="AV301" s="182"/>
      <c r="AW301" s="182"/>
      <c r="AX301" s="182"/>
      <c r="AY301" s="182"/>
      <c r="AZ301" s="182"/>
      <c r="BA301" s="182"/>
      <c r="BB301" s="182"/>
      <c r="BC301" s="182"/>
      <c r="BD301" s="182"/>
      <c r="BE301" s="182"/>
      <c r="BF301" s="182"/>
      <c r="BG301" s="182"/>
      <c r="BH301" s="182"/>
      <c r="BI301" s="182"/>
      <c r="BJ301" s="182"/>
      <c r="BK301" s="182"/>
      <c r="BL301" s="182"/>
      <c r="BM301" s="182"/>
      <c r="BN301" s="182"/>
      <c r="BO301" s="182"/>
      <c r="BP301" s="182"/>
      <c r="BQ301" s="182"/>
      <c r="BR301" s="182"/>
      <c r="BS301" s="182"/>
      <c r="BT301" s="182"/>
      <c r="BU301" s="182"/>
      <c r="BV301" s="182"/>
      <c r="BW301" s="182"/>
      <c r="BX301" s="182"/>
      <c r="BY301" s="182"/>
      <c r="BZ301" s="182"/>
      <c r="CA301" s="182"/>
      <c r="CB301" s="182"/>
      <c r="CC301" s="182"/>
      <c r="CD301" s="182"/>
      <c r="CE301" s="182"/>
      <c r="CF301" s="182"/>
      <c r="CG301" s="182"/>
      <c r="CH301" s="182"/>
      <c r="CI301" s="182"/>
      <c r="CJ301" s="182"/>
      <c r="CK301" s="182"/>
      <c r="CL301" s="182"/>
      <c r="CM301" s="182"/>
      <c r="CN301" s="182"/>
      <c r="CO301" s="182"/>
      <c r="CP301" s="182"/>
      <c r="CQ301" s="182"/>
    </row>
    <row r="302" spans="8:95" ht="63.75">
      <c r="H302" s="312" t="s">
        <v>277</v>
      </c>
      <c r="I302" s="313" t="s">
        <v>277</v>
      </c>
      <c r="J302" s="278"/>
      <c r="K302" s="336" t="s">
        <v>1199</v>
      </c>
      <c r="L302" s="333" t="s">
        <v>1189</v>
      </c>
      <c r="M302" s="341" t="s">
        <v>348</v>
      </c>
      <c r="N302" s="137" t="s">
        <v>1200</v>
      </c>
      <c r="O302" s="62" t="s">
        <v>287</v>
      </c>
      <c r="P302" s="32"/>
      <c r="Q302" s="32"/>
      <c r="R302" s="228"/>
      <c r="S302" s="184"/>
      <c r="T302" s="184"/>
      <c r="U302" s="184"/>
      <c r="V302" s="184"/>
      <c r="W302" s="184"/>
      <c r="X302" s="184"/>
      <c r="Y302" s="184"/>
      <c r="Z302" s="184"/>
      <c r="AA302" s="184"/>
      <c r="AB302" s="184"/>
      <c r="AC302" s="184"/>
      <c r="AD302" s="184"/>
      <c r="AE302" s="184"/>
      <c r="AF302" s="184"/>
      <c r="AG302" s="184"/>
      <c r="AH302" s="184"/>
      <c r="AI302" s="184"/>
      <c r="AJ302" s="184"/>
      <c r="AK302" s="184"/>
      <c r="AL302" s="184"/>
      <c r="AM302" s="184"/>
      <c r="AN302" s="184"/>
      <c r="AO302" s="184"/>
      <c r="AP302" s="184"/>
      <c r="AQ302" s="184"/>
      <c r="AR302" s="184"/>
      <c r="AS302" s="184"/>
      <c r="AT302" s="184"/>
      <c r="AU302" s="184"/>
      <c r="AV302" s="184"/>
      <c r="AW302" s="184"/>
      <c r="AX302" s="184"/>
      <c r="AY302" s="184"/>
      <c r="AZ302" s="184"/>
      <c r="BA302" s="184"/>
      <c r="BB302" s="184"/>
      <c r="BC302" s="184"/>
      <c r="BD302" s="184"/>
      <c r="BE302" s="184"/>
      <c r="BF302" s="184"/>
      <c r="BG302" s="184"/>
      <c r="BH302" s="184"/>
      <c r="BI302" s="184"/>
      <c r="BJ302" s="184"/>
      <c r="BK302" s="184"/>
      <c r="BL302" s="184"/>
      <c r="BM302" s="184"/>
      <c r="BN302" s="184"/>
      <c r="BO302" s="184"/>
      <c r="BP302" s="184"/>
      <c r="BQ302" s="184"/>
      <c r="BR302" s="184"/>
      <c r="BS302" s="184"/>
      <c r="BT302" s="184"/>
      <c r="BU302" s="184"/>
      <c r="BV302" s="184"/>
      <c r="BW302" s="184"/>
      <c r="BX302" s="184"/>
      <c r="BY302" s="184"/>
      <c r="BZ302" s="184"/>
      <c r="CA302" s="184"/>
      <c r="CB302" s="184"/>
      <c r="CC302" s="184"/>
      <c r="CD302" s="184"/>
      <c r="CE302" s="184"/>
      <c r="CF302" s="184"/>
      <c r="CG302" s="184"/>
      <c r="CH302" s="184"/>
      <c r="CI302" s="184"/>
      <c r="CJ302" s="184"/>
      <c r="CK302" s="184"/>
      <c r="CL302" s="184"/>
      <c r="CM302" s="184"/>
      <c r="CN302" s="184"/>
      <c r="CO302" s="184"/>
      <c r="CP302" s="184"/>
      <c r="CQ302" s="184"/>
    </row>
    <row r="303" spans="8:95" ht="63.75">
      <c r="H303" s="312" t="s">
        <v>277</v>
      </c>
      <c r="I303" s="313" t="s">
        <v>277</v>
      </c>
      <c r="J303" s="278"/>
      <c r="K303" s="336" t="s">
        <v>1201</v>
      </c>
      <c r="L303" s="333" t="s">
        <v>287</v>
      </c>
      <c r="M303" s="341" t="s">
        <v>325</v>
      </c>
      <c r="N303" s="137" t="s">
        <v>1202</v>
      </c>
      <c r="O303" s="62" t="s">
        <v>1193</v>
      </c>
      <c r="P303" s="32"/>
      <c r="Q303" s="32"/>
      <c r="R303" s="228"/>
      <c r="S303" s="184"/>
      <c r="T303" s="184"/>
      <c r="U303" s="184"/>
      <c r="V303" s="184"/>
      <c r="W303" s="184"/>
      <c r="X303" s="184"/>
      <c r="Y303" s="184"/>
      <c r="Z303" s="184"/>
      <c r="AA303" s="184"/>
      <c r="AB303" s="184"/>
      <c r="AC303" s="184"/>
      <c r="AD303" s="184"/>
      <c r="AE303" s="184"/>
      <c r="AF303" s="184"/>
      <c r="AG303" s="184"/>
      <c r="AH303" s="184"/>
      <c r="AI303" s="184"/>
      <c r="AJ303" s="184"/>
      <c r="AK303" s="184"/>
      <c r="AL303" s="184"/>
      <c r="AM303" s="184"/>
      <c r="AN303" s="184"/>
      <c r="AO303" s="184"/>
      <c r="AP303" s="184"/>
      <c r="AQ303" s="184"/>
      <c r="AR303" s="184"/>
      <c r="AS303" s="184"/>
      <c r="AT303" s="184"/>
      <c r="AU303" s="184"/>
      <c r="AV303" s="184"/>
      <c r="AW303" s="184"/>
      <c r="AX303" s="184"/>
      <c r="AY303" s="184"/>
      <c r="AZ303" s="184"/>
      <c r="BA303" s="184"/>
      <c r="BB303" s="184"/>
      <c r="BC303" s="184"/>
      <c r="BD303" s="184"/>
      <c r="BE303" s="184"/>
      <c r="BF303" s="184"/>
      <c r="BG303" s="184"/>
      <c r="BH303" s="184"/>
      <c r="BI303" s="184"/>
      <c r="BJ303" s="184"/>
      <c r="BK303" s="184"/>
      <c r="BL303" s="184"/>
      <c r="BM303" s="184"/>
      <c r="BN303" s="184"/>
      <c r="BO303" s="184"/>
      <c r="BP303" s="184"/>
      <c r="BQ303" s="184"/>
      <c r="BR303" s="184"/>
      <c r="BS303" s="184"/>
      <c r="BT303" s="184"/>
      <c r="BU303" s="184"/>
      <c r="BV303" s="184"/>
      <c r="BW303" s="184"/>
      <c r="BX303" s="184"/>
      <c r="BY303" s="184"/>
      <c r="BZ303" s="184"/>
      <c r="CA303" s="184"/>
      <c r="CB303" s="184"/>
      <c r="CC303" s="184"/>
      <c r="CD303" s="184"/>
      <c r="CE303" s="184"/>
      <c r="CF303" s="184"/>
      <c r="CG303" s="184"/>
      <c r="CH303" s="184"/>
      <c r="CI303" s="184"/>
      <c r="CJ303" s="184"/>
      <c r="CK303" s="184"/>
      <c r="CL303" s="184"/>
      <c r="CM303" s="184"/>
      <c r="CN303" s="184"/>
      <c r="CO303" s="184"/>
      <c r="CP303" s="184"/>
      <c r="CQ303" s="184"/>
    </row>
    <row r="304" spans="8:95" ht="63.75">
      <c r="H304" s="312" t="s">
        <v>277</v>
      </c>
      <c r="I304" s="313" t="s">
        <v>277</v>
      </c>
      <c r="J304" s="278"/>
      <c r="K304" s="336" t="s">
        <v>1203</v>
      </c>
      <c r="L304" s="333" t="s">
        <v>287</v>
      </c>
      <c r="M304" s="341" t="s">
        <v>325</v>
      </c>
      <c r="N304" s="137" t="s">
        <v>1195</v>
      </c>
      <c r="O304" s="62" t="s">
        <v>1196</v>
      </c>
      <c r="P304" s="32"/>
      <c r="Q304" s="32"/>
      <c r="R304" s="228"/>
      <c r="S304" s="184"/>
      <c r="T304" s="184"/>
      <c r="U304" s="184"/>
      <c r="V304" s="184"/>
      <c r="W304" s="184"/>
      <c r="X304" s="184"/>
      <c r="Y304" s="184"/>
      <c r="Z304" s="184"/>
      <c r="AA304" s="184"/>
      <c r="AB304" s="184"/>
      <c r="AC304" s="184"/>
      <c r="AD304" s="184"/>
      <c r="AE304" s="184"/>
      <c r="AF304" s="184"/>
      <c r="AG304" s="184"/>
      <c r="AH304" s="184"/>
      <c r="AI304" s="184"/>
      <c r="AJ304" s="184"/>
      <c r="AK304" s="184"/>
      <c r="AL304" s="184"/>
      <c r="AM304" s="184"/>
      <c r="AN304" s="184"/>
      <c r="AO304" s="184"/>
      <c r="AP304" s="184"/>
      <c r="AQ304" s="184"/>
      <c r="AR304" s="184"/>
      <c r="AS304" s="184"/>
      <c r="AT304" s="184"/>
      <c r="AU304" s="184"/>
      <c r="AV304" s="184"/>
      <c r="AW304" s="184"/>
      <c r="AX304" s="184"/>
      <c r="AY304" s="184"/>
      <c r="AZ304" s="184"/>
      <c r="BA304" s="184"/>
      <c r="BB304" s="184"/>
      <c r="BC304" s="184"/>
      <c r="BD304" s="184"/>
      <c r="BE304" s="184"/>
      <c r="BF304" s="184"/>
      <c r="BG304" s="184"/>
      <c r="BH304" s="184"/>
      <c r="BI304" s="184"/>
      <c r="BJ304" s="184"/>
      <c r="BK304" s="184"/>
      <c r="BL304" s="184"/>
      <c r="BM304" s="184"/>
      <c r="BN304" s="184"/>
      <c r="BO304" s="184"/>
      <c r="BP304" s="184"/>
      <c r="BQ304" s="184"/>
      <c r="BR304" s="184"/>
      <c r="BS304" s="184"/>
      <c r="BT304" s="184"/>
      <c r="BU304" s="184"/>
      <c r="BV304" s="184"/>
      <c r="BW304" s="184"/>
      <c r="BX304" s="184"/>
      <c r="BY304" s="184"/>
      <c r="BZ304" s="184"/>
      <c r="CA304" s="184"/>
      <c r="CB304" s="184"/>
      <c r="CC304" s="184"/>
      <c r="CD304" s="184"/>
      <c r="CE304" s="184"/>
      <c r="CF304" s="184"/>
      <c r="CG304" s="184"/>
      <c r="CH304" s="184"/>
      <c r="CI304" s="184"/>
      <c r="CJ304" s="184"/>
      <c r="CK304" s="184"/>
      <c r="CL304" s="184"/>
      <c r="CM304" s="184"/>
      <c r="CN304" s="184"/>
      <c r="CO304" s="184"/>
      <c r="CP304" s="184"/>
      <c r="CQ304" s="184"/>
    </row>
    <row r="305" spans="8:95" ht="63.75">
      <c r="H305" s="312" t="s">
        <v>277</v>
      </c>
      <c r="I305" s="313"/>
      <c r="J305" s="278" t="s">
        <v>121</v>
      </c>
      <c r="K305" s="336" t="s">
        <v>1204</v>
      </c>
      <c r="L305" s="333" t="s">
        <v>287</v>
      </c>
      <c r="M305" s="341" t="s">
        <v>348</v>
      </c>
      <c r="N305" s="137" t="s">
        <v>1205</v>
      </c>
      <c r="O305" s="62" t="s">
        <v>287</v>
      </c>
      <c r="P305" s="32"/>
      <c r="Q305" s="32"/>
      <c r="R305" s="228"/>
      <c r="S305" s="184"/>
      <c r="T305" s="184"/>
      <c r="U305" s="184"/>
      <c r="V305" s="184"/>
      <c r="W305" s="184"/>
      <c r="X305" s="184"/>
      <c r="Y305" s="184"/>
      <c r="Z305" s="184"/>
      <c r="AA305" s="184"/>
      <c r="AB305" s="184"/>
      <c r="AC305" s="184"/>
      <c r="AD305" s="184"/>
      <c r="AE305" s="184"/>
      <c r="AF305" s="184"/>
      <c r="AG305" s="184"/>
      <c r="AH305" s="184"/>
      <c r="AI305" s="184"/>
      <c r="AJ305" s="184"/>
      <c r="AK305" s="184"/>
      <c r="AL305" s="184"/>
      <c r="AM305" s="184"/>
      <c r="AN305" s="184"/>
      <c r="AO305" s="184"/>
      <c r="AP305" s="184"/>
      <c r="AQ305" s="184"/>
      <c r="AR305" s="184"/>
      <c r="AS305" s="184"/>
      <c r="AT305" s="184"/>
      <c r="AU305" s="184"/>
      <c r="AV305" s="184"/>
      <c r="AW305" s="184"/>
      <c r="AX305" s="184"/>
      <c r="AY305" s="184"/>
      <c r="AZ305" s="184"/>
      <c r="BA305" s="184"/>
      <c r="BB305" s="184"/>
      <c r="BC305" s="184"/>
      <c r="BD305" s="184"/>
      <c r="BE305" s="184"/>
      <c r="BF305" s="184"/>
      <c r="BG305" s="184"/>
      <c r="BH305" s="184"/>
      <c r="BI305" s="184"/>
      <c r="BJ305" s="184"/>
      <c r="BK305" s="184"/>
      <c r="BL305" s="184"/>
      <c r="BM305" s="184"/>
      <c r="BN305" s="184"/>
      <c r="BO305" s="184"/>
      <c r="BP305" s="184"/>
      <c r="BQ305" s="184"/>
      <c r="BR305" s="184"/>
      <c r="BS305" s="184"/>
      <c r="BT305" s="184"/>
      <c r="BU305" s="184"/>
      <c r="BV305" s="184"/>
      <c r="BW305" s="184"/>
      <c r="BX305" s="184"/>
      <c r="BY305" s="184"/>
      <c r="BZ305" s="184"/>
      <c r="CA305" s="184"/>
      <c r="CB305" s="184"/>
      <c r="CC305" s="184"/>
      <c r="CD305" s="184"/>
      <c r="CE305" s="184"/>
      <c r="CF305" s="184"/>
      <c r="CG305" s="184"/>
      <c r="CH305" s="184"/>
      <c r="CI305" s="184"/>
      <c r="CJ305" s="184"/>
      <c r="CK305" s="184"/>
      <c r="CL305" s="184"/>
      <c r="CM305" s="184"/>
      <c r="CN305" s="184"/>
      <c r="CO305" s="184"/>
      <c r="CP305" s="184"/>
      <c r="CQ305" s="184"/>
    </row>
    <row r="306" spans="8:95" ht="63.75">
      <c r="H306" s="312" t="s">
        <v>277</v>
      </c>
      <c r="I306" s="313" t="s">
        <v>277</v>
      </c>
      <c r="J306" s="278"/>
      <c r="K306" s="336" t="s">
        <v>1206</v>
      </c>
      <c r="L306" s="333" t="s">
        <v>1189</v>
      </c>
      <c r="M306" s="341" t="s">
        <v>348</v>
      </c>
      <c r="N306" s="137" t="s">
        <v>1207</v>
      </c>
      <c r="O306" s="62" t="s">
        <v>287</v>
      </c>
      <c r="P306" s="32"/>
      <c r="Q306" s="32"/>
      <c r="R306" s="228"/>
      <c r="S306" s="184"/>
      <c r="T306" s="184"/>
      <c r="U306" s="184"/>
      <c r="V306" s="184"/>
      <c r="W306" s="184"/>
      <c r="X306" s="184"/>
      <c r="Y306" s="184"/>
      <c r="Z306" s="184"/>
      <c r="AA306" s="184"/>
      <c r="AB306" s="184"/>
      <c r="AC306" s="184"/>
      <c r="AD306" s="184"/>
      <c r="AE306" s="184"/>
      <c r="AF306" s="184"/>
      <c r="AG306" s="184"/>
      <c r="AH306" s="184"/>
      <c r="AI306" s="184"/>
      <c r="AJ306" s="184"/>
      <c r="AK306" s="184"/>
      <c r="AL306" s="184"/>
      <c r="AM306" s="184"/>
      <c r="AN306" s="184"/>
      <c r="AO306" s="184"/>
      <c r="AP306" s="184"/>
      <c r="AQ306" s="184"/>
      <c r="AR306" s="184"/>
      <c r="AS306" s="184"/>
      <c r="AT306" s="184"/>
      <c r="AU306" s="184"/>
      <c r="AV306" s="184"/>
      <c r="AW306" s="184"/>
      <c r="AX306" s="184"/>
      <c r="AY306" s="184"/>
      <c r="AZ306" s="184"/>
      <c r="BA306" s="184"/>
      <c r="BB306" s="184"/>
      <c r="BC306" s="184"/>
      <c r="BD306" s="184"/>
      <c r="BE306" s="184"/>
      <c r="BF306" s="184"/>
      <c r="BG306" s="184"/>
      <c r="BH306" s="184"/>
      <c r="BI306" s="184"/>
      <c r="BJ306" s="184"/>
      <c r="BK306" s="184"/>
      <c r="BL306" s="184"/>
      <c r="BM306" s="184"/>
      <c r="BN306" s="184"/>
      <c r="BO306" s="184"/>
      <c r="BP306" s="184"/>
      <c r="BQ306" s="184"/>
      <c r="BR306" s="184"/>
      <c r="BS306" s="184"/>
      <c r="BT306" s="184"/>
      <c r="BU306" s="184"/>
      <c r="BV306" s="184"/>
      <c r="BW306" s="184"/>
      <c r="BX306" s="184"/>
      <c r="BY306" s="184"/>
      <c r="BZ306" s="184"/>
      <c r="CA306" s="184"/>
      <c r="CB306" s="184"/>
      <c r="CC306" s="184"/>
      <c r="CD306" s="184"/>
      <c r="CE306" s="184"/>
      <c r="CF306" s="184"/>
      <c r="CG306" s="184"/>
      <c r="CH306" s="184"/>
      <c r="CI306" s="184"/>
      <c r="CJ306" s="184"/>
      <c r="CK306" s="184"/>
      <c r="CL306" s="184"/>
      <c r="CM306" s="184"/>
      <c r="CN306" s="184"/>
      <c r="CO306" s="184"/>
      <c r="CP306" s="184"/>
      <c r="CQ306" s="184"/>
    </row>
    <row r="307" spans="8:95" ht="63.75">
      <c r="H307" s="312" t="s">
        <v>277</v>
      </c>
      <c r="I307" s="313" t="s">
        <v>277</v>
      </c>
      <c r="J307" s="278"/>
      <c r="K307" s="336" t="s">
        <v>1208</v>
      </c>
      <c r="L307" s="333" t="s">
        <v>287</v>
      </c>
      <c r="M307" s="341" t="s">
        <v>325</v>
      </c>
      <c r="N307" s="137" t="s">
        <v>1209</v>
      </c>
      <c r="O307" s="62" t="s">
        <v>1193</v>
      </c>
      <c r="P307" s="32"/>
      <c r="Q307" s="32"/>
      <c r="R307" s="226"/>
      <c r="S307" s="182"/>
      <c r="T307" s="182"/>
      <c r="U307" s="182"/>
      <c r="V307" s="182"/>
      <c r="W307" s="182"/>
      <c r="X307" s="182"/>
      <c r="Y307" s="182"/>
      <c r="Z307" s="182"/>
      <c r="AA307" s="182"/>
      <c r="AB307" s="182"/>
      <c r="AC307" s="182"/>
      <c r="AD307" s="182"/>
      <c r="AE307" s="182"/>
      <c r="AF307" s="182"/>
      <c r="AG307" s="182"/>
      <c r="AH307" s="182"/>
      <c r="AI307" s="182"/>
      <c r="AJ307" s="182"/>
      <c r="AK307" s="182"/>
      <c r="AL307" s="182"/>
      <c r="AM307" s="182"/>
      <c r="AN307" s="182"/>
      <c r="AO307" s="182"/>
      <c r="AP307" s="182"/>
      <c r="AQ307" s="182"/>
      <c r="AR307" s="182"/>
      <c r="AS307" s="182"/>
      <c r="AT307" s="182"/>
      <c r="AU307" s="182"/>
      <c r="AV307" s="182"/>
      <c r="AW307" s="182"/>
      <c r="AX307" s="182"/>
      <c r="AY307" s="182"/>
      <c r="AZ307" s="182"/>
      <c r="BA307" s="182"/>
      <c r="BB307" s="182"/>
      <c r="BC307" s="182"/>
      <c r="BD307" s="182"/>
      <c r="BE307" s="182"/>
      <c r="BF307" s="182"/>
      <c r="BG307" s="182"/>
      <c r="BH307" s="182"/>
      <c r="BI307" s="182"/>
      <c r="BJ307" s="182"/>
      <c r="BK307" s="182"/>
      <c r="BL307" s="182"/>
      <c r="BM307" s="182"/>
      <c r="BN307" s="182"/>
      <c r="BO307" s="182"/>
      <c r="BP307" s="182"/>
      <c r="BQ307" s="182"/>
      <c r="BR307" s="182"/>
      <c r="BS307" s="182"/>
      <c r="BT307" s="182"/>
      <c r="BU307" s="182"/>
      <c r="BV307" s="182"/>
      <c r="BW307" s="182"/>
      <c r="BX307" s="182"/>
      <c r="BY307" s="182"/>
      <c r="BZ307" s="182"/>
      <c r="CA307" s="182"/>
      <c r="CB307" s="182"/>
      <c r="CC307" s="182"/>
      <c r="CD307" s="182"/>
      <c r="CE307" s="182"/>
      <c r="CF307" s="182"/>
      <c r="CG307" s="182"/>
      <c r="CH307" s="182"/>
      <c r="CI307" s="182"/>
      <c r="CJ307" s="182"/>
      <c r="CK307" s="182"/>
      <c r="CL307" s="182"/>
      <c r="CM307" s="182"/>
      <c r="CN307" s="182"/>
      <c r="CO307" s="182"/>
      <c r="CP307" s="182"/>
      <c r="CQ307" s="182"/>
    </row>
    <row r="308" spans="8:95" ht="63.75">
      <c r="H308" s="312" t="s">
        <v>277</v>
      </c>
      <c r="I308" s="313" t="s">
        <v>277</v>
      </c>
      <c r="J308" s="278"/>
      <c r="K308" s="336" t="s">
        <v>1210</v>
      </c>
      <c r="L308" s="333" t="s">
        <v>287</v>
      </c>
      <c r="M308" s="341" t="s">
        <v>325</v>
      </c>
      <c r="N308" s="137" t="s">
        <v>1195</v>
      </c>
      <c r="O308" s="62" t="s">
        <v>1196</v>
      </c>
      <c r="P308" s="32"/>
      <c r="Q308" s="32"/>
      <c r="R308" s="226"/>
      <c r="S308" s="182"/>
      <c r="T308" s="182"/>
      <c r="U308" s="182"/>
      <c r="V308" s="182"/>
      <c r="W308" s="182"/>
      <c r="X308" s="182"/>
      <c r="Y308" s="182"/>
      <c r="Z308" s="182"/>
      <c r="AA308" s="182"/>
      <c r="AB308" s="182"/>
      <c r="AC308" s="182"/>
      <c r="AD308" s="182"/>
      <c r="AE308" s="182"/>
      <c r="AF308" s="182"/>
      <c r="AG308" s="182"/>
      <c r="AH308" s="182"/>
      <c r="AI308" s="182"/>
      <c r="AJ308" s="182"/>
      <c r="AK308" s="182"/>
      <c r="AL308" s="182"/>
      <c r="AM308" s="182"/>
      <c r="AN308" s="182"/>
      <c r="AO308" s="182"/>
      <c r="AP308" s="182"/>
      <c r="AQ308" s="182"/>
      <c r="AR308" s="182"/>
      <c r="AS308" s="182"/>
      <c r="AT308" s="182"/>
      <c r="AU308" s="182"/>
      <c r="AV308" s="182"/>
      <c r="AW308" s="182"/>
      <c r="AX308" s="182"/>
      <c r="AY308" s="182"/>
      <c r="AZ308" s="182"/>
      <c r="BA308" s="182"/>
      <c r="BB308" s="182"/>
      <c r="BC308" s="182"/>
      <c r="BD308" s="182"/>
      <c r="BE308" s="182"/>
      <c r="BF308" s="182"/>
      <c r="BG308" s="182"/>
      <c r="BH308" s="182"/>
      <c r="BI308" s="182"/>
      <c r="BJ308" s="182"/>
      <c r="BK308" s="182"/>
      <c r="BL308" s="182"/>
      <c r="BM308" s="182"/>
      <c r="BN308" s="182"/>
      <c r="BO308" s="182"/>
      <c r="BP308" s="182"/>
      <c r="BQ308" s="182"/>
      <c r="BR308" s="182"/>
      <c r="BS308" s="182"/>
      <c r="BT308" s="182"/>
      <c r="BU308" s="182"/>
      <c r="BV308" s="182"/>
      <c r="BW308" s="182"/>
      <c r="BX308" s="182"/>
      <c r="BY308" s="182"/>
      <c r="BZ308" s="182"/>
      <c r="CA308" s="182"/>
      <c r="CB308" s="182"/>
      <c r="CC308" s="182"/>
      <c r="CD308" s="182"/>
      <c r="CE308" s="182"/>
      <c r="CF308" s="182"/>
      <c r="CG308" s="182"/>
      <c r="CH308" s="182"/>
      <c r="CI308" s="182"/>
      <c r="CJ308" s="182"/>
      <c r="CK308" s="182"/>
      <c r="CL308" s="182"/>
      <c r="CM308" s="182"/>
      <c r="CN308" s="182"/>
      <c r="CO308" s="182"/>
      <c r="CP308" s="182"/>
      <c r="CQ308" s="182"/>
    </row>
    <row r="309" spans="8:95" ht="63.75">
      <c r="H309" s="312"/>
      <c r="I309" s="313"/>
      <c r="J309" s="278" t="s">
        <v>134</v>
      </c>
      <c r="K309" s="336" t="s">
        <v>1211</v>
      </c>
      <c r="L309" s="333" t="s">
        <v>287</v>
      </c>
      <c r="M309" s="341" t="s">
        <v>348</v>
      </c>
      <c r="N309" s="137" t="s">
        <v>1212</v>
      </c>
      <c r="O309" s="62" t="s">
        <v>287</v>
      </c>
      <c r="P309" s="32"/>
      <c r="Q309" s="32"/>
      <c r="R309" s="226"/>
      <c r="S309" s="182"/>
      <c r="T309" s="182"/>
      <c r="U309" s="182"/>
      <c r="V309" s="182"/>
      <c r="W309" s="182"/>
      <c r="X309" s="182"/>
      <c r="Y309" s="182"/>
      <c r="Z309" s="182"/>
      <c r="AA309" s="182"/>
      <c r="AB309" s="182"/>
      <c r="AC309" s="182"/>
      <c r="AD309" s="182"/>
      <c r="AE309" s="182"/>
      <c r="AF309" s="182"/>
      <c r="AG309" s="182"/>
      <c r="AH309" s="182"/>
      <c r="AI309" s="182"/>
      <c r="AJ309" s="182"/>
      <c r="AK309" s="182"/>
      <c r="AL309" s="182"/>
      <c r="AM309" s="182"/>
      <c r="AN309" s="182"/>
      <c r="AO309" s="182"/>
      <c r="AP309" s="182"/>
      <c r="AQ309" s="182"/>
      <c r="AR309" s="182"/>
      <c r="AS309" s="182"/>
      <c r="AT309" s="182"/>
      <c r="AU309" s="182"/>
      <c r="AV309" s="182"/>
      <c r="AW309" s="182"/>
      <c r="AX309" s="182"/>
      <c r="AY309" s="182"/>
      <c r="AZ309" s="182"/>
      <c r="BA309" s="182"/>
      <c r="BB309" s="182"/>
      <c r="BC309" s="182"/>
      <c r="BD309" s="182"/>
      <c r="BE309" s="182"/>
      <c r="BF309" s="182"/>
      <c r="BG309" s="182"/>
      <c r="BH309" s="182"/>
      <c r="BI309" s="182"/>
      <c r="BJ309" s="182"/>
      <c r="BK309" s="182"/>
      <c r="BL309" s="182"/>
      <c r="BM309" s="182"/>
      <c r="BN309" s="182"/>
      <c r="BO309" s="182"/>
      <c r="BP309" s="182"/>
      <c r="BQ309" s="182"/>
      <c r="BR309" s="182"/>
      <c r="BS309" s="182"/>
      <c r="BT309" s="182"/>
      <c r="BU309" s="182"/>
      <c r="BV309" s="182"/>
      <c r="BW309" s="182"/>
      <c r="BX309" s="182"/>
      <c r="BY309" s="182"/>
      <c r="BZ309" s="182"/>
      <c r="CA309" s="182"/>
      <c r="CB309" s="182"/>
      <c r="CC309" s="182"/>
      <c r="CD309" s="182"/>
      <c r="CE309" s="182"/>
      <c r="CF309" s="182"/>
      <c r="CG309" s="182"/>
      <c r="CH309" s="182"/>
      <c r="CI309" s="182"/>
      <c r="CJ309" s="182"/>
      <c r="CK309" s="182"/>
      <c r="CL309" s="182"/>
      <c r="CM309" s="182"/>
      <c r="CN309" s="182"/>
      <c r="CO309" s="182"/>
      <c r="CP309" s="182"/>
      <c r="CQ309" s="182"/>
    </row>
    <row r="310" spans="8:95" ht="63.75">
      <c r="H310" s="312" t="s">
        <v>277</v>
      </c>
      <c r="I310" s="313" t="s">
        <v>277</v>
      </c>
      <c r="J310" s="278"/>
      <c r="K310" s="336" t="s">
        <v>1213</v>
      </c>
      <c r="L310" s="333" t="s">
        <v>1189</v>
      </c>
      <c r="M310" s="341" t="s">
        <v>348</v>
      </c>
      <c r="N310" s="137" t="s">
        <v>1214</v>
      </c>
      <c r="O310" s="62" t="s">
        <v>287</v>
      </c>
      <c r="P310" s="32"/>
      <c r="Q310" s="32"/>
      <c r="R310" s="226"/>
      <c r="S310" s="182"/>
      <c r="T310" s="182"/>
      <c r="U310" s="182"/>
      <c r="V310" s="182"/>
      <c r="W310" s="182"/>
      <c r="X310" s="182"/>
      <c r="Y310" s="182"/>
      <c r="Z310" s="182"/>
      <c r="AA310" s="182"/>
      <c r="AB310" s="182"/>
      <c r="AC310" s="182"/>
      <c r="AD310" s="182"/>
      <c r="AE310" s="182"/>
      <c r="AF310" s="182"/>
      <c r="AG310" s="182"/>
      <c r="AH310" s="182"/>
      <c r="AI310" s="182"/>
      <c r="AJ310" s="182"/>
      <c r="AK310" s="182"/>
      <c r="AL310" s="182"/>
      <c r="AM310" s="182"/>
      <c r="AN310" s="182"/>
      <c r="AO310" s="182"/>
      <c r="AP310" s="182"/>
      <c r="AQ310" s="182"/>
      <c r="AR310" s="182"/>
      <c r="AS310" s="182"/>
      <c r="AT310" s="182"/>
      <c r="AU310" s="182"/>
      <c r="AV310" s="182"/>
      <c r="AW310" s="182"/>
      <c r="AX310" s="182"/>
      <c r="AY310" s="182"/>
      <c r="AZ310" s="182"/>
      <c r="BA310" s="182"/>
      <c r="BB310" s="182"/>
      <c r="BC310" s="182"/>
      <c r="BD310" s="182"/>
      <c r="BE310" s="182"/>
      <c r="BF310" s="182"/>
      <c r="BG310" s="182"/>
      <c r="BH310" s="182"/>
      <c r="BI310" s="182"/>
      <c r="BJ310" s="182"/>
      <c r="BK310" s="182"/>
      <c r="BL310" s="182"/>
      <c r="BM310" s="182"/>
      <c r="BN310" s="182"/>
      <c r="BO310" s="182"/>
      <c r="BP310" s="182"/>
      <c r="BQ310" s="182"/>
      <c r="BR310" s="182"/>
      <c r="BS310" s="182"/>
      <c r="BT310" s="182"/>
      <c r="BU310" s="182"/>
      <c r="BV310" s="182"/>
      <c r="BW310" s="182"/>
      <c r="BX310" s="182"/>
      <c r="BY310" s="182"/>
      <c r="BZ310" s="182"/>
      <c r="CA310" s="182"/>
      <c r="CB310" s="182"/>
      <c r="CC310" s="182"/>
      <c r="CD310" s="182"/>
      <c r="CE310" s="182"/>
      <c r="CF310" s="182"/>
      <c r="CG310" s="182"/>
      <c r="CH310" s="182"/>
      <c r="CI310" s="182"/>
      <c r="CJ310" s="182"/>
      <c r="CK310" s="182"/>
      <c r="CL310" s="182"/>
      <c r="CM310" s="182"/>
      <c r="CN310" s="182"/>
      <c r="CO310" s="182"/>
      <c r="CP310" s="182"/>
      <c r="CQ310" s="182"/>
    </row>
    <row r="311" spans="8:95" ht="63.75">
      <c r="H311" s="312" t="s">
        <v>277</v>
      </c>
      <c r="I311" s="313" t="s">
        <v>277</v>
      </c>
      <c r="J311" s="278"/>
      <c r="K311" s="336" t="s">
        <v>1215</v>
      </c>
      <c r="L311" s="333" t="s">
        <v>287</v>
      </c>
      <c r="M311" s="341" t="s">
        <v>325</v>
      </c>
      <c r="N311" s="137" t="s">
        <v>1216</v>
      </c>
      <c r="O311" s="62" t="s">
        <v>1193</v>
      </c>
      <c r="P311" s="32"/>
      <c r="Q311" s="32"/>
      <c r="R311" s="226"/>
      <c r="S311" s="182"/>
      <c r="T311" s="182"/>
      <c r="U311" s="182"/>
      <c r="V311" s="182"/>
      <c r="W311" s="182"/>
      <c r="X311" s="182"/>
      <c r="Y311" s="182"/>
      <c r="Z311" s="182"/>
      <c r="AA311" s="182"/>
      <c r="AB311" s="182"/>
      <c r="AC311" s="182"/>
      <c r="AD311" s="182"/>
      <c r="AE311" s="182"/>
      <c r="AF311" s="182"/>
      <c r="AG311" s="182"/>
      <c r="AH311" s="182"/>
      <c r="AI311" s="182"/>
      <c r="AJ311" s="182"/>
      <c r="AK311" s="182"/>
      <c r="AL311" s="182"/>
      <c r="AM311" s="182"/>
      <c r="AN311" s="182"/>
      <c r="AO311" s="182"/>
      <c r="AP311" s="182"/>
      <c r="AQ311" s="182"/>
      <c r="AR311" s="182"/>
      <c r="AS311" s="182"/>
      <c r="AT311" s="182"/>
      <c r="AU311" s="182"/>
      <c r="AV311" s="182"/>
      <c r="AW311" s="182"/>
      <c r="AX311" s="182"/>
      <c r="AY311" s="182"/>
      <c r="AZ311" s="182"/>
      <c r="BA311" s="182"/>
      <c r="BB311" s="182"/>
      <c r="BC311" s="182"/>
      <c r="BD311" s="182"/>
      <c r="BE311" s="182"/>
      <c r="BF311" s="182"/>
      <c r="BG311" s="182"/>
      <c r="BH311" s="182"/>
      <c r="BI311" s="182"/>
      <c r="BJ311" s="182"/>
      <c r="BK311" s="182"/>
      <c r="BL311" s="182"/>
      <c r="BM311" s="182"/>
      <c r="BN311" s="182"/>
      <c r="BO311" s="182"/>
      <c r="BP311" s="182"/>
      <c r="BQ311" s="182"/>
      <c r="BR311" s="182"/>
      <c r="BS311" s="182"/>
      <c r="BT311" s="182"/>
      <c r="BU311" s="182"/>
      <c r="BV311" s="182"/>
      <c r="BW311" s="182"/>
      <c r="BX311" s="182"/>
      <c r="BY311" s="182"/>
      <c r="BZ311" s="182"/>
      <c r="CA311" s="182"/>
      <c r="CB311" s="182"/>
      <c r="CC311" s="182"/>
      <c r="CD311" s="182"/>
      <c r="CE311" s="182"/>
      <c r="CF311" s="182"/>
      <c r="CG311" s="182"/>
      <c r="CH311" s="182"/>
      <c r="CI311" s="182"/>
      <c r="CJ311" s="182"/>
      <c r="CK311" s="182"/>
      <c r="CL311" s="182"/>
      <c r="CM311" s="182"/>
      <c r="CN311" s="182"/>
      <c r="CO311" s="182"/>
      <c r="CP311" s="182"/>
      <c r="CQ311" s="182"/>
    </row>
    <row r="312" spans="8:95" ht="63.75">
      <c r="H312" s="312" t="s">
        <v>277</v>
      </c>
      <c r="I312" s="313" t="s">
        <v>277</v>
      </c>
      <c r="J312" s="278"/>
      <c r="K312" s="336" t="s">
        <v>1217</v>
      </c>
      <c r="L312" s="350"/>
      <c r="M312" s="341" t="s">
        <v>325</v>
      </c>
      <c r="N312" s="137" t="s">
        <v>1195</v>
      </c>
      <c r="O312" s="62" t="s">
        <v>1196</v>
      </c>
      <c r="P312" s="32"/>
      <c r="Q312" s="32"/>
      <c r="R312" s="226"/>
      <c r="S312" s="182"/>
      <c r="T312" s="182"/>
      <c r="U312" s="182"/>
      <c r="V312" s="182"/>
      <c r="W312" s="182"/>
      <c r="X312" s="182"/>
      <c r="Y312" s="182"/>
      <c r="Z312" s="182"/>
      <c r="AA312" s="182"/>
      <c r="AB312" s="182"/>
      <c r="AC312" s="182"/>
      <c r="AD312" s="182"/>
      <c r="AE312" s="182"/>
      <c r="AF312" s="182"/>
      <c r="AG312" s="182"/>
      <c r="AH312" s="182"/>
      <c r="AI312" s="182"/>
      <c r="AJ312" s="182"/>
      <c r="AK312" s="182"/>
      <c r="AL312" s="182"/>
      <c r="AM312" s="182"/>
      <c r="AN312" s="182"/>
      <c r="AO312" s="182"/>
      <c r="AP312" s="182"/>
      <c r="AQ312" s="182"/>
      <c r="AR312" s="182"/>
      <c r="AS312" s="182"/>
      <c r="AT312" s="182"/>
      <c r="AU312" s="182"/>
      <c r="AV312" s="182"/>
      <c r="AW312" s="182"/>
      <c r="AX312" s="182"/>
      <c r="AY312" s="182"/>
      <c r="AZ312" s="182"/>
      <c r="BA312" s="182"/>
      <c r="BB312" s="182"/>
      <c r="BC312" s="182"/>
      <c r="BD312" s="182"/>
      <c r="BE312" s="182"/>
      <c r="BF312" s="182"/>
      <c r="BG312" s="182"/>
      <c r="BH312" s="182"/>
      <c r="BI312" s="182"/>
      <c r="BJ312" s="182"/>
      <c r="BK312" s="182"/>
      <c r="BL312" s="182"/>
      <c r="BM312" s="182"/>
      <c r="BN312" s="182"/>
      <c r="BO312" s="182"/>
      <c r="BP312" s="182"/>
      <c r="BQ312" s="182"/>
      <c r="BR312" s="182"/>
      <c r="BS312" s="182"/>
      <c r="BT312" s="182"/>
      <c r="BU312" s="182"/>
      <c r="BV312" s="182"/>
      <c r="BW312" s="182"/>
      <c r="BX312" s="182"/>
      <c r="BY312" s="182"/>
      <c r="BZ312" s="182"/>
      <c r="CA312" s="182"/>
      <c r="CB312" s="182"/>
      <c r="CC312" s="182"/>
      <c r="CD312" s="182"/>
      <c r="CE312" s="182"/>
      <c r="CF312" s="182"/>
      <c r="CG312" s="182"/>
      <c r="CH312" s="182"/>
      <c r="CI312" s="182"/>
      <c r="CJ312" s="182"/>
      <c r="CK312" s="182"/>
      <c r="CL312" s="182"/>
      <c r="CM312" s="182"/>
      <c r="CN312" s="182"/>
      <c r="CO312" s="182"/>
      <c r="CP312" s="182"/>
      <c r="CQ312" s="182"/>
    </row>
    <row r="313" spans="8:95" ht="63.75">
      <c r="H313" s="312" t="s">
        <v>277</v>
      </c>
      <c r="I313" s="313"/>
      <c r="J313" s="278" t="s">
        <v>138</v>
      </c>
      <c r="K313" s="336" t="s">
        <v>1218</v>
      </c>
      <c r="L313" s="333" t="s">
        <v>287</v>
      </c>
      <c r="M313" s="341" t="s">
        <v>348</v>
      </c>
      <c r="N313" s="137" t="s">
        <v>1212</v>
      </c>
      <c r="O313" s="62" t="s">
        <v>287</v>
      </c>
      <c r="P313" s="32"/>
      <c r="Q313" s="32"/>
      <c r="R313" s="226"/>
      <c r="S313" s="182"/>
      <c r="T313" s="182"/>
      <c r="U313" s="182"/>
      <c r="V313" s="182"/>
      <c r="W313" s="182"/>
      <c r="X313" s="182"/>
      <c r="Y313" s="182"/>
      <c r="Z313" s="182"/>
      <c r="AA313" s="182"/>
      <c r="AB313" s="182"/>
      <c r="AC313" s="182"/>
      <c r="AD313" s="182"/>
      <c r="AE313" s="182"/>
      <c r="AF313" s="182"/>
      <c r="AG313" s="182"/>
      <c r="AH313" s="182"/>
      <c r="AI313" s="182"/>
      <c r="AJ313" s="182"/>
      <c r="AK313" s="182"/>
      <c r="AL313" s="182"/>
      <c r="AM313" s="182"/>
      <c r="AN313" s="182"/>
      <c r="AO313" s="182"/>
      <c r="AP313" s="182"/>
      <c r="AQ313" s="182"/>
      <c r="AR313" s="182"/>
      <c r="AS313" s="182"/>
      <c r="AT313" s="182"/>
      <c r="AU313" s="182"/>
      <c r="AV313" s="182"/>
      <c r="AW313" s="182"/>
      <c r="AX313" s="182"/>
      <c r="AY313" s="182"/>
      <c r="AZ313" s="182"/>
      <c r="BA313" s="182"/>
      <c r="BB313" s="182"/>
      <c r="BC313" s="182"/>
      <c r="BD313" s="182"/>
      <c r="BE313" s="182"/>
      <c r="BF313" s="182"/>
      <c r="BG313" s="182"/>
      <c r="BH313" s="182"/>
      <c r="BI313" s="182"/>
      <c r="BJ313" s="182"/>
      <c r="BK313" s="182"/>
      <c r="BL313" s="182"/>
      <c r="BM313" s="182"/>
      <c r="BN313" s="182"/>
      <c r="BO313" s="182"/>
      <c r="BP313" s="182"/>
      <c r="BQ313" s="182"/>
      <c r="BR313" s="182"/>
      <c r="BS313" s="182"/>
      <c r="BT313" s="182"/>
      <c r="BU313" s="182"/>
      <c r="BV313" s="182"/>
      <c r="BW313" s="182"/>
      <c r="BX313" s="182"/>
      <c r="BY313" s="182"/>
      <c r="BZ313" s="182"/>
      <c r="CA313" s="182"/>
      <c r="CB313" s="182"/>
      <c r="CC313" s="182"/>
      <c r="CD313" s="182"/>
      <c r="CE313" s="182"/>
      <c r="CF313" s="182"/>
      <c r="CG313" s="182"/>
      <c r="CH313" s="182"/>
      <c r="CI313" s="182"/>
      <c r="CJ313" s="182"/>
      <c r="CK313" s="182"/>
      <c r="CL313" s="182"/>
      <c r="CM313" s="182"/>
      <c r="CN313" s="182"/>
      <c r="CO313" s="182"/>
      <c r="CP313" s="182"/>
      <c r="CQ313" s="182"/>
    </row>
    <row r="314" spans="8:95" ht="63.75">
      <c r="H314" s="312"/>
      <c r="I314" s="313"/>
      <c r="J314" s="278"/>
      <c r="K314" s="336" t="s">
        <v>1219</v>
      </c>
      <c r="L314" s="333" t="s">
        <v>1189</v>
      </c>
      <c r="M314" s="341" t="s">
        <v>348</v>
      </c>
      <c r="N314" s="137" t="s">
        <v>1214</v>
      </c>
      <c r="O314" s="62" t="s">
        <v>287</v>
      </c>
      <c r="P314" s="32"/>
      <c r="Q314" s="32"/>
      <c r="R314" s="226"/>
      <c r="S314" s="182"/>
      <c r="T314" s="182"/>
      <c r="U314" s="182"/>
      <c r="V314" s="182"/>
      <c r="W314" s="182"/>
      <c r="X314" s="182"/>
      <c r="Y314" s="182"/>
      <c r="Z314" s="182"/>
      <c r="AA314" s="182"/>
      <c r="AB314" s="182"/>
      <c r="AC314" s="182"/>
      <c r="AD314" s="182"/>
      <c r="AE314" s="182"/>
      <c r="AF314" s="182"/>
      <c r="AG314" s="182"/>
      <c r="AH314" s="182"/>
      <c r="AI314" s="182"/>
      <c r="AJ314" s="182"/>
      <c r="AK314" s="182"/>
      <c r="AL314" s="182"/>
      <c r="AM314" s="182"/>
      <c r="AN314" s="182"/>
      <c r="AO314" s="182"/>
      <c r="AP314" s="182"/>
      <c r="AQ314" s="182"/>
      <c r="AR314" s="182"/>
      <c r="AS314" s="182"/>
      <c r="AT314" s="182"/>
      <c r="AU314" s="182"/>
      <c r="AV314" s="182"/>
      <c r="AW314" s="182"/>
      <c r="AX314" s="182"/>
      <c r="AY314" s="182"/>
      <c r="AZ314" s="182"/>
      <c r="BA314" s="182"/>
      <c r="BB314" s="182"/>
      <c r="BC314" s="182"/>
      <c r="BD314" s="182"/>
      <c r="BE314" s="182"/>
      <c r="BF314" s="182"/>
      <c r="BG314" s="182"/>
      <c r="BH314" s="182"/>
      <c r="BI314" s="182"/>
      <c r="BJ314" s="182"/>
      <c r="BK314" s="182"/>
      <c r="BL314" s="182"/>
      <c r="BM314" s="182"/>
      <c r="BN314" s="182"/>
      <c r="BO314" s="182"/>
      <c r="BP314" s="182"/>
      <c r="BQ314" s="182"/>
      <c r="BR314" s="182"/>
      <c r="BS314" s="182"/>
      <c r="BT314" s="182"/>
      <c r="BU314" s="182"/>
      <c r="BV314" s="182"/>
      <c r="BW314" s="182"/>
      <c r="BX314" s="182"/>
      <c r="BY314" s="182"/>
      <c r="BZ314" s="182"/>
      <c r="CA314" s="182"/>
      <c r="CB314" s="182"/>
      <c r="CC314" s="182"/>
      <c r="CD314" s="182"/>
      <c r="CE314" s="182"/>
      <c r="CF314" s="182"/>
      <c r="CG314" s="182"/>
      <c r="CH314" s="182"/>
      <c r="CI314" s="182"/>
      <c r="CJ314" s="182"/>
      <c r="CK314" s="182"/>
      <c r="CL314" s="182"/>
      <c r="CM314" s="182"/>
      <c r="CN314" s="182"/>
      <c r="CO314" s="182"/>
      <c r="CP314" s="182"/>
      <c r="CQ314" s="182"/>
    </row>
    <row r="315" spans="8:95" ht="63.75">
      <c r="H315" s="312"/>
      <c r="I315" s="313"/>
      <c r="J315" s="278"/>
      <c r="K315" s="336" t="s">
        <v>1220</v>
      </c>
      <c r="L315" s="333" t="s">
        <v>287</v>
      </c>
      <c r="M315" s="341" t="s">
        <v>325</v>
      </c>
      <c r="N315" s="137" t="s">
        <v>1216</v>
      </c>
      <c r="O315" s="62" t="s">
        <v>1193</v>
      </c>
      <c r="P315" s="32"/>
      <c r="Q315" s="32"/>
      <c r="R315" s="226"/>
      <c r="S315" s="182"/>
      <c r="T315" s="182"/>
      <c r="U315" s="182"/>
      <c r="V315" s="182"/>
      <c r="W315" s="182"/>
      <c r="X315" s="182"/>
      <c r="Y315" s="182"/>
      <c r="Z315" s="182"/>
      <c r="AA315" s="182"/>
      <c r="AB315" s="182"/>
      <c r="AC315" s="182"/>
      <c r="AD315" s="182"/>
      <c r="AE315" s="182"/>
      <c r="AF315" s="182"/>
      <c r="AG315" s="182"/>
      <c r="AH315" s="182"/>
      <c r="AI315" s="182"/>
      <c r="AJ315" s="182"/>
      <c r="AK315" s="182"/>
      <c r="AL315" s="182"/>
      <c r="AM315" s="182"/>
      <c r="AN315" s="182"/>
      <c r="AO315" s="182"/>
      <c r="AP315" s="182"/>
      <c r="AQ315" s="182"/>
      <c r="AR315" s="182"/>
      <c r="AS315" s="182"/>
      <c r="AT315" s="182"/>
      <c r="AU315" s="182"/>
      <c r="AV315" s="182"/>
      <c r="AW315" s="182"/>
      <c r="AX315" s="182"/>
      <c r="AY315" s="182"/>
      <c r="AZ315" s="182"/>
      <c r="BA315" s="182"/>
      <c r="BB315" s="182"/>
      <c r="BC315" s="182"/>
      <c r="BD315" s="182"/>
      <c r="BE315" s="182"/>
      <c r="BF315" s="182"/>
      <c r="BG315" s="182"/>
      <c r="BH315" s="182"/>
      <c r="BI315" s="182"/>
      <c r="BJ315" s="182"/>
      <c r="BK315" s="182"/>
      <c r="BL315" s="182"/>
      <c r="BM315" s="182"/>
      <c r="BN315" s="182"/>
      <c r="BO315" s="182"/>
      <c r="BP315" s="182"/>
      <c r="BQ315" s="182"/>
      <c r="BR315" s="182"/>
      <c r="BS315" s="182"/>
      <c r="BT315" s="182"/>
      <c r="BU315" s="182"/>
      <c r="BV315" s="182"/>
      <c r="BW315" s="182"/>
      <c r="BX315" s="182"/>
      <c r="BY315" s="182"/>
      <c r="BZ315" s="182"/>
      <c r="CA315" s="182"/>
      <c r="CB315" s="182"/>
      <c r="CC315" s="182"/>
      <c r="CD315" s="182"/>
      <c r="CE315" s="182"/>
      <c r="CF315" s="182"/>
      <c r="CG315" s="182"/>
      <c r="CH315" s="182"/>
      <c r="CI315" s="182"/>
      <c r="CJ315" s="182"/>
      <c r="CK315" s="182"/>
      <c r="CL315" s="182"/>
      <c r="CM315" s="182"/>
      <c r="CN315" s="182"/>
      <c r="CO315" s="182"/>
      <c r="CP315" s="182"/>
      <c r="CQ315" s="182"/>
    </row>
    <row r="316" spans="8:95" ht="63.75">
      <c r="H316" s="312" t="s">
        <v>277</v>
      </c>
      <c r="I316" s="313"/>
      <c r="J316" s="278"/>
      <c r="K316" s="336" t="s">
        <v>1221</v>
      </c>
      <c r="L316" s="350"/>
      <c r="M316" s="341" t="s">
        <v>325</v>
      </c>
      <c r="N316" s="137" t="s">
        <v>1195</v>
      </c>
      <c r="O316" s="62" t="s">
        <v>1196</v>
      </c>
      <c r="P316" s="32"/>
      <c r="Q316" s="32"/>
      <c r="R316" s="226"/>
      <c r="S316" s="182"/>
      <c r="T316" s="182"/>
      <c r="U316" s="182"/>
      <c r="V316" s="182"/>
      <c r="W316" s="182"/>
      <c r="X316" s="182"/>
      <c r="Y316" s="182"/>
      <c r="Z316" s="182"/>
      <c r="AA316" s="182"/>
      <c r="AB316" s="182"/>
      <c r="AC316" s="182"/>
      <c r="AD316" s="182"/>
      <c r="AE316" s="182"/>
      <c r="AF316" s="182"/>
      <c r="AG316" s="182"/>
      <c r="AH316" s="182"/>
      <c r="AI316" s="182"/>
      <c r="AJ316" s="182"/>
      <c r="AK316" s="182"/>
      <c r="AL316" s="182"/>
      <c r="AM316" s="182"/>
      <c r="AN316" s="182"/>
      <c r="AO316" s="182"/>
      <c r="AP316" s="182"/>
      <c r="AQ316" s="182"/>
      <c r="AR316" s="182"/>
      <c r="AS316" s="182"/>
      <c r="AT316" s="182"/>
      <c r="AU316" s="182"/>
      <c r="AV316" s="182"/>
      <c r="AW316" s="182"/>
      <c r="AX316" s="182"/>
      <c r="AY316" s="182"/>
      <c r="AZ316" s="182"/>
      <c r="BA316" s="182"/>
      <c r="BB316" s="182"/>
      <c r="BC316" s="182"/>
      <c r="BD316" s="182"/>
      <c r="BE316" s="182"/>
      <c r="BF316" s="182"/>
      <c r="BG316" s="182"/>
      <c r="BH316" s="182"/>
      <c r="BI316" s="182"/>
      <c r="BJ316" s="182"/>
      <c r="BK316" s="182"/>
      <c r="BL316" s="182"/>
      <c r="BM316" s="182"/>
      <c r="BN316" s="182"/>
      <c r="BO316" s="182"/>
      <c r="BP316" s="182"/>
      <c r="BQ316" s="182"/>
      <c r="BR316" s="182"/>
      <c r="BS316" s="182"/>
      <c r="BT316" s="182"/>
      <c r="BU316" s="182"/>
      <c r="BV316" s="182"/>
      <c r="BW316" s="182"/>
      <c r="BX316" s="182"/>
      <c r="BY316" s="182"/>
      <c r="BZ316" s="182"/>
      <c r="CA316" s="182"/>
      <c r="CB316" s="182"/>
      <c r="CC316" s="182"/>
      <c r="CD316" s="182"/>
      <c r="CE316" s="182"/>
      <c r="CF316" s="182"/>
      <c r="CG316" s="182"/>
      <c r="CH316" s="182"/>
      <c r="CI316" s="182"/>
      <c r="CJ316" s="182"/>
      <c r="CK316" s="182"/>
      <c r="CL316" s="182"/>
      <c r="CM316" s="182"/>
      <c r="CN316" s="182"/>
      <c r="CO316" s="182"/>
      <c r="CP316" s="182"/>
      <c r="CQ316" s="182"/>
    </row>
    <row r="317" spans="8:95" ht="76.5">
      <c r="H317" s="312"/>
      <c r="I317" s="313" t="s">
        <v>300</v>
      </c>
      <c r="J317" s="278"/>
      <c r="K317" s="336" t="s">
        <v>1222</v>
      </c>
      <c r="L317" s="350"/>
      <c r="M317" s="344"/>
      <c r="N317" s="175"/>
      <c r="O317" s="176"/>
      <c r="P317" s="167"/>
      <c r="Q317" s="168"/>
      <c r="R317" s="226"/>
      <c r="S317" s="182"/>
      <c r="T317" s="182"/>
      <c r="U317" s="182"/>
      <c r="V317" s="182"/>
      <c r="W317" s="182"/>
      <c r="X317" s="182"/>
      <c r="Y317" s="182"/>
      <c r="Z317" s="182"/>
      <c r="AA317" s="182"/>
      <c r="AB317" s="182"/>
      <c r="AC317" s="182"/>
      <c r="AD317" s="182"/>
      <c r="AE317" s="182"/>
      <c r="AF317" s="182"/>
      <c r="AG317" s="182"/>
      <c r="AH317" s="182"/>
      <c r="AI317" s="182"/>
      <c r="AJ317" s="182"/>
      <c r="AK317" s="182"/>
      <c r="AL317" s="182"/>
      <c r="AM317" s="182"/>
      <c r="AN317" s="182"/>
      <c r="AO317" s="182"/>
      <c r="AP317" s="182"/>
      <c r="AQ317" s="182"/>
      <c r="AR317" s="182"/>
      <c r="AS317" s="182"/>
      <c r="AT317" s="182"/>
      <c r="AU317" s="182"/>
      <c r="AV317" s="182"/>
      <c r="AW317" s="182"/>
      <c r="AX317" s="182"/>
      <c r="AY317" s="182"/>
      <c r="AZ317" s="182"/>
      <c r="BA317" s="182"/>
      <c r="BB317" s="182"/>
      <c r="BC317" s="182"/>
      <c r="BD317" s="182"/>
      <c r="BE317" s="182"/>
      <c r="BF317" s="182"/>
      <c r="BG317" s="182"/>
      <c r="BH317" s="182"/>
      <c r="BI317" s="182"/>
      <c r="BJ317" s="182"/>
      <c r="BK317" s="182"/>
      <c r="BL317" s="182"/>
      <c r="BM317" s="182"/>
      <c r="BN317" s="182"/>
      <c r="BO317" s="182"/>
      <c r="BP317" s="182"/>
      <c r="BQ317" s="182"/>
      <c r="BR317" s="182"/>
      <c r="BS317" s="182"/>
      <c r="BT317" s="182"/>
      <c r="BU317" s="182"/>
      <c r="BV317" s="182"/>
      <c r="BW317" s="182"/>
      <c r="BX317" s="182"/>
      <c r="BY317" s="182"/>
      <c r="BZ317" s="182"/>
      <c r="CA317" s="182"/>
      <c r="CB317" s="182"/>
      <c r="CC317" s="182"/>
      <c r="CD317" s="182"/>
      <c r="CE317" s="182"/>
      <c r="CF317" s="182"/>
      <c r="CG317" s="182"/>
      <c r="CH317" s="182"/>
      <c r="CI317" s="182"/>
      <c r="CJ317" s="182"/>
      <c r="CK317" s="182"/>
      <c r="CL317" s="182"/>
      <c r="CM317" s="182"/>
      <c r="CN317" s="182"/>
      <c r="CO317" s="182"/>
      <c r="CP317" s="182"/>
      <c r="CQ317" s="182"/>
    </row>
    <row r="318" spans="8:95" ht="63.75">
      <c r="H318" s="312"/>
      <c r="I318" s="313"/>
      <c r="J318" s="278" t="s">
        <v>117</v>
      </c>
      <c r="K318" s="336" t="s">
        <v>1223</v>
      </c>
      <c r="L318" s="350"/>
      <c r="M318" s="341" t="s">
        <v>325</v>
      </c>
      <c r="N318" s="137" t="s">
        <v>1175</v>
      </c>
      <c r="O318" s="62" t="s">
        <v>913</v>
      </c>
      <c r="P318" s="32"/>
      <c r="Q318" s="121"/>
      <c r="R318" s="226"/>
      <c r="S318" s="182"/>
      <c r="T318" s="182"/>
      <c r="U318" s="182"/>
      <c r="V318" s="182"/>
      <c r="W318" s="182"/>
      <c r="X318" s="182"/>
      <c r="Y318" s="182"/>
      <c r="Z318" s="182"/>
      <c r="AA318" s="182"/>
      <c r="AB318" s="182"/>
      <c r="AC318" s="182"/>
      <c r="AD318" s="182"/>
      <c r="AE318" s="182"/>
      <c r="AF318" s="182"/>
      <c r="AG318" s="182"/>
      <c r="AH318" s="182"/>
      <c r="AI318" s="182"/>
      <c r="AJ318" s="182"/>
      <c r="AK318" s="182"/>
      <c r="AL318" s="182"/>
      <c r="AM318" s="182"/>
      <c r="AN318" s="182"/>
      <c r="AO318" s="182"/>
      <c r="AP318" s="182"/>
      <c r="AQ318" s="182"/>
      <c r="AR318" s="182"/>
      <c r="AS318" s="182"/>
      <c r="AT318" s="182"/>
      <c r="AU318" s="182"/>
      <c r="AV318" s="182"/>
      <c r="AW318" s="182"/>
      <c r="AX318" s="182"/>
      <c r="AY318" s="182"/>
      <c r="AZ318" s="182"/>
      <c r="BA318" s="182"/>
      <c r="BB318" s="182"/>
      <c r="BC318" s="182"/>
      <c r="BD318" s="182"/>
      <c r="BE318" s="182"/>
      <c r="BF318" s="182"/>
      <c r="BG318" s="182"/>
      <c r="BH318" s="182"/>
      <c r="BI318" s="182"/>
      <c r="BJ318" s="182"/>
      <c r="BK318" s="182"/>
      <c r="BL318" s="182"/>
      <c r="BM318" s="182"/>
      <c r="BN318" s="182"/>
      <c r="BO318" s="182"/>
      <c r="BP318" s="182"/>
      <c r="BQ318" s="182"/>
      <c r="BR318" s="182"/>
      <c r="BS318" s="182"/>
      <c r="BT318" s="182"/>
      <c r="BU318" s="182"/>
      <c r="BV318" s="182"/>
      <c r="BW318" s="182"/>
      <c r="BX318" s="182"/>
      <c r="BY318" s="182"/>
      <c r="BZ318" s="182"/>
      <c r="CA318" s="182"/>
      <c r="CB318" s="182"/>
      <c r="CC318" s="182"/>
      <c r="CD318" s="182"/>
      <c r="CE318" s="182"/>
      <c r="CF318" s="182"/>
      <c r="CG318" s="182"/>
      <c r="CH318" s="182"/>
      <c r="CI318" s="182"/>
      <c r="CJ318" s="182"/>
      <c r="CK318" s="182"/>
      <c r="CL318" s="182"/>
      <c r="CM318" s="182"/>
      <c r="CN318" s="182"/>
      <c r="CO318" s="182"/>
      <c r="CP318" s="182"/>
      <c r="CQ318" s="182"/>
    </row>
    <row r="319" spans="8:95" ht="51">
      <c r="H319" s="312"/>
      <c r="I319" s="313"/>
      <c r="J319" s="278" t="s">
        <v>119</v>
      </c>
      <c r="K319" s="336" t="s">
        <v>1224</v>
      </c>
      <c r="L319" s="350"/>
      <c r="M319" s="341" t="s">
        <v>325</v>
      </c>
      <c r="N319" s="137" t="s">
        <v>1175</v>
      </c>
      <c r="O319" s="62" t="s">
        <v>913</v>
      </c>
      <c r="P319" s="32"/>
      <c r="Q319" s="121"/>
      <c r="R319" s="226"/>
      <c r="S319" s="182"/>
      <c r="T319" s="182"/>
      <c r="U319" s="182"/>
      <c r="V319" s="182"/>
      <c r="W319" s="182"/>
      <c r="X319" s="182"/>
      <c r="Y319" s="182"/>
      <c r="Z319" s="182"/>
      <c r="AA319" s="182"/>
      <c r="AB319" s="182"/>
      <c r="AC319" s="182"/>
      <c r="AD319" s="182"/>
      <c r="AE319" s="182"/>
      <c r="AF319" s="182"/>
      <c r="AG319" s="182"/>
      <c r="AH319" s="182"/>
      <c r="AI319" s="182"/>
      <c r="AJ319" s="182"/>
      <c r="AK319" s="182"/>
      <c r="AL319" s="182"/>
      <c r="AM319" s="182"/>
      <c r="AN319" s="182"/>
      <c r="AO319" s="182"/>
      <c r="AP319" s="182"/>
      <c r="AQ319" s="182"/>
      <c r="AR319" s="182"/>
      <c r="AS319" s="182"/>
      <c r="AT319" s="182"/>
      <c r="AU319" s="182"/>
      <c r="AV319" s="182"/>
      <c r="AW319" s="182"/>
      <c r="AX319" s="182"/>
      <c r="AY319" s="182"/>
      <c r="AZ319" s="182"/>
      <c r="BA319" s="182"/>
      <c r="BB319" s="182"/>
      <c r="BC319" s="182"/>
      <c r="BD319" s="182"/>
      <c r="BE319" s="182"/>
      <c r="BF319" s="182"/>
      <c r="BG319" s="182"/>
      <c r="BH319" s="182"/>
      <c r="BI319" s="182"/>
      <c r="BJ319" s="182"/>
      <c r="BK319" s="182"/>
      <c r="BL319" s="182"/>
      <c r="BM319" s="182"/>
      <c r="BN319" s="182"/>
      <c r="BO319" s="182"/>
      <c r="BP319" s="182"/>
      <c r="BQ319" s="182"/>
      <c r="BR319" s="182"/>
      <c r="BS319" s="182"/>
      <c r="BT319" s="182"/>
      <c r="BU319" s="182"/>
      <c r="BV319" s="182"/>
      <c r="BW319" s="182"/>
      <c r="BX319" s="182"/>
      <c r="BY319" s="182"/>
      <c r="BZ319" s="182"/>
      <c r="CA319" s="182"/>
      <c r="CB319" s="182"/>
      <c r="CC319" s="182"/>
      <c r="CD319" s="182"/>
      <c r="CE319" s="182"/>
      <c r="CF319" s="182"/>
      <c r="CG319" s="182"/>
      <c r="CH319" s="182"/>
      <c r="CI319" s="182"/>
      <c r="CJ319" s="182"/>
      <c r="CK319" s="182"/>
      <c r="CL319" s="182"/>
      <c r="CM319" s="182"/>
      <c r="CN319" s="182"/>
      <c r="CO319" s="182"/>
      <c r="CP319" s="182"/>
      <c r="CQ319" s="182"/>
    </row>
    <row r="320" spans="8:95" ht="76.5">
      <c r="H320" s="312"/>
      <c r="I320" s="313"/>
      <c r="J320" s="278" t="s">
        <v>121</v>
      </c>
      <c r="K320" s="336" t="s">
        <v>1225</v>
      </c>
      <c r="L320" s="350"/>
      <c r="M320" s="341" t="s">
        <v>325</v>
      </c>
      <c r="N320" s="137" t="s">
        <v>1175</v>
      </c>
      <c r="O320" s="62" t="s">
        <v>913</v>
      </c>
      <c r="P320" s="32"/>
      <c r="Q320" s="121"/>
      <c r="R320" s="226"/>
      <c r="S320" s="182"/>
      <c r="T320" s="182"/>
      <c r="U320" s="182"/>
      <c r="V320" s="182"/>
      <c r="W320" s="182"/>
      <c r="X320" s="182"/>
      <c r="Y320" s="182"/>
      <c r="Z320" s="182"/>
      <c r="AA320" s="182"/>
      <c r="AB320" s="182"/>
      <c r="AC320" s="182"/>
      <c r="AD320" s="182"/>
      <c r="AE320" s="182"/>
      <c r="AF320" s="182"/>
      <c r="AG320" s="182"/>
      <c r="AH320" s="182"/>
      <c r="AI320" s="182"/>
      <c r="AJ320" s="182"/>
      <c r="AK320" s="182"/>
      <c r="AL320" s="182"/>
      <c r="AM320" s="182"/>
      <c r="AN320" s="182"/>
      <c r="AO320" s="182"/>
      <c r="AP320" s="182"/>
      <c r="AQ320" s="182"/>
      <c r="AR320" s="182"/>
      <c r="AS320" s="182"/>
      <c r="AT320" s="182"/>
      <c r="AU320" s="182"/>
      <c r="AV320" s="182"/>
      <c r="AW320" s="182"/>
      <c r="AX320" s="182"/>
      <c r="AY320" s="182"/>
      <c r="AZ320" s="182"/>
      <c r="BA320" s="182"/>
      <c r="BB320" s="182"/>
      <c r="BC320" s="182"/>
      <c r="BD320" s="182"/>
      <c r="BE320" s="182"/>
      <c r="BF320" s="182"/>
      <c r="BG320" s="182"/>
      <c r="BH320" s="182"/>
      <c r="BI320" s="182"/>
      <c r="BJ320" s="182"/>
      <c r="BK320" s="182"/>
      <c r="BL320" s="182"/>
      <c r="BM320" s="182"/>
      <c r="BN320" s="182"/>
      <c r="BO320" s="182"/>
      <c r="BP320" s="182"/>
      <c r="BQ320" s="182"/>
      <c r="BR320" s="182"/>
      <c r="BS320" s="182"/>
      <c r="BT320" s="182"/>
      <c r="BU320" s="182"/>
      <c r="BV320" s="182"/>
      <c r="BW320" s="182"/>
      <c r="BX320" s="182"/>
      <c r="BY320" s="182"/>
      <c r="BZ320" s="182"/>
      <c r="CA320" s="182"/>
      <c r="CB320" s="182"/>
      <c r="CC320" s="182"/>
      <c r="CD320" s="182"/>
      <c r="CE320" s="182"/>
      <c r="CF320" s="182"/>
      <c r="CG320" s="182"/>
      <c r="CH320" s="182"/>
      <c r="CI320" s="182"/>
      <c r="CJ320" s="182"/>
      <c r="CK320" s="182"/>
      <c r="CL320" s="182"/>
      <c r="CM320" s="182"/>
      <c r="CN320" s="182"/>
      <c r="CO320" s="182"/>
      <c r="CP320" s="182"/>
      <c r="CQ320" s="182"/>
    </row>
    <row r="321" spans="8:95" ht="267.75">
      <c r="H321" s="312" t="s">
        <v>277</v>
      </c>
      <c r="I321" s="313" t="s">
        <v>302</v>
      </c>
      <c r="J321" s="278"/>
      <c r="K321" s="336" t="s">
        <v>1226</v>
      </c>
      <c r="L321" s="333" t="s">
        <v>287</v>
      </c>
      <c r="M321" s="341" t="s">
        <v>325</v>
      </c>
      <c r="N321" s="137" t="s">
        <v>1175</v>
      </c>
      <c r="O321" s="62" t="s">
        <v>287</v>
      </c>
      <c r="P321" s="121"/>
      <c r="Q321" s="121"/>
      <c r="R321" s="226"/>
      <c r="S321" s="182"/>
      <c r="T321" s="182"/>
      <c r="U321" s="182"/>
      <c r="V321" s="182"/>
      <c r="W321" s="182"/>
      <c r="X321" s="182"/>
      <c r="Y321" s="182"/>
      <c r="Z321" s="182"/>
      <c r="AA321" s="182"/>
      <c r="AB321" s="182"/>
      <c r="AC321" s="182"/>
      <c r="AD321" s="182"/>
      <c r="AE321" s="182"/>
      <c r="AF321" s="182"/>
      <c r="AG321" s="182"/>
      <c r="AH321" s="182"/>
      <c r="AI321" s="182"/>
      <c r="AJ321" s="182"/>
      <c r="AK321" s="182"/>
      <c r="AL321" s="182"/>
      <c r="AM321" s="182"/>
      <c r="AN321" s="182"/>
      <c r="AO321" s="182"/>
      <c r="AP321" s="182"/>
      <c r="AQ321" s="182"/>
      <c r="AR321" s="182"/>
      <c r="AS321" s="182"/>
      <c r="AT321" s="182"/>
      <c r="AU321" s="182"/>
      <c r="AV321" s="182"/>
      <c r="AW321" s="182"/>
      <c r="AX321" s="182"/>
      <c r="AY321" s="182"/>
      <c r="AZ321" s="182"/>
      <c r="BA321" s="182"/>
      <c r="BB321" s="182"/>
      <c r="BC321" s="182"/>
      <c r="BD321" s="182"/>
      <c r="BE321" s="182"/>
      <c r="BF321" s="182"/>
      <c r="BG321" s="182"/>
      <c r="BH321" s="182"/>
      <c r="BI321" s="182"/>
      <c r="BJ321" s="182"/>
      <c r="BK321" s="182"/>
      <c r="BL321" s="182"/>
      <c r="BM321" s="182"/>
      <c r="BN321" s="182"/>
      <c r="BO321" s="182"/>
      <c r="BP321" s="182"/>
      <c r="BQ321" s="182"/>
      <c r="BR321" s="182"/>
      <c r="BS321" s="182"/>
      <c r="BT321" s="182"/>
      <c r="BU321" s="182"/>
      <c r="BV321" s="182"/>
      <c r="BW321" s="182"/>
      <c r="BX321" s="182"/>
      <c r="BY321" s="182"/>
      <c r="BZ321" s="182"/>
      <c r="CA321" s="182"/>
      <c r="CB321" s="182"/>
      <c r="CC321" s="182"/>
      <c r="CD321" s="182"/>
      <c r="CE321" s="182"/>
      <c r="CF321" s="182"/>
      <c r="CG321" s="182"/>
      <c r="CH321" s="182"/>
      <c r="CI321" s="182"/>
      <c r="CJ321" s="182"/>
      <c r="CK321" s="182"/>
      <c r="CL321" s="182"/>
      <c r="CM321" s="182"/>
      <c r="CN321" s="182"/>
      <c r="CO321" s="182"/>
      <c r="CP321" s="182"/>
      <c r="CQ321" s="182"/>
    </row>
    <row r="323" spans="8:95" ht="78.75">
      <c r="H323" s="312" t="s">
        <v>1227</v>
      </c>
      <c r="I323" s="313"/>
      <c r="J323" s="186"/>
      <c r="K323" s="174" t="s">
        <v>1228</v>
      </c>
      <c r="L323" s="59" t="s">
        <v>1229</v>
      </c>
      <c r="M323" s="55" t="s">
        <v>282</v>
      </c>
      <c r="N323" s="57" t="s">
        <v>1170</v>
      </c>
      <c r="O323" s="55" t="s">
        <v>283</v>
      </c>
      <c r="P323" s="55" t="s">
        <v>103</v>
      </c>
      <c r="Q323" s="57" t="s">
        <v>104</v>
      </c>
      <c r="R323" s="226"/>
      <c r="S323" s="182"/>
      <c r="T323" s="182"/>
      <c r="U323" s="182"/>
      <c r="V323" s="182"/>
      <c r="W323" s="182"/>
      <c r="X323" s="182"/>
      <c r="Y323" s="182"/>
      <c r="Z323" s="182"/>
      <c r="AA323" s="182"/>
      <c r="AB323" s="182"/>
      <c r="AC323" s="182"/>
      <c r="AD323" s="182"/>
      <c r="AE323" s="182"/>
      <c r="AF323" s="182"/>
      <c r="AG323" s="182"/>
      <c r="AH323" s="182"/>
      <c r="AI323" s="182"/>
      <c r="AJ323" s="182"/>
      <c r="AK323" s="182"/>
      <c r="AL323" s="182"/>
      <c r="AM323" s="182"/>
      <c r="AN323" s="182"/>
      <c r="AO323" s="182"/>
      <c r="AP323" s="182"/>
      <c r="AQ323" s="182"/>
      <c r="AR323" s="182"/>
      <c r="AS323" s="182"/>
      <c r="AT323" s="182"/>
      <c r="AU323" s="182"/>
      <c r="AV323" s="182"/>
      <c r="AW323" s="182"/>
      <c r="AX323" s="182"/>
      <c r="AY323" s="182"/>
      <c r="AZ323" s="182"/>
      <c r="BA323" s="182"/>
      <c r="BB323" s="182"/>
      <c r="BC323" s="182"/>
      <c r="BD323" s="182"/>
      <c r="BE323" s="182"/>
      <c r="BF323" s="182"/>
      <c r="BG323" s="182"/>
      <c r="BH323" s="182"/>
      <c r="BI323" s="182"/>
      <c r="BJ323" s="182"/>
      <c r="BK323" s="182"/>
      <c r="BL323" s="182"/>
      <c r="BM323" s="182"/>
      <c r="BN323" s="182"/>
      <c r="BO323" s="182"/>
      <c r="BP323" s="182"/>
      <c r="BQ323" s="182"/>
      <c r="BR323" s="182"/>
      <c r="BS323" s="182"/>
      <c r="BT323" s="182"/>
      <c r="BU323" s="182"/>
      <c r="BV323" s="182"/>
      <c r="BW323" s="182"/>
      <c r="BX323" s="182"/>
      <c r="BY323" s="182"/>
      <c r="BZ323" s="182"/>
      <c r="CA323" s="182"/>
      <c r="CB323" s="182"/>
      <c r="CC323" s="182"/>
      <c r="CD323" s="182"/>
      <c r="CE323" s="182"/>
      <c r="CF323" s="182"/>
      <c r="CG323" s="182"/>
      <c r="CH323" s="182"/>
      <c r="CI323" s="182"/>
      <c r="CJ323" s="182"/>
      <c r="CK323" s="182"/>
      <c r="CL323" s="182"/>
      <c r="CM323" s="182"/>
      <c r="CN323" s="182"/>
      <c r="CO323" s="182"/>
      <c r="CP323" s="182"/>
      <c r="CQ323" s="182"/>
    </row>
    <row r="324" spans="8:95" ht="15.75">
      <c r="H324" s="312"/>
      <c r="I324" s="313"/>
      <c r="J324" s="186"/>
      <c r="K324" s="174"/>
      <c r="L324" s="59"/>
      <c r="M324" s="55"/>
      <c r="N324" s="57"/>
      <c r="O324" s="55"/>
      <c r="P324" s="55"/>
      <c r="Q324" s="57"/>
      <c r="R324" s="226"/>
      <c r="S324" s="182"/>
      <c r="T324" s="182"/>
      <c r="U324" s="182"/>
      <c r="V324" s="182"/>
      <c r="W324" s="182"/>
      <c r="X324" s="182"/>
      <c r="Y324" s="182"/>
      <c r="Z324" s="182"/>
      <c r="AA324" s="182"/>
      <c r="AB324" s="182"/>
      <c r="AC324" s="182"/>
      <c r="AD324" s="182"/>
      <c r="AE324" s="182"/>
      <c r="AF324" s="182"/>
      <c r="AG324" s="182"/>
      <c r="AH324" s="182"/>
      <c r="AI324" s="182"/>
      <c r="AJ324" s="182"/>
      <c r="AK324" s="182"/>
      <c r="AL324" s="182"/>
      <c r="AM324" s="182"/>
      <c r="AN324" s="182"/>
      <c r="AO324" s="182"/>
      <c r="AP324" s="182"/>
      <c r="AQ324" s="182"/>
      <c r="AR324" s="182"/>
      <c r="AS324" s="182"/>
      <c r="AT324" s="182"/>
      <c r="AU324" s="182"/>
      <c r="AV324" s="182"/>
      <c r="AW324" s="182"/>
      <c r="AX324" s="182"/>
      <c r="AY324" s="182"/>
      <c r="AZ324" s="182"/>
      <c r="BA324" s="182"/>
      <c r="BB324" s="182"/>
      <c r="BC324" s="182"/>
      <c r="BD324" s="182"/>
      <c r="BE324" s="182"/>
      <c r="BF324" s="182"/>
      <c r="BG324" s="182"/>
      <c r="BH324" s="182"/>
      <c r="BI324" s="182"/>
      <c r="BJ324" s="182"/>
      <c r="BK324" s="182"/>
      <c r="BL324" s="182"/>
      <c r="BM324" s="182"/>
      <c r="BN324" s="182"/>
      <c r="BO324" s="182"/>
      <c r="BP324" s="182"/>
      <c r="BQ324" s="182"/>
      <c r="BR324" s="182"/>
      <c r="BS324" s="182"/>
      <c r="BT324" s="182"/>
      <c r="BU324" s="182"/>
      <c r="BV324" s="182"/>
      <c r="BW324" s="182"/>
      <c r="BX324" s="182"/>
      <c r="BY324" s="182"/>
      <c r="BZ324" s="182"/>
      <c r="CA324" s="182"/>
      <c r="CB324" s="182"/>
      <c r="CC324" s="182"/>
      <c r="CD324" s="182"/>
      <c r="CE324" s="182"/>
      <c r="CF324" s="182"/>
      <c r="CG324" s="182"/>
      <c r="CH324" s="182"/>
      <c r="CI324" s="182"/>
      <c r="CJ324" s="182"/>
      <c r="CK324" s="182"/>
      <c r="CL324" s="182"/>
      <c r="CM324" s="182"/>
      <c r="CN324" s="182"/>
      <c r="CO324" s="182"/>
      <c r="CP324" s="182"/>
      <c r="CQ324" s="182"/>
    </row>
    <row r="325" spans="8:95" ht="178.5">
      <c r="H325" s="312"/>
      <c r="I325" s="313" t="s">
        <v>284</v>
      </c>
      <c r="J325" s="186"/>
      <c r="K325" s="58" t="s">
        <v>1230</v>
      </c>
      <c r="L325" s="59" t="s">
        <v>1229</v>
      </c>
      <c r="M325" s="60" t="s">
        <v>348</v>
      </c>
      <c r="N325" s="137" t="s">
        <v>1187</v>
      </c>
      <c r="O325" s="62" t="s">
        <v>287</v>
      </c>
      <c r="P325" s="138"/>
      <c r="Q325" s="138"/>
      <c r="R325" s="226"/>
      <c r="S325" s="182"/>
      <c r="T325" s="182"/>
      <c r="U325" s="182"/>
      <c r="V325" s="182"/>
      <c r="W325" s="182"/>
      <c r="X325" s="182"/>
      <c r="Y325" s="182"/>
      <c r="Z325" s="182"/>
      <c r="AA325" s="182"/>
      <c r="AB325" s="182"/>
      <c r="AC325" s="182"/>
      <c r="AD325" s="182"/>
      <c r="AE325" s="182"/>
      <c r="AF325" s="182"/>
      <c r="AG325" s="182"/>
      <c r="AH325" s="182"/>
      <c r="AI325" s="182"/>
      <c r="AJ325" s="182"/>
      <c r="AK325" s="182"/>
      <c r="AL325" s="182"/>
      <c r="AM325" s="182"/>
      <c r="AN325" s="182"/>
      <c r="AO325" s="182"/>
      <c r="AP325" s="182"/>
      <c r="AQ325" s="182"/>
      <c r="AR325" s="182"/>
      <c r="AS325" s="182"/>
      <c r="AT325" s="182"/>
      <c r="AU325" s="182"/>
      <c r="AV325" s="182"/>
      <c r="AW325" s="182"/>
      <c r="AX325" s="182"/>
      <c r="AY325" s="182"/>
      <c r="AZ325" s="182"/>
      <c r="BA325" s="182"/>
      <c r="BB325" s="182"/>
      <c r="BC325" s="182"/>
      <c r="BD325" s="182"/>
      <c r="BE325" s="182"/>
      <c r="BF325" s="182"/>
      <c r="BG325" s="182"/>
      <c r="BH325" s="182"/>
      <c r="BI325" s="182"/>
      <c r="BJ325" s="182"/>
      <c r="BK325" s="182"/>
      <c r="BL325" s="182"/>
      <c r="BM325" s="182"/>
      <c r="BN325" s="182"/>
      <c r="BO325" s="182"/>
      <c r="BP325" s="182"/>
      <c r="BQ325" s="182"/>
      <c r="BR325" s="182"/>
      <c r="BS325" s="182"/>
      <c r="BT325" s="182"/>
      <c r="BU325" s="182"/>
      <c r="BV325" s="182"/>
      <c r="BW325" s="182"/>
      <c r="BX325" s="182"/>
      <c r="BY325" s="182"/>
      <c r="BZ325" s="182"/>
      <c r="CA325" s="182"/>
      <c r="CB325" s="182"/>
      <c r="CC325" s="182"/>
      <c r="CD325" s="182"/>
      <c r="CE325" s="182"/>
      <c r="CF325" s="182"/>
      <c r="CG325" s="182"/>
      <c r="CH325" s="182"/>
      <c r="CI325" s="182"/>
      <c r="CJ325" s="182"/>
      <c r="CK325" s="182"/>
      <c r="CL325" s="182"/>
      <c r="CM325" s="182"/>
      <c r="CN325" s="182"/>
      <c r="CO325" s="182"/>
      <c r="CP325" s="182"/>
      <c r="CQ325" s="182"/>
    </row>
    <row r="326" spans="8:95" ht="153">
      <c r="H326" s="312"/>
      <c r="I326" s="313" t="s">
        <v>290</v>
      </c>
      <c r="J326" s="186" t="s">
        <v>277</v>
      </c>
      <c r="K326" s="58" t="s">
        <v>1231</v>
      </c>
      <c r="L326" s="59" t="s">
        <v>1229</v>
      </c>
      <c r="M326" s="124"/>
      <c r="N326" s="175"/>
      <c r="O326" s="176"/>
      <c r="P326" s="175"/>
      <c r="Q326" s="240"/>
      <c r="R326" s="226"/>
      <c r="S326" s="182"/>
      <c r="T326" s="182"/>
      <c r="U326" s="182"/>
      <c r="V326" s="182"/>
      <c r="W326" s="182"/>
      <c r="X326" s="182"/>
      <c r="Y326" s="182"/>
      <c r="Z326" s="182"/>
      <c r="AA326" s="182"/>
      <c r="AB326" s="182"/>
      <c r="AC326" s="182"/>
      <c r="AD326" s="182"/>
      <c r="AE326" s="182"/>
      <c r="AF326" s="182"/>
      <c r="AG326" s="182"/>
      <c r="AH326" s="182"/>
      <c r="AI326" s="182"/>
      <c r="AJ326" s="182"/>
      <c r="AK326" s="182"/>
      <c r="AL326" s="182"/>
      <c r="AM326" s="182"/>
      <c r="AN326" s="182"/>
      <c r="AO326" s="182"/>
      <c r="AP326" s="182"/>
      <c r="AQ326" s="182"/>
      <c r="AR326" s="182"/>
      <c r="AS326" s="182"/>
      <c r="AT326" s="182"/>
      <c r="AU326" s="182"/>
      <c r="AV326" s="182"/>
      <c r="AW326" s="182"/>
      <c r="AX326" s="182"/>
      <c r="AY326" s="182"/>
      <c r="AZ326" s="182"/>
      <c r="BA326" s="182"/>
      <c r="BB326" s="182"/>
      <c r="BC326" s="182"/>
      <c r="BD326" s="182"/>
      <c r="BE326" s="182"/>
      <c r="BF326" s="182"/>
      <c r="BG326" s="182"/>
      <c r="BH326" s="182"/>
      <c r="BI326" s="182"/>
      <c r="BJ326" s="182"/>
      <c r="BK326" s="182"/>
      <c r="BL326" s="182"/>
      <c r="BM326" s="182"/>
      <c r="BN326" s="182"/>
      <c r="BO326" s="182"/>
      <c r="BP326" s="182"/>
      <c r="BQ326" s="182"/>
      <c r="BR326" s="182"/>
      <c r="BS326" s="182"/>
      <c r="BT326" s="182"/>
      <c r="BU326" s="182"/>
      <c r="BV326" s="182"/>
      <c r="BW326" s="182"/>
      <c r="BX326" s="182"/>
      <c r="BY326" s="182"/>
      <c r="BZ326" s="182"/>
      <c r="CA326" s="182"/>
      <c r="CB326" s="182"/>
      <c r="CC326" s="182"/>
      <c r="CD326" s="182"/>
      <c r="CE326" s="182"/>
      <c r="CF326" s="182"/>
      <c r="CG326" s="182"/>
      <c r="CH326" s="182"/>
      <c r="CI326" s="182"/>
      <c r="CJ326" s="182"/>
      <c r="CK326" s="182"/>
      <c r="CL326" s="182"/>
      <c r="CM326" s="182"/>
      <c r="CN326" s="182"/>
      <c r="CO326" s="182"/>
      <c r="CP326" s="182"/>
      <c r="CQ326" s="182"/>
    </row>
    <row r="327" spans="8:95" ht="51">
      <c r="H327" s="312"/>
      <c r="I327" s="313"/>
      <c r="J327" s="186" t="s">
        <v>117</v>
      </c>
      <c r="K327" s="58" t="s">
        <v>1232</v>
      </c>
      <c r="L327" s="59"/>
      <c r="M327" s="60" t="s">
        <v>325</v>
      </c>
      <c r="N327" s="137" t="s">
        <v>1175</v>
      </c>
      <c r="O327" s="62" t="s">
        <v>913</v>
      </c>
      <c r="P327" s="138"/>
      <c r="Q327" s="239"/>
      <c r="R327" s="226"/>
      <c r="S327" s="182"/>
      <c r="T327" s="182"/>
      <c r="U327" s="182"/>
      <c r="V327" s="182"/>
      <c r="W327" s="182"/>
      <c r="X327" s="182"/>
      <c r="Y327" s="182"/>
      <c r="Z327" s="182"/>
      <c r="AA327" s="182"/>
      <c r="AB327" s="182"/>
      <c r="AC327" s="182"/>
      <c r="AD327" s="182"/>
      <c r="AE327" s="182"/>
      <c r="AF327" s="182"/>
      <c r="AG327" s="182"/>
      <c r="AH327" s="182"/>
      <c r="AI327" s="182"/>
      <c r="AJ327" s="182"/>
      <c r="AK327" s="182"/>
      <c r="AL327" s="182"/>
      <c r="AM327" s="182"/>
      <c r="AN327" s="182"/>
      <c r="AO327" s="182"/>
      <c r="AP327" s="182"/>
      <c r="AQ327" s="182"/>
      <c r="AR327" s="182"/>
      <c r="AS327" s="182"/>
      <c r="AT327" s="182"/>
      <c r="AU327" s="182"/>
      <c r="AV327" s="182"/>
      <c r="AW327" s="182"/>
      <c r="AX327" s="182"/>
      <c r="AY327" s="182"/>
      <c r="AZ327" s="182"/>
      <c r="BA327" s="182"/>
      <c r="BB327" s="182"/>
      <c r="BC327" s="182"/>
      <c r="BD327" s="182"/>
      <c r="BE327" s="182"/>
      <c r="BF327" s="182"/>
      <c r="BG327" s="182"/>
      <c r="BH327" s="182"/>
      <c r="BI327" s="182"/>
      <c r="BJ327" s="182"/>
      <c r="BK327" s="182"/>
      <c r="BL327" s="182"/>
      <c r="BM327" s="182"/>
      <c r="BN327" s="182"/>
      <c r="BO327" s="182"/>
      <c r="BP327" s="182"/>
      <c r="BQ327" s="182"/>
      <c r="BR327" s="182"/>
      <c r="BS327" s="182"/>
      <c r="BT327" s="182"/>
      <c r="BU327" s="182"/>
      <c r="BV327" s="182"/>
      <c r="BW327" s="182"/>
      <c r="BX327" s="182"/>
      <c r="BY327" s="182"/>
      <c r="BZ327" s="182"/>
      <c r="CA327" s="182"/>
      <c r="CB327" s="182"/>
      <c r="CC327" s="182"/>
      <c r="CD327" s="182"/>
      <c r="CE327" s="182"/>
      <c r="CF327" s="182"/>
      <c r="CG327" s="182"/>
      <c r="CH327" s="182"/>
      <c r="CI327" s="182"/>
      <c r="CJ327" s="182"/>
      <c r="CK327" s="182"/>
      <c r="CL327" s="182"/>
      <c r="CM327" s="182"/>
      <c r="CN327" s="182"/>
      <c r="CO327" s="182"/>
      <c r="CP327" s="182"/>
      <c r="CQ327" s="182"/>
    </row>
    <row r="328" spans="8:95" ht="102">
      <c r="H328" s="312"/>
      <c r="I328" s="313"/>
      <c r="J328" s="186" t="s">
        <v>119</v>
      </c>
      <c r="K328" s="58" t="s">
        <v>1233</v>
      </c>
      <c r="L328" s="59"/>
      <c r="M328" s="60" t="s">
        <v>325</v>
      </c>
      <c r="N328" s="137" t="s">
        <v>1175</v>
      </c>
      <c r="O328" s="62" t="s">
        <v>913</v>
      </c>
      <c r="P328" s="138"/>
      <c r="Q328" s="239"/>
      <c r="R328" s="226"/>
      <c r="S328" s="182"/>
      <c r="T328" s="182"/>
      <c r="U328" s="182"/>
      <c r="V328" s="182"/>
      <c r="W328" s="182"/>
      <c r="X328" s="182"/>
      <c r="Y328" s="182"/>
      <c r="Z328" s="182"/>
      <c r="AA328" s="182"/>
      <c r="AB328" s="182"/>
      <c r="AC328" s="182"/>
      <c r="AD328" s="182"/>
      <c r="AE328" s="182"/>
      <c r="AF328" s="182"/>
      <c r="AG328" s="182"/>
      <c r="AH328" s="182"/>
      <c r="AI328" s="182"/>
      <c r="AJ328" s="182"/>
      <c r="AK328" s="182"/>
      <c r="AL328" s="182"/>
      <c r="AM328" s="182"/>
      <c r="AN328" s="182"/>
      <c r="AO328" s="182"/>
      <c r="AP328" s="182"/>
      <c r="AQ328" s="182"/>
      <c r="AR328" s="182"/>
      <c r="AS328" s="182"/>
      <c r="AT328" s="182"/>
      <c r="AU328" s="182"/>
      <c r="AV328" s="182"/>
      <c r="AW328" s="182"/>
      <c r="AX328" s="182"/>
      <c r="AY328" s="182"/>
      <c r="AZ328" s="182"/>
      <c r="BA328" s="182"/>
      <c r="BB328" s="182"/>
      <c r="BC328" s="182"/>
      <c r="BD328" s="182"/>
      <c r="BE328" s="182"/>
      <c r="BF328" s="182"/>
      <c r="BG328" s="182"/>
      <c r="BH328" s="182"/>
      <c r="BI328" s="182"/>
      <c r="BJ328" s="182"/>
      <c r="BK328" s="182"/>
      <c r="BL328" s="182"/>
      <c r="BM328" s="182"/>
      <c r="BN328" s="182"/>
      <c r="BO328" s="182"/>
      <c r="BP328" s="182"/>
      <c r="BQ328" s="182"/>
      <c r="BR328" s="182"/>
      <c r="BS328" s="182"/>
      <c r="BT328" s="182"/>
      <c r="BU328" s="182"/>
      <c r="BV328" s="182"/>
      <c r="BW328" s="182"/>
      <c r="BX328" s="182"/>
      <c r="BY328" s="182"/>
      <c r="BZ328" s="182"/>
      <c r="CA328" s="182"/>
      <c r="CB328" s="182"/>
      <c r="CC328" s="182"/>
      <c r="CD328" s="182"/>
      <c r="CE328" s="182"/>
      <c r="CF328" s="182"/>
      <c r="CG328" s="182"/>
      <c r="CH328" s="182"/>
      <c r="CI328" s="182"/>
      <c r="CJ328" s="182"/>
      <c r="CK328" s="182"/>
      <c r="CL328" s="182"/>
      <c r="CM328" s="182"/>
      <c r="CN328" s="182"/>
      <c r="CO328" s="182"/>
      <c r="CP328" s="182"/>
      <c r="CQ328" s="182"/>
    </row>
    <row r="329" spans="8:95" ht="38.25">
      <c r="H329" s="312"/>
      <c r="I329" s="313"/>
      <c r="J329" s="186" t="s">
        <v>121</v>
      </c>
      <c r="K329" s="58" t="s">
        <v>1234</v>
      </c>
      <c r="L329" s="59"/>
      <c r="M329" s="60" t="s">
        <v>325</v>
      </c>
      <c r="N329" s="137" t="s">
        <v>1175</v>
      </c>
      <c r="O329" s="62" t="s">
        <v>913</v>
      </c>
      <c r="P329" s="138"/>
      <c r="Q329" s="239"/>
      <c r="R329" s="226"/>
      <c r="S329" s="182"/>
      <c r="T329" s="182"/>
      <c r="U329" s="182"/>
      <c r="V329" s="182"/>
      <c r="W329" s="182"/>
      <c r="X329" s="182"/>
      <c r="Y329" s="182"/>
      <c r="Z329" s="182"/>
      <c r="AA329" s="182"/>
      <c r="AB329" s="182"/>
      <c r="AC329" s="182"/>
      <c r="AD329" s="182"/>
      <c r="AE329" s="182"/>
      <c r="AF329" s="182"/>
      <c r="AG329" s="182"/>
      <c r="AH329" s="182"/>
      <c r="AI329" s="182"/>
      <c r="AJ329" s="182"/>
      <c r="AK329" s="182"/>
      <c r="AL329" s="182"/>
      <c r="AM329" s="182"/>
      <c r="AN329" s="182"/>
      <c r="AO329" s="182"/>
      <c r="AP329" s="182"/>
      <c r="AQ329" s="182"/>
      <c r="AR329" s="182"/>
      <c r="AS329" s="182"/>
      <c r="AT329" s="182"/>
      <c r="AU329" s="182"/>
      <c r="AV329" s="182"/>
      <c r="AW329" s="182"/>
      <c r="AX329" s="182"/>
      <c r="AY329" s="182"/>
      <c r="AZ329" s="182"/>
      <c r="BA329" s="182"/>
      <c r="BB329" s="182"/>
      <c r="BC329" s="182"/>
      <c r="BD329" s="182"/>
      <c r="BE329" s="182"/>
      <c r="BF329" s="182"/>
      <c r="BG329" s="182"/>
      <c r="BH329" s="182"/>
      <c r="BI329" s="182"/>
      <c r="BJ329" s="182"/>
      <c r="BK329" s="182"/>
      <c r="BL329" s="182"/>
      <c r="BM329" s="182"/>
      <c r="BN329" s="182"/>
      <c r="BO329" s="182"/>
      <c r="BP329" s="182"/>
      <c r="BQ329" s="182"/>
      <c r="BR329" s="182"/>
      <c r="BS329" s="182"/>
      <c r="BT329" s="182"/>
      <c r="BU329" s="182"/>
      <c r="BV329" s="182"/>
      <c r="BW329" s="182"/>
      <c r="BX329" s="182"/>
      <c r="BY329" s="182"/>
      <c r="BZ329" s="182"/>
      <c r="CA329" s="182"/>
      <c r="CB329" s="182"/>
      <c r="CC329" s="182"/>
      <c r="CD329" s="182"/>
      <c r="CE329" s="182"/>
      <c r="CF329" s="182"/>
      <c r="CG329" s="182"/>
      <c r="CH329" s="182"/>
      <c r="CI329" s="182"/>
      <c r="CJ329" s="182"/>
      <c r="CK329" s="182"/>
      <c r="CL329" s="182"/>
      <c r="CM329" s="182"/>
      <c r="CN329" s="182"/>
      <c r="CO329" s="182"/>
      <c r="CP329" s="182"/>
      <c r="CQ329" s="182"/>
    </row>
    <row r="330" spans="8:95" ht="51">
      <c r="H330" s="312"/>
      <c r="I330" s="313"/>
      <c r="J330" s="186" t="s">
        <v>134</v>
      </c>
      <c r="K330" s="58" t="s">
        <v>1235</v>
      </c>
      <c r="L330" s="59"/>
      <c r="M330" s="60" t="s">
        <v>325</v>
      </c>
      <c r="N330" s="137" t="s">
        <v>1175</v>
      </c>
      <c r="O330" s="62" t="s">
        <v>913</v>
      </c>
      <c r="P330" s="138"/>
      <c r="Q330" s="239"/>
      <c r="R330" s="226"/>
      <c r="S330" s="182"/>
      <c r="T330" s="182"/>
      <c r="U330" s="182"/>
      <c r="V330" s="182"/>
      <c r="W330" s="182"/>
      <c r="X330" s="182"/>
      <c r="Y330" s="182"/>
      <c r="Z330" s="182"/>
      <c r="AA330" s="182"/>
      <c r="AB330" s="182"/>
      <c r="AC330" s="182"/>
      <c r="AD330" s="182"/>
      <c r="AE330" s="182"/>
      <c r="AF330" s="182"/>
      <c r="AG330" s="182"/>
      <c r="AH330" s="182"/>
      <c r="AI330" s="182"/>
      <c r="AJ330" s="182"/>
      <c r="AK330" s="182"/>
      <c r="AL330" s="182"/>
      <c r="AM330" s="182"/>
      <c r="AN330" s="182"/>
      <c r="AO330" s="182"/>
      <c r="AP330" s="182"/>
      <c r="AQ330" s="182"/>
      <c r="AR330" s="182"/>
      <c r="AS330" s="182"/>
      <c r="AT330" s="182"/>
      <c r="AU330" s="182"/>
      <c r="AV330" s="182"/>
      <c r="AW330" s="182"/>
      <c r="AX330" s="182"/>
      <c r="AY330" s="182"/>
      <c r="AZ330" s="182"/>
      <c r="BA330" s="182"/>
      <c r="BB330" s="182"/>
      <c r="BC330" s="182"/>
      <c r="BD330" s="182"/>
      <c r="BE330" s="182"/>
      <c r="BF330" s="182"/>
      <c r="BG330" s="182"/>
      <c r="BH330" s="182"/>
      <c r="BI330" s="182"/>
      <c r="BJ330" s="182"/>
      <c r="BK330" s="182"/>
      <c r="BL330" s="182"/>
      <c r="BM330" s="182"/>
      <c r="BN330" s="182"/>
      <c r="BO330" s="182"/>
      <c r="BP330" s="182"/>
      <c r="BQ330" s="182"/>
      <c r="BR330" s="182"/>
      <c r="BS330" s="182"/>
      <c r="BT330" s="182"/>
      <c r="BU330" s="182"/>
      <c r="BV330" s="182"/>
      <c r="BW330" s="182"/>
      <c r="BX330" s="182"/>
      <c r="BY330" s="182"/>
      <c r="BZ330" s="182"/>
      <c r="CA330" s="182"/>
      <c r="CB330" s="182"/>
      <c r="CC330" s="182"/>
      <c r="CD330" s="182"/>
      <c r="CE330" s="182"/>
      <c r="CF330" s="182"/>
      <c r="CG330" s="182"/>
      <c r="CH330" s="182"/>
      <c r="CI330" s="182"/>
      <c r="CJ330" s="182"/>
      <c r="CK330" s="182"/>
      <c r="CL330" s="182"/>
      <c r="CM330" s="182"/>
      <c r="CN330" s="182"/>
      <c r="CO330" s="182"/>
      <c r="CP330" s="182"/>
      <c r="CQ330" s="182"/>
    </row>
    <row r="331" spans="8:95" ht="38.25">
      <c r="H331" s="312"/>
      <c r="I331" s="313"/>
      <c r="J331" s="186" t="s">
        <v>138</v>
      </c>
      <c r="K331" s="58" t="s">
        <v>1236</v>
      </c>
      <c r="L331" s="59"/>
      <c r="M331" s="60" t="s">
        <v>325</v>
      </c>
      <c r="N331" s="137" t="s">
        <v>1175</v>
      </c>
      <c r="O331" s="62" t="s">
        <v>913</v>
      </c>
      <c r="P331" s="138"/>
      <c r="Q331" s="239"/>
      <c r="R331" s="226"/>
      <c r="S331" s="182"/>
      <c r="T331" s="182"/>
      <c r="U331" s="182"/>
      <c r="V331" s="182"/>
      <c r="W331" s="182"/>
      <c r="X331" s="182"/>
      <c r="Y331" s="182"/>
      <c r="Z331" s="182"/>
      <c r="AA331" s="182"/>
      <c r="AB331" s="182"/>
      <c r="AC331" s="182"/>
      <c r="AD331" s="182"/>
      <c r="AE331" s="182"/>
      <c r="AF331" s="182"/>
      <c r="AG331" s="182"/>
      <c r="AH331" s="182"/>
      <c r="AI331" s="182"/>
      <c r="AJ331" s="182"/>
      <c r="AK331" s="182"/>
      <c r="AL331" s="182"/>
      <c r="AM331" s="182"/>
      <c r="AN331" s="182"/>
      <c r="AO331" s="182"/>
      <c r="AP331" s="182"/>
      <c r="AQ331" s="182"/>
      <c r="AR331" s="182"/>
      <c r="AS331" s="182"/>
      <c r="AT331" s="182"/>
      <c r="AU331" s="182"/>
      <c r="AV331" s="182"/>
      <c r="AW331" s="182"/>
      <c r="AX331" s="182"/>
      <c r="AY331" s="182"/>
      <c r="AZ331" s="182"/>
      <c r="BA331" s="182"/>
      <c r="BB331" s="182"/>
      <c r="BC331" s="182"/>
      <c r="BD331" s="182"/>
      <c r="BE331" s="182"/>
      <c r="BF331" s="182"/>
      <c r="BG331" s="182"/>
      <c r="BH331" s="182"/>
      <c r="BI331" s="182"/>
      <c r="BJ331" s="182"/>
      <c r="BK331" s="182"/>
      <c r="BL331" s="182"/>
      <c r="BM331" s="182"/>
      <c r="BN331" s="182"/>
      <c r="BO331" s="182"/>
      <c r="BP331" s="182"/>
      <c r="BQ331" s="182"/>
      <c r="BR331" s="182"/>
      <c r="BS331" s="182"/>
      <c r="BT331" s="182"/>
      <c r="BU331" s="182"/>
      <c r="BV331" s="182"/>
      <c r="BW331" s="182"/>
      <c r="BX331" s="182"/>
      <c r="BY331" s="182"/>
      <c r="BZ331" s="182"/>
      <c r="CA331" s="182"/>
      <c r="CB331" s="182"/>
      <c r="CC331" s="182"/>
      <c r="CD331" s="182"/>
      <c r="CE331" s="182"/>
      <c r="CF331" s="182"/>
      <c r="CG331" s="182"/>
      <c r="CH331" s="182"/>
      <c r="CI331" s="182"/>
      <c r="CJ331" s="182"/>
      <c r="CK331" s="182"/>
      <c r="CL331" s="182"/>
      <c r="CM331" s="182"/>
      <c r="CN331" s="182"/>
      <c r="CO331" s="182"/>
      <c r="CP331" s="182"/>
      <c r="CQ331" s="182"/>
    </row>
    <row r="332" spans="8:95" ht="38.25">
      <c r="H332" s="312"/>
      <c r="I332" s="313"/>
      <c r="J332" s="186" t="s">
        <v>150</v>
      </c>
      <c r="K332" s="58" t="s">
        <v>1183</v>
      </c>
      <c r="L332" s="59"/>
      <c r="M332" s="60" t="s">
        <v>325</v>
      </c>
      <c r="N332" s="137" t="s">
        <v>1175</v>
      </c>
      <c r="O332" s="62" t="s">
        <v>913</v>
      </c>
      <c r="P332" s="138"/>
      <c r="Q332" s="239"/>
      <c r="R332" s="226"/>
      <c r="S332" s="182"/>
      <c r="T332" s="182"/>
      <c r="U332" s="182"/>
      <c r="V332" s="182"/>
      <c r="W332" s="182"/>
      <c r="X332" s="182"/>
      <c r="Y332" s="182"/>
      <c r="Z332" s="182"/>
      <c r="AA332" s="182"/>
      <c r="AB332" s="182"/>
      <c r="AC332" s="182"/>
      <c r="AD332" s="182"/>
      <c r="AE332" s="182"/>
      <c r="AF332" s="182"/>
      <c r="AG332" s="182"/>
      <c r="AH332" s="182"/>
      <c r="AI332" s="182"/>
      <c r="AJ332" s="182"/>
      <c r="AK332" s="182"/>
      <c r="AL332" s="182"/>
      <c r="AM332" s="182"/>
      <c r="AN332" s="182"/>
      <c r="AO332" s="182"/>
      <c r="AP332" s="182"/>
      <c r="AQ332" s="182"/>
      <c r="AR332" s="182"/>
      <c r="AS332" s="182"/>
      <c r="AT332" s="182"/>
      <c r="AU332" s="182"/>
      <c r="AV332" s="182"/>
      <c r="AW332" s="182"/>
      <c r="AX332" s="182"/>
      <c r="AY332" s="182"/>
      <c r="AZ332" s="182"/>
      <c r="BA332" s="182"/>
      <c r="BB332" s="182"/>
      <c r="BC332" s="182"/>
      <c r="BD332" s="182"/>
      <c r="BE332" s="182"/>
      <c r="BF332" s="182"/>
      <c r="BG332" s="182"/>
      <c r="BH332" s="182"/>
      <c r="BI332" s="182"/>
      <c r="BJ332" s="182"/>
      <c r="BK332" s="182"/>
      <c r="BL332" s="182"/>
      <c r="BM332" s="182"/>
      <c r="BN332" s="182"/>
      <c r="BO332" s="182"/>
      <c r="BP332" s="182"/>
      <c r="BQ332" s="182"/>
      <c r="BR332" s="182"/>
      <c r="BS332" s="182"/>
      <c r="BT332" s="182"/>
      <c r="BU332" s="182"/>
      <c r="BV332" s="182"/>
      <c r="BW332" s="182"/>
      <c r="BX332" s="182"/>
      <c r="BY332" s="182"/>
      <c r="BZ332" s="182"/>
      <c r="CA332" s="182"/>
      <c r="CB332" s="182"/>
      <c r="CC332" s="182"/>
      <c r="CD332" s="182"/>
      <c r="CE332" s="182"/>
      <c r="CF332" s="182"/>
      <c r="CG332" s="182"/>
      <c r="CH332" s="182"/>
      <c r="CI332" s="182"/>
      <c r="CJ332" s="182"/>
      <c r="CK332" s="182"/>
      <c r="CL332" s="182"/>
      <c r="CM332" s="182"/>
      <c r="CN332" s="182"/>
      <c r="CO332" s="182"/>
      <c r="CP332" s="182"/>
      <c r="CQ332" s="182"/>
    </row>
    <row r="333" spans="8:95" ht="38.25">
      <c r="H333" s="312"/>
      <c r="I333" s="313"/>
      <c r="J333" s="186" t="s">
        <v>152</v>
      </c>
      <c r="K333" s="58" t="s">
        <v>1237</v>
      </c>
      <c r="L333" s="59"/>
      <c r="M333" s="60" t="s">
        <v>325</v>
      </c>
      <c r="N333" s="137" t="s">
        <v>1175</v>
      </c>
      <c r="O333" s="62" t="s">
        <v>913</v>
      </c>
      <c r="P333" s="138"/>
      <c r="Q333" s="239"/>
      <c r="R333" s="226"/>
      <c r="S333" s="182"/>
      <c r="T333" s="182"/>
      <c r="U333" s="182"/>
      <c r="V333" s="182"/>
      <c r="W333" s="182"/>
      <c r="X333" s="182"/>
      <c r="Y333" s="182"/>
      <c r="Z333" s="182"/>
      <c r="AA333" s="182"/>
      <c r="AB333" s="182"/>
      <c r="AC333" s="182"/>
      <c r="AD333" s="182"/>
      <c r="AE333" s="182"/>
      <c r="AF333" s="182"/>
      <c r="AG333" s="182"/>
      <c r="AH333" s="182"/>
      <c r="AI333" s="182"/>
      <c r="AJ333" s="182"/>
      <c r="AK333" s="182"/>
      <c r="AL333" s="182"/>
      <c r="AM333" s="182"/>
      <c r="AN333" s="182"/>
      <c r="AO333" s="182"/>
      <c r="AP333" s="182"/>
      <c r="AQ333" s="182"/>
      <c r="AR333" s="182"/>
      <c r="AS333" s="182"/>
      <c r="AT333" s="182"/>
      <c r="AU333" s="182"/>
      <c r="AV333" s="182"/>
      <c r="AW333" s="182"/>
      <c r="AX333" s="182"/>
      <c r="AY333" s="182"/>
      <c r="AZ333" s="182"/>
      <c r="BA333" s="182"/>
      <c r="BB333" s="182"/>
      <c r="BC333" s="182"/>
      <c r="BD333" s="182"/>
      <c r="BE333" s="182"/>
      <c r="BF333" s="182"/>
      <c r="BG333" s="182"/>
      <c r="BH333" s="182"/>
      <c r="BI333" s="182"/>
      <c r="BJ333" s="182"/>
      <c r="BK333" s="182"/>
      <c r="BL333" s="182"/>
      <c r="BM333" s="182"/>
      <c r="BN333" s="182"/>
      <c r="BO333" s="182"/>
      <c r="BP333" s="182"/>
      <c r="BQ333" s="182"/>
      <c r="BR333" s="182"/>
      <c r="BS333" s="182"/>
      <c r="BT333" s="182"/>
      <c r="BU333" s="182"/>
      <c r="BV333" s="182"/>
      <c r="BW333" s="182"/>
      <c r="BX333" s="182"/>
      <c r="BY333" s="182"/>
      <c r="BZ333" s="182"/>
      <c r="CA333" s="182"/>
      <c r="CB333" s="182"/>
      <c r="CC333" s="182"/>
      <c r="CD333" s="182"/>
      <c r="CE333" s="182"/>
      <c r="CF333" s="182"/>
      <c r="CG333" s="182"/>
      <c r="CH333" s="182"/>
      <c r="CI333" s="182"/>
      <c r="CJ333" s="182"/>
      <c r="CK333" s="182"/>
      <c r="CL333" s="182"/>
      <c r="CM333" s="182"/>
      <c r="CN333" s="182"/>
      <c r="CO333" s="182"/>
      <c r="CP333" s="182"/>
      <c r="CQ333" s="182"/>
    </row>
    <row r="334" spans="8:95" ht="165.75">
      <c r="H334" s="312" t="s">
        <v>277</v>
      </c>
      <c r="I334" s="313" t="s">
        <v>300</v>
      </c>
      <c r="J334" s="186"/>
      <c r="K334" s="58" t="s">
        <v>1238</v>
      </c>
      <c r="L334" s="59"/>
      <c r="M334" s="60" t="s">
        <v>348</v>
      </c>
      <c r="N334" s="137" t="s">
        <v>1187</v>
      </c>
      <c r="O334" s="62" t="s">
        <v>287</v>
      </c>
      <c r="P334" s="138"/>
      <c r="Q334" s="138"/>
      <c r="R334" s="226"/>
      <c r="S334" s="182"/>
      <c r="T334" s="182"/>
      <c r="U334" s="182"/>
      <c r="V334" s="182"/>
      <c r="W334" s="182"/>
      <c r="X334" s="182"/>
      <c r="Y334" s="182"/>
      <c r="Z334" s="182"/>
      <c r="AA334" s="182"/>
      <c r="AB334" s="182"/>
      <c r="AC334" s="182"/>
      <c r="AD334" s="182"/>
      <c r="AE334" s="182"/>
      <c r="AF334" s="182"/>
      <c r="AG334" s="182"/>
      <c r="AH334" s="182"/>
      <c r="AI334" s="182"/>
      <c r="AJ334" s="182"/>
      <c r="AK334" s="182"/>
      <c r="AL334" s="182"/>
      <c r="AM334" s="182"/>
      <c r="AN334" s="182"/>
      <c r="AO334" s="182"/>
      <c r="AP334" s="182"/>
      <c r="AQ334" s="182"/>
      <c r="AR334" s="182"/>
      <c r="AS334" s="182"/>
      <c r="AT334" s="182"/>
      <c r="AU334" s="182"/>
      <c r="AV334" s="182"/>
      <c r="AW334" s="182"/>
      <c r="AX334" s="182"/>
      <c r="AY334" s="182"/>
      <c r="AZ334" s="182"/>
      <c r="BA334" s="182"/>
      <c r="BB334" s="182"/>
      <c r="BC334" s="182"/>
      <c r="BD334" s="182"/>
      <c r="BE334" s="182"/>
      <c r="BF334" s="182"/>
      <c r="BG334" s="182"/>
      <c r="BH334" s="182"/>
      <c r="BI334" s="182"/>
      <c r="BJ334" s="182"/>
      <c r="BK334" s="182"/>
      <c r="BL334" s="182"/>
      <c r="BM334" s="182"/>
      <c r="BN334" s="182"/>
      <c r="BO334" s="182"/>
      <c r="BP334" s="182"/>
      <c r="BQ334" s="182"/>
      <c r="BR334" s="182"/>
      <c r="BS334" s="182"/>
      <c r="BT334" s="182"/>
      <c r="BU334" s="182"/>
      <c r="BV334" s="182"/>
      <c r="BW334" s="182"/>
      <c r="BX334" s="182"/>
      <c r="BY334" s="182"/>
      <c r="BZ334" s="182"/>
      <c r="CA334" s="182"/>
      <c r="CB334" s="182"/>
      <c r="CC334" s="182"/>
      <c r="CD334" s="182"/>
      <c r="CE334" s="182"/>
      <c r="CF334" s="182"/>
      <c r="CG334" s="182"/>
      <c r="CH334" s="182"/>
      <c r="CI334" s="182"/>
      <c r="CJ334" s="182"/>
      <c r="CK334" s="182"/>
      <c r="CL334" s="182"/>
      <c r="CM334" s="182"/>
      <c r="CN334" s="182"/>
      <c r="CO334" s="182"/>
      <c r="CP334" s="182"/>
      <c r="CQ334" s="182"/>
    </row>
    <row r="335" spans="8:95" ht="153">
      <c r="H335" s="312"/>
      <c r="I335" s="313" t="s">
        <v>307</v>
      </c>
      <c r="J335" s="278"/>
      <c r="K335" s="134" t="s">
        <v>1239</v>
      </c>
      <c r="L335" s="59" t="s">
        <v>1240</v>
      </c>
      <c r="M335" s="60" t="s">
        <v>325</v>
      </c>
      <c r="N335" s="137" t="s">
        <v>1241</v>
      </c>
      <c r="O335" s="62" t="s">
        <v>1242</v>
      </c>
      <c r="P335" s="138"/>
      <c r="Q335" s="138"/>
      <c r="R335" s="226"/>
      <c r="S335" s="182"/>
      <c r="T335" s="182"/>
      <c r="U335" s="182"/>
      <c r="V335" s="182"/>
      <c r="W335" s="182"/>
      <c r="X335" s="182"/>
      <c r="Y335" s="182"/>
      <c r="Z335" s="182"/>
      <c r="AA335" s="182"/>
      <c r="AB335" s="182"/>
      <c r="AC335" s="182"/>
      <c r="AD335" s="182"/>
      <c r="AE335" s="182"/>
      <c r="AF335" s="182"/>
      <c r="AG335" s="182"/>
      <c r="AH335" s="182"/>
      <c r="AI335" s="182"/>
      <c r="AJ335" s="182"/>
      <c r="AK335" s="182"/>
      <c r="AL335" s="182"/>
      <c r="AM335" s="182"/>
      <c r="AN335" s="182"/>
      <c r="AO335" s="182"/>
      <c r="AP335" s="182"/>
      <c r="AQ335" s="182"/>
      <c r="AR335" s="182"/>
      <c r="AS335" s="182"/>
      <c r="AT335" s="182"/>
      <c r="AU335" s="182"/>
      <c r="AV335" s="182"/>
      <c r="AW335" s="182"/>
      <c r="AX335" s="182"/>
      <c r="AY335" s="182"/>
      <c r="AZ335" s="182"/>
      <c r="BA335" s="182"/>
      <c r="BB335" s="182"/>
      <c r="BC335" s="182"/>
      <c r="BD335" s="182"/>
      <c r="BE335" s="182"/>
      <c r="BF335" s="182"/>
      <c r="BG335" s="182"/>
      <c r="BH335" s="182"/>
      <c r="BI335" s="182"/>
      <c r="BJ335" s="182"/>
      <c r="BK335" s="182"/>
      <c r="BL335" s="182"/>
      <c r="BM335" s="182"/>
      <c r="BN335" s="182"/>
      <c r="BO335" s="182"/>
      <c r="BP335" s="182"/>
      <c r="BQ335" s="182"/>
      <c r="BR335" s="182"/>
      <c r="BS335" s="182"/>
      <c r="BT335" s="182"/>
      <c r="BU335" s="182"/>
      <c r="BV335" s="182"/>
      <c r="BW335" s="182"/>
      <c r="BX335" s="182"/>
      <c r="BY335" s="182"/>
      <c r="BZ335" s="182"/>
      <c r="CA335" s="182"/>
      <c r="CB335" s="182"/>
      <c r="CC335" s="182"/>
      <c r="CD335" s="182"/>
      <c r="CE335" s="182"/>
      <c r="CF335" s="182"/>
      <c r="CG335" s="182"/>
      <c r="CH335" s="182"/>
      <c r="CI335" s="182"/>
      <c r="CJ335" s="182"/>
      <c r="CK335" s="182"/>
      <c r="CL335" s="182"/>
      <c r="CM335" s="182"/>
      <c r="CN335" s="182"/>
      <c r="CO335" s="182"/>
      <c r="CP335" s="182"/>
      <c r="CQ335" s="182"/>
    </row>
    <row r="336" spans="8:95" ht="204">
      <c r="H336" s="312"/>
      <c r="I336" s="313" t="s">
        <v>309</v>
      </c>
      <c r="J336" s="278"/>
      <c r="K336" s="63" t="s">
        <v>1243</v>
      </c>
      <c r="L336" s="178" t="s">
        <v>1244</v>
      </c>
      <c r="M336" s="41" t="s">
        <v>325</v>
      </c>
      <c r="N336" s="117"/>
      <c r="O336" s="62" t="s">
        <v>1245</v>
      </c>
      <c r="P336" s="138"/>
      <c r="Q336" s="138"/>
      <c r="R336" s="226"/>
      <c r="S336" s="182"/>
      <c r="T336" s="182"/>
      <c r="U336" s="182"/>
      <c r="V336" s="182"/>
      <c r="W336" s="182"/>
      <c r="X336" s="182"/>
      <c r="Y336" s="182"/>
      <c r="Z336" s="182"/>
      <c r="AA336" s="182"/>
      <c r="AB336" s="182"/>
      <c r="AC336" s="182"/>
      <c r="AD336" s="182"/>
      <c r="AE336" s="182"/>
      <c r="AF336" s="182"/>
      <c r="AG336" s="182"/>
      <c r="AH336" s="182"/>
      <c r="AI336" s="182"/>
      <c r="AJ336" s="182"/>
      <c r="AK336" s="182"/>
      <c r="AL336" s="182"/>
      <c r="AM336" s="182"/>
      <c r="AN336" s="182"/>
      <c r="AO336" s="182"/>
      <c r="AP336" s="182"/>
      <c r="AQ336" s="182"/>
      <c r="AR336" s="182"/>
      <c r="AS336" s="182"/>
      <c r="AT336" s="182"/>
      <c r="AU336" s="182"/>
      <c r="AV336" s="182"/>
      <c r="AW336" s="182"/>
      <c r="AX336" s="182"/>
      <c r="AY336" s="182"/>
      <c r="AZ336" s="182"/>
      <c r="BA336" s="182"/>
      <c r="BB336" s="182"/>
      <c r="BC336" s="182"/>
      <c r="BD336" s="182"/>
      <c r="BE336" s="182"/>
      <c r="BF336" s="182"/>
      <c r="BG336" s="182"/>
      <c r="BH336" s="182"/>
      <c r="BI336" s="182"/>
      <c r="BJ336" s="182"/>
      <c r="BK336" s="182"/>
      <c r="BL336" s="182"/>
      <c r="BM336" s="182"/>
      <c r="BN336" s="182"/>
      <c r="BO336" s="182"/>
      <c r="BP336" s="182"/>
      <c r="BQ336" s="182"/>
      <c r="BR336" s="182"/>
      <c r="BS336" s="182"/>
      <c r="BT336" s="182"/>
      <c r="BU336" s="182"/>
      <c r="BV336" s="182"/>
      <c r="BW336" s="182"/>
      <c r="BX336" s="182"/>
      <c r="BY336" s="182"/>
      <c r="BZ336" s="182"/>
      <c r="CA336" s="182"/>
      <c r="CB336" s="182"/>
      <c r="CC336" s="182"/>
      <c r="CD336" s="182"/>
      <c r="CE336" s="182"/>
      <c r="CF336" s="182"/>
      <c r="CG336" s="182"/>
      <c r="CH336" s="182"/>
      <c r="CI336" s="182"/>
      <c r="CJ336" s="182"/>
      <c r="CK336" s="182"/>
      <c r="CL336" s="182"/>
      <c r="CM336" s="182"/>
      <c r="CN336" s="182"/>
      <c r="CO336" s="182"/>
      <c r="CP336" s="182"/>
      <c r="CQ336" s="18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9"/>
  <sheetViews>
    <sheetView showGridLines="0" workbookViewId="0"/>
  </sheetViews>
  <sheetFormatPr defaultRowHeight="12.75"/>
  <cols>
    <col min="1" max="1" width="49.140625" customWidth="1"/>
    <col min="2" max="2" width="57.5703125" customWidth="1"/>
  </cols>
  <sheetData>
    <row r="1" spans="1:12" ht="20.25">
      <c r="A1" s="14" t="str">
        <f>Introduction!A1</f>
        <v>Request for Medical Proposal (RFP) for Arlington County Government</v>
      </c>
    </row>
    <row r="2" spans="1:12" ht="20.25">
      <c r="A2" s="926" t="s">
        <v>1</v>
      </c>
      <c r="B2" s="926"/>
      <c r="C2" s="926"/>
      <c r="D2" s="926"/>
      <c r="E2" s="926"/>
    </row>
    <row r="3" spans="1:12" ht="17.25">
      <c r="A3" s="209" t="s">
        <v>1246</v>
      </c>
    </row>
    <row r="5" spans="1:12" ht="13.15" customHeight="1">
      <c r="A5" s="965" t="s">
        <v>1247</v>
      </c>
      <c r="B5" s="965"/>
      <c r="C5" s="504"/>
      <c r="D5" s="504"/>
      <c r="E5" s="504"/>
      <c r="F5" s="504"/>
      <c r="G5" s="504"/>
      <c r="H5" s="504"/>
      <c r="I5" s="504"/>
      <c r="J5" s="504"/>
      <c r="K5" s="504"/>
      <c r="L5" s="504"/>
    </row>
    <row r="6" spans="1:12">
      <c r="A6" s="965"/>
      <c r="B6" s="965"/>
      <c r="C6" s="504"/>
      <c r="D6" s="504"/>
      <c r="E6" s="504"/>
      <c r="F6" s="504"/>
      <c r="G6" s="504"/>
      <c r="H6" s="504"/>
      <c r="I6" s="504"/>
      <c r="J6" s="504"/>
      <c r="K6" s="504"/>
      <c r="L6" s="504"/>
    </row>
    <row r="9" spans="1:12" ht="15.75">
      <c r="A9" s="87" t="s">
        <v>275</v>
      </c>
      <c r="B9" s="237" t="s">
        <v>104</v>
      </c>
    </row>
    <row r="10" spans="1:12">
      <c r="A10" s="903"/>
      <c r="B10" s="903"/>
    </row>
    <row r="11" spans="1:12">
      <c r="A11" s="903"/>
      <c r="B11" s="903"/>
    </row>
    <row r="12" spans="1:12">
      <c r="A12" s="903"/>
      <c r="B12" s="903"/>
    </row>
    <row r="13" spans="1:12">
      <c r="A13" s="903"/>
      <c r="B13" s="903"/>
    </row>
    <row r="14" spans="1:12">
      <c r="A14" s="903"/>
      <c r="B14" s="903"/>
    </row>
    <row r="15" spans="1:12">
      <c r="A15" s="903"/>
      <c r="B15" s="903"/>
    </row>
    <row r="16" spans="1:12">
      <c r="A16" s="903"/>
      <c r="B16" s="903"/>
    </row>
    <row r="17" spans="1:2">
      <c r="A17" s="903"/>
      <c r="B17" s="903"/>
    </row>
    <row r="18" spans="1:2">
      <c r="A18" s="903"/>
      <c r="B18" s="903"/>
    </row>
    <row r="19" spans="1:2">
      <c r="A19" s="903"/>
      <c r="B19" s="903"/>
    </row>
    <row r="20" spans="1:2">
      <c r="A20" s="903"/>
      <c r="B20" s="903"/>
    </row>
    <row r="21" spans="1:2">
      <c r="A21" s="903"/>
      <c r="B21" s="903"/>
    </row>
    <row r="22" spans="1:2">
      <c r="A22" s="903"/>
      <c r="B22" s="903"/>
    </row>
    <row r="23" spans="1:2">
      <c r="A23" s="903"/>
      <c r="B23" s="903"/>
    </row>
    <row r="24" spans="1:2">
      <c r="A24" s="903"/>
      <c r="B24" s="903"/>
    </row>
    <row r="25" spans="1:2">
      <c r="A25" s="903"/>
      <c r="B25" s="903"/>
    </row>
    <row r="26" spans="1:2">
      <c r="A26" s="903"/>
      <c r="B26" s="903"/>
    </row>
    <row r="27" spans="1:2">
      <c r="A27" s="903"/>
      <c r="B27" s="903"/>
    </row>
    <row r="28" spans="1:2">
      <c r="A28" s="903"/>
      <c r="B28" s="903"/>
    </row>
    <row r="29" spans="1:2">
      <c r="A29" s="903"/>
      <c r="B29" s="903"/>
    </row>
    <row r="30" spans="1:2">
      <c r="A30" s="903"/>
      <c r="B30" s="903"/>
    </row>
    <row r="31" spans="1:2">
      <c r="A31" s="903"/>
      <c r="B31" s="903"/>
    </row>
    <row r="32" spans="1:2">
      <c r="A32" s="903"/>
      <c r="B32" s="903"/>
    </row>
    <row r="33" spans="1:2">
      <c r="A33" s="903"/>
      <c r="B33" s="903"/>
    </row>
    <row r="34" spans="1:2">
      <c r="A34" s="903"/>
      <c r="B34" s="903"/>
    </row>
    <row r="35" spans="1:2">
      <c r="A35" s="903"/>
      <c r="B35" s="903"/>
    </row>
    <row r="36" spans="1:2">
      <c r="A36" s="903"/>
      <c r="B36" s="903"/>
    </row>
    <row r="37" spans="1:2">
      <c r="A37" s="903"/>
      <c r="B37" s="903"/>
    </row>
    <row r="38" spans="1:2">
      <c r="A38" s="903"/>
      <c r="B38" s="903"/>
    </row>
    <row r="39" spans="1:2">
      <c r="A39" s="903"/>
      <c r="B39" s="903"/>
    </row>
    <row r="40" spans="1:2">
      <c r="A40" s="903"/>
      <c r="B40" s="903"/>
    </row>
    <row r="41" spans="1:2">
      <c r="A41" s="903"/>
      <c r="B41" s="903"/>
    </row>
    <row r="42" spans="1:2">
      <c r="A42" s="903"/>
      <c r="B42" s="903"/>
    </row>
    <row r="43" spans="1:2">
      <c r="A43" s="903"/>
      <c r="B43" s="903"/>
    </row>
    <row r="44" spans="1:2">
      <c r="A44" s="903"/>
      <c r="B44" s="903"/>
    </row>
    <row r="45" spans="1:2">
      <c r="A45" s="903"/>
      <c r="B45" s="903"/>
    </row>
    <row r="46" spans="1:2">
      <c r="A46" s="903"/>
      <c r="B46" s="903"/>
    </row>
    <row r="47" spans="1:2">
      <c r="A47" s="903"/>
      <c r="B47" s="903"/>
    </row>
    <row r="48" spans="1:2">
      <c r="A48" s="903"/>
      <c r="B48" s="903"/>
    </row>
    <row r="49" spans="1:2">
      <c r="A49" s="903"/>
      <c r="B49" s="903"/>
    </row>
    <row r="50" spans="1:2">
      <c r="A50" s="903"/>
      <c r="B50" s="903"/>
    </row>
    <row r="51" spans="1:2">
      <c r="A51" s="903"/>
      <c r="B51" s="903"/>
    </row>
    <row r="52" spans="1:2">
      <c r="A52" s="903"/>
      <c r="B52" s="903"/>
    </row>
    <row r="53" spans="1:2">
      <c r="A53" s="903"/>
      <c r="B53" s="903"/>
    </row>
    <row r="54" spans="1:2">
      <c r="A54" s="903"/>
      <c r="B54" s="903"/>
    </row>
    <row r="55" spans="1:2">
      <c r="A55" s="903"/>
      <c r="B55" s="903"/>
    </row>
    <row r="56" spans="1:2">
      <c r="A56" s="903"/>
      <c r="B56" s="903"/>
    </row>
    <row r="57" spans="1:2">
      <c r="A57" s="903"/>
      <c r="B57" s="903"/>
    </row>
    <row r="58" spans="1:2">
      <c r="A58" s="903"/>
      <c r="B58" s="903"/>
    </row>
    <row r="59" spans="1:2">
      <c r="A59" s="903"/>
      <c r="B59" s="903"/>
    </row>
  </sheetData>
  <mergeCells count="2">
    <mergeCell ref="A5:B6"/>
    <mergeCell ref="A2:E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244"/>
  <sheetViews>
    <sheetView showGridLines="0" workbookViewId="0">
      <selection activeCell="H12" sqref="H12"/>
    </sheetView>
  </sheetViews>
  <sheetFormatPr defaultRowHeight="12.75"/>
  <cols>
    <col min="1" max="1" width="4.85546875" customWidth="1"/>
    <col min="2" max="3" width="3.5703125" bestFit="1" customWidth="1"/>
    <col min="4" max="4" width="47.85546875" customWidth="1"/>
    <col min="5" max="5" width="14.5703125" customWidth="1"/>
    <col min="6" max="7" width="24.7109375" customWidth="1"/>
    <col min="8" max="8" width="47.28515625" customWidth="1"/>
  </cols>
  <sheetData>
    <row r="1" spans="1:15" ht="20.25">
      <c r="A1" s="962" t="str">
        <f>Introduction!A1</f>
        <v>Request for Medical Proposal (RFP) for Arlington County Government</v>
      </c>
      <c r="B1" s="962"/>
      <c r="C1" s="962"/>
      <c r="D1" s="962"/>
      <c r="E1" s="962"/>
      <c r="F1" s="962"/>
      <c r="G1" s="962"/>
      <c r="H1" s="962"/>
      <c r="I1" s="962"/>
      <c r="J1" s="962"/>
      <c r="K1" s="962"/>
      <c r="L1" s="962"/>
    </row>
    <row r="2" spans="1:15" ht="20.45" customHeight="1">
      <c r="A2" s="926" t="s">
        <v>1</v>
      </c>
      <c r="B2" s="926"/>
      <c r="C2" s="926"/>
      <c r="D2" s="926"/>
      <c r="E2" s="926"/>
      <c r="F2" s="259"/>
      <c r="G2" s="259"/>
      <c r="H2" s="259"/>
      <c r="I2" s="259"/>
      <c r="J2" s="259"/>
      <c r="K2" s="259"/>
      <c r="L2" s="259"/>
    </row>
    <row r="3" spans="1:15" ht="16.5">
      <c r="A3" s="503" t="s">
        <v>23</v>
      </c>
      <c r="B3" s="504"/>
      <c r="C3" s="504"/>
      <c r="D3" s="505"/>
      <c r="E3" s="259"/>
      <c r="F3" s="259"/>
      <c r="G3" s="259"/>
      <c r="H3" s="259"/>
      <c r="I3" s="259"/>
      <c r="J3" s="259"/>
      <c r="K3" s="259"/>
      <c r="L3" s="259"/>
    </row>
    <row r="4" spans="1:15" ht="16.5">
      <c r="A4" s="387"/>
      <c r="B4" s="388" t="s">
        <v>277</v>
      </c>
      <c r="C4" s="388" t="s">
        <v>277</v>
      </c>
      <c r="D4" s="503"/>
      <c r="E4" s="504"/>
      <c r="F4" s="504"/>
      <c r="G4" s="504"/>
      <c r="H4" s="505"/>
      <c r="I4" s="259"/>
      <c r="J4" s="259"/>
      <c r="K4" s="259"/>
      <c r="L4" s="259"/>
      <c r="M4" s="259"/>
      <c r="N4" s="259"/>
      <c r="O4" s="259"/>
    </row>
    <row r="5" spans="1:15" ht="18.600000000000001" customHeight="1">
      <c r="A5" s="387"/>
      <c r="B5" s="388"/>
      <c r="C5" s="388"/>
      <c r="D5" s="963" t="s">
        <v>1248</v>
      </c>
      <c r="E5" s="963"/>
      <c r="F5" s="963"/>
      <c r="G5" s="963"/>
      <c r="H5" s="963"/>
      <c r="I5" s="259"/>
      <c r="J5" s="259"/>
      <c r="K5" s="259"/>
      <c r="L5" s="259"/>
      <c r="M5" s="259"/>
      <c r="N5" s="259"/>
      <c r="O5" s="259"/>
    </row>
    <row r="6" spans="1:15">
      <c r="A6" s="387"/>
      <c r="B6" s="388"/>
      <c r="C6" s="388"/>
      <c r="D6" s="52"/>
      <c r="E6" s="506"/>
      <c r="F6" s="506"/>
      <c r="G6" s="4"/>
      <c r="H6" s="27"/>
      <c r="I6" s="259"/>
      <c r="J6" s="259"/>
      <c r="K6" s="259"/>
      <c r="L6" s="259"/>
      <c r="M6" s="259"/>
      <c r="N6" s="259"/>
      <c r="O6" s="259"/>
    </row>
    <row r="7" spans="1:15" ht="15.75">
      <c r="A7" s="387"/>
      <c r="B7" s="388"/>
      <c r="C7" s="388"/>
      <c r="D7" s="967" t="s">
        <v>279</v>
      </c>
      <c r="E7" s="967"/>
      <c r="F7" s="967"/>
      <c r="G7" s="967"/>
      <c r="H7" s="967"/>
      <c r="I7" s="259"/>
      <c r="J7" s="259"/>
      <c r="K7" s="259"/>
      <c r="L7" s="259"/>
      <c r="M7" s="259"/>
      <c r="N7" s="259"/>
      <c r="O7" s="259"/>
    </row>
    <row r="8" spans="1:15">
      <c r="A8" s="435"/>
      <c r="B8" s="449"/>
      <c r="C8" s="449"/>
      <c r="D8" s="509"/>
      <c r="E8" s="509"/>
      <c r="F8" s="509"/>
      <c r="G8" s="509"/>
      <c r="H8" s="510"/>
      <c r="I8" s="274"/>
      <c r="J8" s="274"/>
      <c r="K8" s="274"/>
      <c r="L8" s="274"/>
      <c r="M8" s="274"/>
      <c r="N8" s="274"/>
      <c r="O8" s="274"/>
    </row>
    <row r="9" spans="1:15" ht="15.75">
      <c r="A9" s="444" t="s">
        <v>280</v>
      </c>
      <c r="B9" s="469" t="s">
        <v>277</v>
      </c>
      <c r="C9" s="469"/>
      <c r="D9" s="964" t="s">
        <v>1249</v>
      </c>
      <c r="E9" s="964"/>
      <c r="F9" s="964"/>
      <c r="G9" s="964"/>
      <c r="H9" s="964"/>
      <c r="I9" s="233"/>
      <c r="J9" s="256"/>
      <c r="K9" s="256"/>
      <c r="L9" s="256"/>
      <c r="M9" s="256"/>
      <c r="N9" s="256"/>
      <c r="O9" s="256"/>
    </row>
    <row r="10" spans="1:15" ht="7.9" customHeight="1">
      <c r="A10" s="444"/>
      <c r="B10" s="469"/>
      <c r="C10" s="469"/>
      <c r="D10" s="513"/>
      <c r="E10" s="514"/>
      <c r="F10" s="514"/>
      <c r="G10" s="514"/>
      <c r="H10" s="515"/>
      <c r="I10" s="233"/>
      <c r="J10" s="256"/>
      <c r="K10" s="256"/>
      <c r="L10" s="256"/>
      <c r="M10" s="256"/>
      <c r="N10" s="256"/>
      <c r="O10" s="256"/>
    </row>
    <row r="11" spans="1:15" ht="31.5">
      <c r="A11" s="444"/>
      <c r="B11" s="469"/>
      <c r="C11" s="469"/>
      <c r="D11" s="873" t="s">
        <v>1250</v>
      </c>
      <c r="E11" s="507" t="s">
        <v>282</v>
      </c>
      <c r="F11" s="507" t="s">
        <v>283</v>
      </c>
      <c r="G11" s="507" t="s">
        <v>103</v>
      </c>
      <c r="H11" s="790" t="s">
        <v>104</v>
      </c>
      <c r="I11" s="233"/>
      <c r="J11" s="256"/>
      <c r="K11" s="256"/>
      <c r="L11" s="256"/>
      <c r="M11" s="256"/>
      <c r="N11" s="256"/>
      <c r="O11" s="256"/>
    </row>
    <row r="12" spans="1:15" ht="38.25">
      <c r="A12" s="444"/>
      <c r="B12" s="469" t="s">
        <v>284</v>
      </c>
      <c r="C12" s="469"/>
      <c r="D12" s="436" t="s">
        <v>1251</v>
      </c>
      <c r="E12" s="462" t="s">
        <v>295</v>
      </c>
      <c r="F12" s="460" t="s">
        <v>304</v>
      </c>
      <c r="G12" s="26"/>
      <c r="H12" s="26"/>
      <c r="I12" s="357"/>
      <c r="J12" s="256"/>
      <c r="K12" s="256"/>
      <c r="L12" s="256"/>
      <c r="M12" s="256"/>
      <c r="N12" s="256"/>
      <c r="O12" s="256"/>
    </row>
    <row r="13" spans="1:15" ht="25.5">
      <c r="A13" s="444"/>
      <c r="B13" s="469" t="s">
        <v>290</v>
      </c>
      <c r="C13" s="469"/>
      <c r="D13" s="459" t="s">
        <v>1252</v>
      </c>
      <c r="E13" s="267"/>
      <c r="F13" s="267"/>
      <c r="G13" s="267"/>
      <c r="H13" s="725"/>
      <c r="I13" s="233"/>
      <c r="J13" s="256"/>
      <c r="K13" s="256"/>
      <c r="L13" s="256"/>
      <c r="M13" s="256"/>
      <c r="N13" s="256"/>
      <c r="O13" s="256"/>
    </row>
    <row r="14" spans="1:15" ht="25.5">
      <c r="A14" s="444"/>
      <c r="B14" s="469"/>
      <c r="C14" s="469" t="s">
        <v>117</v>
      </c>
      <c r="D14" s="436" t="s">
        <v>1253</v>
      </c>
      <c r="E14" s="462" t="s">
        <v>295</v>
      </c>
      <c r="F14" s="460" t="s">
        <v>304</v>
      </c>
      <c r="G14" s="26"/>
      <c r="H14" s="26"/>
      <c r="I14" s="233"/>
      <c r="J14" s="256"/>
      <c r="K14" s="256"/>
      <c r="L14" s="256"/>
      <c r="M14" s="256"/>
      <c r="N14" s="256"/>
      <c r="O14" s="256"/>
    </row>
    <row r="15" spans="1:15" ht="25.5">
      <c r="A15" s="444"/>
      <c r="B15" s="469"/>
      <c r="C15" s="469" t="s">
        <v>119</v>
      </c>
      <c r="D15" s="436" t="s">
        <v>1254</v>
      </c>
      <c r="E15" s="462" t="s">
        <v>295</v>
      </c>
      <c r="F15" s="460" t="s">
        <v>304</v>
      </c>
      <c r="G15" s="26"/>
      <c r="H15" s="26"/>
      <c r="I15" s="233"/>
      <c r="J15" s="256"/>
      <c r="K15" s="256"/>
      <c r="L15" s="256"/>
      <c r="M15" s="256"/>
      <c r="N15" s="256"/>
      <c r="O15" s="256"/>
    </row>
    <row r="16" spans="1:15" ht="25.5">
      <c r="A16" s="444"/>
      <c r="B16" s="469"/>
      <c r="C16" s="469" t="s">
        <v>121</v>
      </c>
      <c r="D16" s="436" t="s">
        <v>1255</v>
      </c>
      <c r="E16" s="462" t="s">
        <v>295</v>
      </c>
      <c r="F16" s="460" t="s">
        <v>304</v>
      </c>
      <c r="G16" s="26"/>
      <c r="H16" s="26"/>
      <c r="I16" s="233"/>
      <c r="J16" s="256"/>
      <c r="K16" s="256"/>
      <c r="L16" s="256"/>
      <c r="M16" s="256"/>
      <c r="N16" s="256"/>
      <c r="O16" s="256"/>
    </row>
    <row r="17" spans="1:15" ht="25.5">
      <c r="A17" s="444"/>
      <c r="B17" s="469"/>
      <c r="C17" s="469" t="s">
        <v>134</v>
      </c>
      <c r="D17" s="436" t="s">
        <v>1256</v>
      </c>
      <c r="E17" s="462" t="s">
        <v>295</v>
      </c>
      <c r="F17" s="460" t="s">
        <v>304</v>
      </c>
      <c r="G17" s="26"/>
      <c r="H17" s="26"/>
      <c r="I17" s="233"/>
      <c r="J17" s="256"/>
      <c r="K17" s="256"/>
      <c r="L17" s="256"/>
      <c r="M17" s="256"/>
      <c r="N17" s="256"/>
      <c r="O17" s="256"/>
    </row>
    <row r="18" spans="1:15" ht="25.5">
      <c r="A18" s="444"/>
      <c r="B18" s="469"/>
      <c r="C18" s="469" t="s">
        <v>138</v>
      </c>
      <c r="D18" s="436" t="s">
        <v>1257</v>
      </c>
      <c r="E18" s="462" t="s">
        <v>295</v>
      </c>
      <c r="F18" s="460" t="s">
        <v>304</v>
      </c>
      <c r="G18" s="26"/>
      <c r="H18" s="26"/>
      <c r="I18" s="233"/>
      <c r="J18" s="256"/>
      <c r="K18" s="256"/>
      <c r="L18" s="256"/>
      <c r="M18" s="256"/>
      <c r="N18" s="256"/>
      <c r="O18" s="256"/>
    </row>
    <row r="19" spans="1:15" ht="25.5">
      <c r="A19" s="444"/>
      <c r="B19" s="469"/>
      <c r="C19" s="469" t="s">
        <v>150</v>
      </c>
      <c r="D19" s="436" t="s">
        <v>1258</v>
      </c>
      <c r="E19" s="462" t="s">
        <v>295</v>
      </c>
      <c r="F19" s="460" t="s">
        <v>304</v>
      </c>
      <c r="G19" s="26"/>
      <c r="H19" s="26"/>
      <c r="I19" s="458"/>
      <c r="J19" s="256"/>
      <c r="K19" s="256"/>
      <c r="L19" s="256"/>
      <c r="M19" s="256"/>
      <c r="N19" s="256"/>
      <c r="O19" s="256"/>
    </row>
    <row r="20" spans="1:15" ht="25.5">
      <c r="A20" s="444"/>
      <c r="B20" s="469"/>
      <c r="C20" s="469" t="s">
        <v>152</v>
      </c>
      <c r="D20" s="436" t="s">
        <v>145</v>
      </c>
      <c r="E20" s="462" t="s">
        <v>295</v>
      </c>
      <c r="F20" s="460" t="s">
        <v>304</v>
      </c>
      <c r="G20" s="26"/>
      <c r="H20" s="26"/>
      <c r="I20" s="233"/>
      <c r="J20" s="256"/>
      <c r="K20" s="256"/>
      <c r="L20" s="256"/>
      <c r="M20" s="256"/>
      <c r="N20" s="256"/>
      <c r="O20" s="256"/>
    </row>
    <row r="21" spans="1:15" ht="25.5">
      <c r="A21" s="444"/>
      <c r="B21" s="469"/>
      <c r="C21" s="469" t="s">
        <v>154</v>
      </c>
      <c r="D21" s="436" t="s">
        <v>1259</v>
      </c>
      <c r="E21" s="462" t="s">
        <v>295</v>
      </c>
      <c r="F21" s="460" t="s">
        <v>304</v>
      </c>
      <c r="G21" s="26"/>
      <c r="H21" s="26"/>
      <c r="I21" s="233"/>
      <c r="J21" s="256"/>
      <c r="K21" s="256"/>
      <c r="L21" s="256"/>
      <c r="M21" s="256"/>
      <c r="N21" s="256"/>
      <c r="O21" s="256"/>
    </row>
    <row r="22" spans="1:15" ht="25.5">
      <c r="A22" s="444"/>
      <c r="B22" s="469"/>
      <c r="C22" s="469" t="s">
        <v>156</v>
      </c>
      <c r="D22" s="436" t="s">
        <v>1260</v>
      </c>
      <c r="E22" s="462" t="s">
        <v>295</v>
      </c>
      <c r="F22" s="460" t="s">
        <v>304</v>
      </c>
      <c r="G22" s="26"/>
      <c r="H22" s="26"/>
      <c r="I22" s="233"/>
      <c r="J22" s="256"/>
      <c r="K22" s="256"/>
      <c r="L22" s="256"/>
      <c r="M22" s="256"/>
      <c r="N22" s="256"/>
      <c r="O22" s="256"/>
    </row>
    <row r="23" spans="1:15" ht="25.5">
      <c r="A23" s="444"/>
      <c r="B23" s="469"/>
      <c r="C23" s="469" t="s">
        <v>158</v>
      </c>
      <c r="D23" s="436" t="s">
        <v>1261</v>
      </c>
      <c r="E23" s="462" t="s">
        <v>295</v>
      </c>
      <c r="F23" s="460" t="s">
        <v>304</v>
      </c>
      <c r="G23" s="26"/>
      <c r="H23" s="26"/>
      <c r="I23" s="233"/>
      <c r="J23" s="256"/>
      <c r="K23" s="256"/>
      <c r="L23" s="256"/>
      <c r="M23" s="256"/>
      <c r="N23" s="256"/>
      <c r="O23" s="256"/>
    </row>
    <row r="24" spans="1:15" ht="25.5">
      <c r="A24" s="444"/>
      <c r="B24" s="469"/>
      <c r="C24" s="469" t="s">
        <v>160</v>
      </c>
      <c r="D24" s="436" t="s">
        <v>1262</v>
      </c>
      <c r="E24" s="462" t="s">
        <v>295</v>
      </c>
      <c r="F24" s="460" t="s">
        <v>304</v>
      </c>
      <c r="G24" s="26"/>
      <c r="H24" s="26"/>
      <c r="I24" s="233"/>
      <c r="J24" s="256"/>
      <c r="K24" s="256"/>
      <c r="L24" s="256"/>
      <c r="M24" s="256"/>
      <c r="N24" s="256"/>
      <c r="O24" s="256"/>
    </row>
    <row r="25" spans="1:15" ht="25.5">
      <c r="A25" s="444"/>
      <c r="B25" s="469"/>
      <c r="C25" s="469" t="s">
        <v>162</v>
      </c>
      <c r="D25" s="436" t="s">
        <v>1263</v>
      </c>
      <c r="E25" s="462" t="s">
        <v>295</v>
      </c>
      <c r="F25" s="460" t="s">
        <v>304</v>
      </c>
      <c r="G25" s="26"/>
      <c r="H25" s="26"/>
      <c r="I25" s="233"/>
      <c r="J25" s="256"/>
      <c r="K25" s="256"/>
      <c r="L25" s="256"/>
      <c r="M25" s="256"/>
      <c r="N25" s="256"/>
      <c r="O25" s="256"/>
    </row>
    <row r="26" spans="1:15" ht="25.5">
      <c r="A26" s="444"/>
      <c r="B26" s="469"/>
      <c r="C26" s="469" t="s">
        <v>194</v>
      </c>
      <c r="D26" s="436" t="s">
        <v>1264</v>
      </c>
      <c r="E26" s="462" t="s">
        <v>295</v>
      </c>
      <c r="F26" s="460" t="s">
        <v>304</v>
      </c>
      <c r="G26" s="26"/>
      <c r="H26" s="26"/>
      <c r="I26" s="233"/>
      <c r="J26" s="256"/>
      <c r="K26" s="256"/>
      <c r="L26" s="256"/>
      <c r="M26" s="256"/>
      <c r="N26" s="256"/>
      <c r="O26" s="256"/>
    </row>
    <row r="27" spans="1:15" ht="25.5">
      <c r="A27" s="444"/>
      <c r="B27" s="469"/>
      <c r="C27" s="469" t="s">
        <v>196</v>
      </c>
      <c r="D27" s="436" t="s">
        <v>1265</v>
      </c>
      <c r="E27" s="462" t="s">
        <v>295</v>
      </c>
      <c r="F27" s="460" t="s">
        <v>304</v>
      </c>
      <c r="G27" s="26"/>
      <c r="H27" s="26"/>
      <c r="I27" s="233"/>
      <c r="J27" s="256"/>
      <c r="K27" s="256"/>
      <c r="L27" s="256"/>
      <c r="M27" s="256"/>
      <c r="N27" s="256"/>
      <c r="O27" s="256"/>
    </row>
    <row r="28" spans="1:15" ht="25.5">
      <c r="A28" s="444"/>
      <c r="B28" s="469"/>
      <c r="C28" s="469" t="s">
        <v>198</v>
      </c>
      <c r="D28" s="436" t="s">
        <v>1266</v>
      </c>
      <c r="E28" s="462" t="s">
        <v>295</v>
      </c>
      <c r="F28" s="460" t="s">
        <v>304</v>
      </c>
      <c r="G28" s="26"/>
      <c r="H28" s="26"/>
      <c r="I28" s="233"/>
      <c r="J28" s="256"/>
      <c r="K28" s="256"/>
      <c r="L28" s="256"/>
      <c r="M28" s="256"/>
      <c r="N28" s="256"/>
      <c r="O28" s="256"/>
    </row>
    <row r="29" spans="1:15" ht="25.5">
      <c r="A29" s="444"/>
      <c r="B29" s="469"/>
      <c r="C29" s="469" t="s">
        <v>200</v>
      </c>
      <c r="D29" s="436" t="s">
        <v>1267</v>
      </c>
      <c r="E29" s="462" t="s">
        <v>295</v>
      </c>
      <c r="F29" s="460" t="s">
        <v>304</v>
      </c>
      <c r="G29" s="26"/>
      <c r="H29" s="26"/>
      <c r="I29" s="233"/>
      <c r="J29" s="256"/>
      <c r="K29" s="256"/>
      <c r="L29" s="256"/>
      <c r="M29" s="256"/>
      <c r="N29" s="256"/>
      <c r="O29" s="256"/>
    </row>
    <row r="30" spans="1:15" ht="25.5">
      <c r="A30" s="444"/>
      <c r="B30" s="469"/>
      <c r="C30" s="469" t="s">
        <v>203</v>
      </c>
      <c r="D30" s="436" t="s">
        <v>1268</v>
      </c>
      <c r="E30" s="462" t="s">
        <v>295</v>
      </c>
      <c r="F30" s="460" t="s">
        <v>304</v>
      </c>
      <c r="G30" s="26"/>
      <c r="H30" s="26"/>
      <c r="I30" s="233"/>
      <c r="J30" s="256"/>
      <c r="K30" s="256"/>
      <c r="L30" s="256"/>
      <c r="M30" s="256"/>
      <c r="N30" s="256"/>
      <c r="O30" s="256"/>
    </row>
    <row r="31" spans="1:15" ht="25.5">
      <c r="A31" s="444"/>
      <c r="B31" s="469"/>
      <c r="C31" s="469" t="s">
        <v>205</v>
      </c>
      <c r="D31" s="436" t="s">
        <v>1269</v>
      </c>
      <c r="E31" s="462" t="s">
        <v>295</v>
      </c>
      <c r="F31" s="460" t="s">
        <v>304</v>
      </c>
      <c r="G31" s="26"/>
      <c r="H31" s="26"/>
      <c r="I31" s="801"/>
      <c r="J31" s="256"/>
      <c r="K31" s="256"/>
      <c r="L31" s="256"/>
      <c r="M31" s="256"/>
      <c r="N31" s="256"/>
      <c r="O31" s="256"/>
    </row>
    <row r="32" spans="1:15" ht="25.5">
      <c r="A32" s="444"/>
      <c r="B32" s="469"/>
      <c r="C32" s="469" t="s">
        <v>207</v>
      </c>
      <c r="D32" s="436" t="s">
        <v>1270</v>
      </c>
      <c r="E32" s="462" t="s">
        <v>295</v>
      </c>
      <c r="F32" s="460" t="s">
        <v>304</v>
      </c>
      <c r="G32" s="26"/>
      <c r="H32" s="26"/>
      <c r="I32" s="233"/>
      <c r="J32" s="256"/>
      <c r="K32" s="256"/>
      <c r="L32" s="256"/>
      <c r="M32" s="256"/>
      <c r="N32" s="256"/>
      <c r="O32" s="256"/>
    </row>
    <row r="33" spans="1:15" ht="25.5">
      <c r="A33" s="444"/>
      <c r="B33" s="469"/>
      <c r="C33" s="469" t="s">
        <v>209</v>
      </c>
      <c r="D33" s="436" t="s">
        <v>1271</v>
      </c>
      <c r="E33" s="462" t="s">
        <v>295</v>
      </c>
      <c r="F33" s="460" t="s">
        <v>304</v>
      </c>
      <c r="G33" s="26"/>
      <c r="H33" s="26"/>
      <c r="I33" s="233"/>
      <c r="J33" s="256"/>
      <c r="K33" s="256"/>
      <c r="L33" s="256"/>
      <c r="M33" s="256"/>
      <c r="N33" s="256"/>
      <c r="O33" s="256"/>
    </row>
    <row r="34" spans="1:15" ht="25.5">
      <c r="A34" s="444"/>
      <c r="B34" s="469"/>
      <c r="C34" s="469" t="s">
        <v>212</v>
      </c>
      <c r="D34" s="436" t="s">
        <v>1272</v>
      </c>
      <c r="E34" s="462" t="s">
        <v>295</v>
      </c>
      <c r="F34" s="460" t="s">
        <v>304</v>
      </c>
      <c r="G34" s="26"/>
      <c r="H34" s="26"/>
      <c r="I34" s="233"/>
      <c r="J34" s="256"/>
      <c r="K34" s="256"/>
      <c r="L34" s="256"/>
      <c r="M34" s="256"/>
      <c r="N34" s="256"/>
      <c r="O34" s="256"/>
    </row>
    <row r="35" spans="1:15" ht="25.5">
      <c r="A35" s="444"/>
      <c r="B35" s="469"/>
      <c r="C35" s="469" t="s">
        <v>214</v>
      </c>
      <c r="D35" s="436" t="s">
        <v>1273</v>
      </c>
      <c r="E35" s="462" t="s">
        <v>295</v>
      </c>
      <c r="F35" s="460" t="s">
        <v>304</v>
      </c>
      <c r="G35" s="26"/>
      <c r="H35" s="26"/>
      <c r="I35" s="233"/>
      <c r="J35" s="256"/>
      <c r="K35" s="256"/>
      <c r="L35" s="256"/>
      <c r="M35" s="256"/>
      <c r="N35" s="256"/>
      <c r="O35" s="256"/>
    </row>
    <row r="36" spans="1:15" ht="25.5">
      <c r="A36" s="444"/>
      <c r="B36" s="469"/>
      <c r="C36" s="469" t="s">
        <v>216</v>
      </c>
      <c r="D36" s="436" t="s">
        <v>1274</v>
      </c>
      <c r="E36" s="462" t="s">
        <v>295</v>
      </c>
      <c r="F36" s="460" t="s">
        <v>304</v>
      </c>
      <c r="G36" s="26"/>
      <c r="H36" s="26"/>
      <c r="I36" s="233"/>
      <c r="J36" s="256"/>
      <c r="K36" s="256"/>
      <c r="L36" s="256"/>
      <c r="M36" s="256"/>
      <c r="N36" s="256"/>
      <c r="O36" s="256"/>
    </row>
    <row r="37" spans="1:15" ht="25.5">
      <c r="A37" s="444"/>
      <c r="B37" s="469"/>
      <c r="C37" s="469" t="s">
        <v>218</v>
      </c>
      <c r="D37" s="436" t="s">
        <v>1275</v>
      </c>
      <c r="E37" s="462" t="s">
        <v>295</v>
      </c>
      <c r="F37" s="460" t="s">
        <v>304</v>
      </c>
      <c r="G37" s="26"/>
      <c r="H37" s="26"/>
      <c r="I37" s="233"/>
      <c r="J37" s="256"/>
      <c r="K37" s="256"/>
      <c r="L37" s="256"/>
      <c r="M37" s="256"/>
      <c r="N37" s="256"/>
      <c r="O37" s="256"/>
    </row>
    <row r="38" spans="1:15" ht="25.5">
      <c r="A38" s="444"/>
      <c r="B38" s="469"/>
      <c r="C38" s="469" t="s">
        <v>220</v>
      </c>
      <c r="D38" s="436" t="s">
        <v>1276</v>
      </c>
      <c r="E38" s="462" t="s">
        <v>295</v>
      </c>
      <c r="F38" s="460" t="s">
        <v>304</v>
      </c>
      <c r="G38" s="26"/>
      <c r="H38" s="26"/>
      <c r="I38" s="233"/>
      <c r="J38" s="256"/>
      <c r="K38" s="256"/>
      <c r="L38" s="256"/>
      <c r="M38" s="256"/>
      <c r="N38" s="256"/>
      <c r="O38" s="256"/>
    </row>
    <row r="39" spans="1:15" ht="25.5">
      <c r="A39" s="444"/>
      <c r="B39" s="469"/>
      <c r="C39" s="469" t="s">
        <v>222</v>
      </c>
      <c r="D39" s="436" t="s">
        <v>1086</v>
      </c>
      <c r="E39" s="462" t="s">
        <v>295</v>
      </c>
      <c r="F39" s="460" t="s">
        <v>304</v>
      </c>
      <c r="G39" s="26"/>
      <c r="H39" s="26"/>
      <c r="I39" s="233"/>
      <c r="J39" s="256"/>
      <c r="K39" s="256"/>
      <c r="L39" s="256"/>
      <c r="M39" s="256"/>
      <c r="N39" s="256"/>
      <c r="O39" s="256"/>
    </row>
    <row r="40" spans="1:15" ht="27" thickTop="1" thickBot="1">
      <c r="A40" s="444"/>
      <c r="B40" s="469"/>
      <c r="C40" s="469" t="s">
        <v>1277</v>
      </c>
      <c r="D40" s="436" t="s">
        <v>1278</v>
      </c>
      <c r="E40" s="462" t="s">
        <v>295</v>
      </c>
      <c r="F40" s="460" t="s">
        <v>304</v>
      </c>
      <c r="G40" s="26"/>
      <c r="H40" s="26"/>
      <c r="I40" s="233"/>
      <c r="J40" s="256"/>
      <c r="K40" s="256"/>
      <c r="L40" s="256"/>
      <c r="M40" s="256"/>
      <c r="N40" s="256"/>
      <c r="O40" s="256"/>
    </row>
    <row r="41" spans="1:15" ht="27" thickTop="1" thickBot="1">
      <c r="A41" s="444"/>
      <c r="B41" s="469" t="s">
        <v>298</v>
      </c>
      <c r="C41" s="469"/>
      <c r="D41" s="436" t="s">
        <v>1279</v>
      </c>
      <c r="E41" s="462" t="s">
        <v>295</v>
      </c>
      <c r="F41" s="460" t="s">
        <v>304</v>
      </c>
      <c r="G41" s="26"/>
      <c r="H41" s="26"/>
      <c r="I41" s="233"/>
      <c r="J41" s="256"/>
      <c r="K41" s="256"/>
      <c r="L41" s="256"/>
      <c r="M41" s="256"/>
      <c r="N41" s="256"/>
      <c r="O41" s="256"/>
    </row>
    <row r="42" spans="1:15" ht="31.5">
      <c r="A42" s="444"/>
      <c r="B42" s="469"/>
      <c r="C42" s="469"/>
      <c r="D42" s="873" t="s">
        <v>1280</v>
      </c>
      <c r="E42" s="507" t="s">
        <v>282</v>
      </c>
      <c r="F42" s="507" t="s">
        <v>283</v>
      </c>
      <c r="G42" s="507" t="s">
        <v>103</v>
      </c>
      <c r="H42" s="790" t="s">
        <v>104</v>
      </c>
      <c r="I42" s="233"/>
      <c r="J42" s="256"/>
      <c r="K42" s="256"/>
      <c r="L42" s="256"/>
      <c r="M42" s="256"/>
      <c r="N42" s="256"/>
      <c r="O42" s="256"/>
    </row>
    <row r="43" spans="1:15" ht="25.5">
      <c r="A43" s="444"/>
      <c r="B43" s="469" t="s">
        <v>300</v>
      </c>
      <c r="C43" s="469"/>
      <c r="D43" s="459" t="s">
        <v>1281</v>
      </c>
      <c r="E43" s="268"/>
      <c r="F43" s="268"/>
      <c r="G43" s="268"/>
      <c r="H43" s="791"/>
      <c r="I43" s="233"/>
      <c r="J43" s="256"/>
      <c r="K43" s="256"/>
      <c r="L43" s="256"/>
      <c r="M43" s="256"/>
      <c r="N43" s="256"/>
      <c r="O43" s="256"/>
    </row>
    <row r="44" spans="1:15" ht="51">
      <c r="A44" s="444"/>
      <c r="B44" s="469"/>
      <c r="C44" s="469" t="s">
        <v>117</v>
      </c>
      <c r="D44" s="436" t="s">
        <v>1282</v>
      </c>
      <c r="E44" s="462" t="s">
        <v>295</v>
      </c>
      <c r="F44" s="460" t="s">
        <v>304</v>
      </c>
      <c r="G44" s="26"/>
      <c r="H44" s="26"/>
      <c r="I44" s="233"/>
      <c r="J44" s="256"/>
      <c r="K44" s="256"/>
      <c r="L44" s="256"/>
      <c r="M44" s="256"/>
      <c r="N44" s="256"/>
      <c r="O44" s="256"/>
    </row>
    <row r="45" spans="1:15" ht="25.5">
      <c r="A45" s="444"/>
      <c r="B45" s="469"/>
      <c r="C45" s="469" t="s">
        <v>119</v>
      </c>
      <c r="D45" s="436" t="s">
        <v>1283</v>
      </c>
      <c r="E45" s="462" t="s">
        <v>295</v>
      </c>
      <c r="F45" s="460" t="s">
        <v>304</v>
      </c>
      <c r="G45" s="26"/>
      <c r="H45" s="26"/>
      <c r="I45" s="233"/>
      <c r="J45" s="256"/>
      <c r="K45" s="256"/>
      <c r="L45" s="256"/>
      <c r="M45" s="256"/>
      <c r="N45" s="256"/>
      <c r="O45" s="256"/>
    </row>
    <row r="46" spans="1:15" ht="25.5">
      <c r="A46" s="444"/>
      <c r="B46" s="469"/>
      <c r="C46" s="469" t="s">
        <v>121</v>
      </c>
      <c r="D46" s="436" t="s">
        <v>1284</v>
      </c>
      <c r="E46" s="462" t="s">
        <v>295</v>
      </c>
      <c r="F46" s="460" t="s">
        <v>304</v>
      </c>
      <c r="G46" s="26"/>
      <c r="H46" s="26"/>
      <c r="I46" s="233"/>
      <c r="J46" s="256"/>
      <c r="K46" s="256"/>
      <c r="L46" s="256"/>
      <c r="M46" s="256"/>
      <c r="N46" s="256"/>
      <c r="O46" s="256"/>
    </row>
    <row r="47" spans="1:15" ht="25.5">
      <c r="A47" s="444"/>
      <c r="B47" s="469"/>
      <c r="C47" s="469" t="s">
        <v>134</v>
      </c>
      <c r="D47" s="436" t="s">
        <v>1178</v>
      </c>
      <c r="E47" s="462" t="s">
        <v>295</v>
      </c>
      <c r="F47" s="460" t="s">
        <v>304</v>
      </c>
      <c r="G47" s="26"/>
      <c r="H47" s="26"/>
      <c r="I47" s="233"/>
      <c r="J47" s="256"/>
      <c r="K47" s="256"/>
      <c r="L47" s="256"/>
      <c r="M47" s="256"/>
      <c r="N47" s="256"/>
      <c r="O47" s="256"/>
    </row>
    <row r="48" spans="1:15" ht="25.5">
      <c r="A48" s="444"/>
      <c r="B48" s="469"/>
      <c r="C48" s="469" t="s">
        <v>138</v>
      </c>
      <c r="D48" s="436" t="s">
        <v>1179</v>
      </c>
      <c r="E48" s="462" t="s">
        <v>295</v>
      </c>
      <c r="F48" s="460" t="s">
        <v>304</v>
      </c>
      <c r="G48" s="26"/>
      <c r="H48" s="26"/>
      <c r="I48" s="233"/>
      <c r="J48" s="256"/>
      <c r="K48" s="256"/>
      <c r="L48" s="256"/>
      <c r="M48" s="256"/>
      <c r="N48" s="256"/>
      <c r="O48" s="256"/>
    </row>
    <row r="49" spans="1:15" ht="25.5">
      <c r="A49" s="444"/>
      <c r="B49" s="469"/>
      <c r="C49" s="469" t="s">
        <v>150</v>
      </c>
      <c r="D49" s="436" t="s">
        <v>1180</v>
      </c>
      <c r="E49" s="462" t="s">
        <v>295</v>
      </c>
      <c r="F49" s="460" t="s">
        <v>304</v>
      </c>
      <c r="G49" s="26"/>
      <c r="H49" s="26"/>
      <c r="I49" s="233"/>
      <c r="J49" s="256"/>
      <c r="K49" s="256"/>
      <c r="L49" s="256"/>
      <c r="M49" s="256"/>
      <c r="N49" s="256"/>
      <c r="O49" s="256"/>
    </row>
    <row r="50" spans="1:15" ht="25.5">
      <c r="A50" s="444"/>
      <c r="B50" s="469"/>
      <c r="C50" s="469" t="s">
        <v>152</v>
      </c>
      <c r="D50" s="436" t="s">
        <v>1182</v>
      </c>
      <c r="E50" s="462" t="s">
        <v>295</v>
      </c>
      <c r="F50" s="460" t="s">
        <v>304</v>
      </c>
      <c r="G50" s="26"/>
      <c r="H50" s="26"/>
      <c r="I50" s="233"/>
      <c r="J50" s="256"/>
      <c r="K50" s="256"/>
      <c r="L50" s="256"/>
      <c r="M50" s="256"/>
      <c r="N50" s="256"/>
      <c r="O50" s="256"/>
    </row>
    <row r="51" spans="1:15" ht="25.5">
      <c r="A51" s="444"/>
      <c r="B51" s="469"/>
      <c r="C51" s="469" t="s">
        <v>154</v>
      </c>
      <c r="D51" s="436" t="s">
        <v>1285</v>
      </c>
      <c r="E51" s="462" t="s">
        <v>295</v>
      </c>
      <c r="F51" s="460" t="s">
        <v>304</v>
      </c>
      <c r="G51" s="26"/>
      <c r="H51" s="26"/>
      <c r="I51" s="233"/>
      <c r="J51" s="256"/>
      <c r="K51" s="256"/>
      <c r="L51" s="256"/>
      <c r="M51" s="256"/>
      <c r="N51" s="256"/>
      <c r="O51" s="256"/>
    </row>
    <row r="52" spans="1:15" ht="25.5">
      <c r="A52" s="444"/>
      <c r="B52" s="469"/>
      <c r="C52" s="469" t="s">
        <v>156</v>
      </c>
      <c r="D52" s="436" t="s">
        <v>1286</v>
      </c>
      <c r="E52" s="462" t="s">
        <v>295</v>
      </c>
      <c r="F52" s="460" t="s">
        <v>304</v>
      </c>
      <c r="G52" s="26"/>
      <c r="H52" s="26"/>
      <c r="I52" s="233"/>
      <c r="J52" s="256"/>
      <c r="K52" s="256"/>
      <c r="L52" s="256"/>
      <c r="M52" s="256"/>
      <c r="N52" s="256"/>
      <c r="O52" s="256"/>
    </row>
    <row r="53" spans="1:15" ht="38.25">
      <c r="A53" s="444"/>
      <c r="B53" s="469" t="s">
        <v>302</v>
      </c>
      <c r="C53" s="469"/>
      <c r="D53" s="436" t="s">
        <v>1287</v>
      </c>
      <c r="E53" s="462" t="s">
        <v>295</v>
      </c>
      <c r="F53" s="460" t="s">
        <v>304</v>
      </c>
      <c r="G53" s="26"/>
      <c r="H53" s="26"/>
      <c r="I53" s="233"/>
      <c r="J53" s="256"/>
      <c r="K53" s="256"/>
      <c r="L53" s="256"/>
      <c r="M53" s="256"/>
      <c r="N53" s="256"/>
      <c r="O53" s="256"/>
    </row>
    <row r="54" spans="1:15" ht="25.5">
      <c r="A54" s="444"/>
      <c r="B54" s="469" t="s">
        <v>307</v>
      </c>
      <c r="C54" s="469"/>
      <c r="D54" s="436" t="s">
        <v>1184</v>
      </c>
      <c r="E54" s="462" t="s">
        <v>295</v>
      </c>
      <c r="F54" s="460" t="s">
        <v>304</v>
      </c>
      <c r="G54" s="26"/>
      <c r="H54" s="26"/>
      <c r="I54" s="233"/>
      <c r="J54" s="256"/>
      <c r="K54" s="256"/>
      <c r="L54" s="256"/>
      <c r="M54" s="256"/>
      <c r="N54" s="256"/>
      <c r="O54" s="256"/>
    </row>
    <row r="55" spans="1:15" ht="25.5">
      <c r="A55" s="444"/>
      <c r="B55" s="469" t="s">
        <v>309</v>
      </c>
      <c r="C55" s="469"/>
      <c r="D55" s="459" t="s">
        <v>1288</v>
      </c>
      <c r="E55" s="462" t="s">
        <v>295</v>
      </c>
      <c r="F55" s="460" t="s">
        <v>304</v>
      </c>
      <c r="G55" s="26"/>
      <c r="H55" s="26"/>
      <c r="I55" s="233"/>
      <c r="J55" s="256"/>
      <c r="K55" s="256"/>
      <c r="L55" s="256"/>
      <c r="M55" s="256"/>
      <c r="N55" s="256"/>
      <c r="O55" s="256"/>
    </row>
    <row r="56" spans="1:15" ht="38.25">
      <c r="A56" s="444"/>
      <c r="B56" s="469"/>
      <c r="C56" s="469" t="s">
        <v>117</v>
      </c>
      <c r="D56" s="436" t="s">
        <v>1289</v>
      </c>
      <c r="E56" s="462" t="s">
        <v>295</v>
      </c>
      <c r="F56" s="460" t="s">
        <v>304</v>
      </c>
      <c r="G56" s="26"/>
      <c r="H56" s="26"/>
      <c r="I56" s="233"/>
      <c r="J56" s="256"/>
      <c r="K56" s="256"/>
      <c r="L56" s="256"/>
      <c r="M56" s="256"/>
      <c r="N56" s="256"/>
      <c r="O56" s="256"/>
    </row>
    <row r="57" spans="1:15" ht="31.5">
      <c r="A57" s="444"/>
      <c r="B57" s="469"/>
      <c r="C57" s="469"/>
      <c r="D57" s="873" t="s">
        <v>1254</v>
      </c>
      <c r="E57" s="507" t="s">
        <v>282</v>
      </c>
      <c r="F57" s="507" t="s">
        <v>283</v>
      </c>
      <c r="G57" s="507" t="s">
        <v>103</v>
      </c>
      <c r="H57" s="790" t="s">
        <v>104</v>
      </c>
      <c r="I57" s="233"/>
      <c r="J57" s="256"/>
      <c r="K57" s="256"/>
      <c r="L57" s="256"/>
      <c r="M57" s="256"/>
      <c r="N57" s="256"/>
      <c r="O57" s="256"/>
    </row>
    <row r="58" spans="1:15" ht="25.5">
      <c r="A58" s="444"/>
      <c r="B58" s="469" t="s">
        <v>311</v>
      </c>
      <c r="C58" s="469"/>
      <c r="D58" s="436" t="s">
        <v>1290</v>
      </c>
      <c r="E58" s="462" t="s">
        <v>295</v>
      </c>
      <c r="F58" s="460" t="s">
        <v>304</v>
      </c>
      <c r="G58" s="26"/>
      <c r="H58" s="26"/>
      <c r="I58" s="233"/>
      <c r="J58" s="256"/>
      <c r="K58" s="256"/>
      <c r="L58" s="256"/>
      <c r="M58" s="256"/>
      <c r="N58" s="256"/>
      <c r="O58" s="256"/>
    </row>
    <row r="59" spans="1:15" ht="25.5">
      <c r="A59" s="444"/>
      <c r="B59" s="469" t="s">
        <v>313</v>
      </c>
      <c r="C59" s="469"/>
      <c r="D59" s="436" t="s">
        <v>981</v>
      </c>
      <c r="E59" s="462" t="s">
        <v>774</v>
      </c>
      <c r="F59" s="460" t="s">
        <v>774</v>
      </c>
      <c r="G59" s="26"/>
      <c r="H59" s="26"/>
      <c r="I59" s="233"/>
      <c r="J59" s="256"/>
      <c r="K59" s="256"/>
      <c r="L59" s="256"/>
      <c r="M59" s="256"/>
      <c r="N59" s="256"/>
      <c r="O59" s="256"/>
    </row>
    <row r="60" spans="1:15" ht="25.5">
      <c r="A60" s="444"/>
      <c r="B60" s="469" t="s">
        <v>316</v>
      </c>
      <c r="C60" s="469"/>
      <c r="D60" s="436" t="s">
        <v>1291</v>
      </c>
      <c r="E60" s="462" t="s">
        <v>295</v>
      </c>
      <c r="F60" s="460" t="s">
        <v>304</v>
      </c>
      <c r="G60" s="26"/>
      <c r="H60" s="26"/>
      <c r="I60" s="233"/>
      <c r="J60" s="256"/>
      <c r="K60" s="256"/>
      <c r="L60" s="256"/>
      <c r="M60" s="256"/>
      <c r="N60" s="256"/>
      <c r="O60" s="256"/>
    </row>
    <row r="61" spans="1:15" ht="25.5">
      <c r="A61" s="444"/>
      <c r="B61" s="469" t="s">
        <v>318</v>
      </c>
      <c r="C61" s="469"/>
      <c r="D61" s="436" t="s">
        <v>1292</v>
      </c>
      <c r="E61" s="462" t="s">
        <v>295</v>
      </c>
      <c r="F61" s="460" t="s">
        <v>304</v>
      </c>
      <c r="G61" s="26"/>
      <c r="H61" s="26"/>
      <c r="I61" s="233"/>
      <c r="J61" s="256"/>
      <c r="K61" s="256"/>
      <c r="L61" s="256"/>
      <c r="M61" s="256"/>
      <c r="N61" s="256"/>
      <c r="O61" s="256"/>
    </row>
    <row r="62" spans="1:15" ht="27" thickTop="1" thickBot="1">
      <c r="A62" s="444"/>
      <c r="B62" s="469" t="s">
        <v>320</v>
      </c>
      <c r="C62" s="469"/>
      <c r="D62" s="436" t="s">
        <v>1293</v>
      </c>
      <c r="E62" s="462" t="s">
        <v>295</v>
      </c>
      <c r="F62" s="460" t="s">
        <v>304</v>
      </c>
      <c r="G62" s="26"/>
      <c r="H62" s="26"/>
      <c r="I62" s="233"/>
      <c r="J62" s="256"/>
      <c r="K62" s="256"/>
      <c r="L62" s="256"/>
      <c r="M62" s="256"/>
      <c r="N62" s="256"/>
      <c r="O62" s="256"/>
    </row>
    <row r="63" spans="1:15" ht="27" thickTop="1" thickBot="1">
      <c r="A63" s="444"/>
      <c r="B63" s="469" t="s">
        <v>323</v>
      </c>
      <c r="C63" s="469"/>
      <c r="D63" s="607" t="s">
        <v>1294</v>
      </c>
      <c r="E63" s="462" t="s">
        <v>295</v>
      </c>
      <c r="F63" s="460" t="s">
        <v>304</v>
      </c>
      <c r="G63" s="26"/>
      <c r="H63" s="26"/>
      <c r="I63" s="801"/>
      <c r="J63" s="256"/>
      <c r="K63" s="256"/>
      <c r="L63" s="256"/>
      <c r="M63" s="256"/>
      <c r="N63" s="256"/>
      <c r="O63" s="256"/>
    </row>
    <row r="64" spans="1:15" ht="52.5" thickTop="1" thickBot="1">
      <c r="A64" s="444"/>
      <c r="B64" s="469" t="s">
        <v>326</v>
      </c>
      <c r="C64" s="469"/>
      <c r="D64" s="436" t="s">
        <v>1295</v>
      </c>
      <c r="E64" s="462" t="s">
        <v>295</v>
      </c>
      <c r="F64" s="460" t="s">
        <v>304</v>
      </c>
      <c r="G64" s="26"/>
      <c r="H64" s="26"/>
      <c r="I64" s="233"/>
      <c r="J64" s="256"/>
      <c r="K64" s="256"/>
      <c r="L64" s="256"/>
      <c r="M64" s="256"/>
      <c r="N64" s="256"/>
      <c r="O64" s="256"/>
    </row>
    <row r="65" spans="1:15" ht="52.5" thickTop="1" thickBot="1">
      <c r="A65" s="444"/>
      <c r="B65" s="469" t="s">
        <v>339</v>
      </c>
      <c r="C65" s="469"/>
      <c r="D65" s="436" t="s">
        <v>1296</v>
      </c>
      <c r="E65" s="462" t="s">
        <v>287</v>
      </c>
      <c r="F65" s="460" t="s">
        <v>287</v>
      </c>
      <c r="G65" s="26"/>
      <c r="H65" s="26"/>
      <c r="I65" s="233"/>
      <c r="J65" s="256"/>
      <c r="K65" s="256"/>
      <c r="L65" s="256"/>
      <c r="M65" s="256"/>
      <c r="N65" s="256"/>
      <c r="O65" s="256"/>
    </row>
    <row r="66" spans="1:15" ht="39.75" thickTop="1" thickBot="1">
      <c r="A66" s="444"/>
      <c r="B66" s="469" t="s">
        <v>346</v>
      </c>
      <c r="C66" s="469"/>
      <c r="D66" s="436" t="s">
        <v>1297</v>
      </c>
      <c r="E66" s="462" t="s">
        <v>287</v>
      </c>
      <c r="F66" s="460" t="s">
        <v>287</v>
      </c>
      <c r="G66" s="26"/>
      <c r="H66" s="26"/>
      <c r="I66" s="233"/>
      <c r="J66" s="256"/>
      <c r="K66" s="256"/>
      <c r="L66" s="256"/>
      <c r="M66" s="256"/>
      <c r="N66" s="256"/>
      <c r="O66" s="256"/>
    </row>
    <row r="67" spans="1:15" ht="27" thickTop="1" thickBot="1">
      <c r="A67" s="444"/>
      <c r="B67" s="469" t="s">
        <v>350</v>
      </c>
      <c r="C67" s="469"/>
      <c r="D67" s="607" t="s">
        <v>1005</v>
      </c>
      <c r="E67" s="462" t="s">
        <v>295</v>
      </c>
      <c r="F67" s="460" t="s">
        <v>304</v>
      </c>
      <c r="G67" s="26"/>
      <c r="H67" s="26"/>
      <c r="I67" s="801"/>
      <c r="J67" s="256"/>
      <c r="K67" s="256"/>
      <c r="L67" s="256"/>
      <c r="M67" s="256"/>
      <c r="N67" s="256"/>
      <c r="O67" s="256"/>
    </row>
    <row r="68" spans="1:15" ht="27" thickTop="1" thickBot="1">
      <c r="A68" s="444"/>
      <c r="B68" s="469" t="s">
        <v>352</v>
      </c>
      <c r="C68" s="469"/>
      <c r="D68" s="607" t="s">
        <v>1006</v>
      </c>
      <c r="E68" s="462" t="s">
        <v>295</v>
      </c>
      <c r="F68" s="460" t="s">
        <v>304</v>
      </c>
      <c r="G68" s="26"/>
      <c r="H68" s="26"/>
      <c r="I68" s="801"/>
      <c r="J68" s="256"/>
      <c r="K68" s="256"/>
      <c r="L68" s="256"/>
      <c r="M68" s="256"/>
      <c r="N68" s="256"/>
      <c r="O68" s="256"/>
    </row>
    <row r="69" spans="1:15" ht="39.75" thickTop="1" thickBot="1">
      <c r="A69" s="444"/>
      <c r="B69" s="469" t="s">
        <v>354</v>
      </c>
      <c r="C69" s="469"/>
      <c r="D69" s="436" t="s">
        <v>1297</v>
      </c>
      <c r="E69" s="462" t="s">
        <v>287</v>
      </c>
      <c r="F69" s="460" t="s">
        <v>287</v>
      </c>
      <c r="G69" s="26"/>
      <c r="H69" s="26"/>
      <c r="I69" s="233"/>
      <c r="J69" s="256"/>
      <c r="K69" s="256"/>
      <c r="L69" s="256"/>
      <c r="M69" s="256"/>
      <c r="N69" s="256"/>
      <c r="O69" s="256"/>
    </row>
    <row r="70" spans="1:15" ht="33" thickTop="1" thickBot="1">
      <c r="A70" s="444"/>
      <c r="B70" s="469"/>
      <c r="C70" s="469"/>
      <c r="D70" s="873" t="s">
        <v>1298</v>
      </c>
      <c r="E70" s="507" t="s">
        <v>282</v>
      </c>
      <c r="F70" s="507" t="s">
        <v>283</v>
      </c>
      <c r="G70" s="507" t="s">
        <v>103</v>
      </c>
      <c r="H70" s="790" t="s">
        <v>104</v>
      </c>
      <c r="I70" s="233"/>
      <c r="J70" s="256"/>
      <c r="K70" s="256"/>
      <c r="L70" s="256"/>
      <c r="M70" s="256"/>
      <c r="N70" s="256"/>
      <c r="O70" s="256"/>
    </row>
    <row r="71" spans="1:15" ht="51">
      <c r="A71" s="444"/>
      <c r="B71" s="469" t="s">
        <v>407</v>
      </c>
      <c r="C71" s="469"/>
      <c r="D71" s="459" t="s">
        <v>1299</v>
      </c>
      <c r="E71" s="267"/>
      <c r="F71" s="267"/>
      <c r="G71" s="267"/>
      <c r="H71" s="725"/>
      <c r="I71" s="233"/>
      <c r="J71" s="256"/>
      <c r="K71" s="256"/>
      <c r="L71" s="256"/>
      <c r="M71" s="256"/>
      <c r="N71" s="256"/>
      <c r="O71" s="256"/>
    </row>
    <row r="72" spans="1:15" ht="25.5">
      <c r="A72" s="444"/>
      <c r="B72" s="469"/>
      <c r="C72" s="469" t="s">
        <v>117</v>
      </c>
      <c r="D72" s="436" t="s">
        <v>1300</v>
      </c>
      <c r="E72" s="462" t="s">
        <v>295</v>
      </c>
      <c r="F72" s="460" t="s">
        <v>304</v>
      </c>
      <c r="G72" s="26"/>
      <c r="H72" s="26"/>
      <c r="I72" s="233"/>
      <c r="J72" s="256"/>
      <c r="K72" s="256"/>
      <c r="L72" s="256"/>
      <c r="M72" s="256"/>
      <c r="N72" s="256"/>
      <c r="O72" s="256"/>
    </row>
    <row r="73" spans="1:15" ht="25.5">
      <c r="A73" s="444"/>
      <c r="B73" s="469"/>
      <c r="C73" s="469" t="s">
        <v>119</v>
      </c>
      <c r="D73" s="436" t="s">
        <v>1301</v>
      </c>
      <c r="E73" s="462" t="s">
        <v>295</v>
      </c>
      <c r="F73" s="460" t="s">
        <v>304</v>
      </c>
      <c r="G73" s="26"/>
      <c r="H73" s="26"/>
      <c r="I73" s="233"/>
      <c r="J73" s="256"/>
      <c r="K73" s="256"/>
      <c r="L73" s="256"/>
      <c r="M73" s="256"/>
      <c r="N73" s="256"/>
      <c r="O73" s="256"/>
    </row>
    <row r="74" spans="1:15" ht="25.5">
      <c r="A74" s="444"/>
      <c r="B74" s="469"/>
      <c r="C74" s="469" t="s">
        <v>121</v>
      </c>
      <c r="D74" s="436" t="s">
        <v>1302</v>
      </c>
      <c r="E74" s="462" t="s">
        <v>295</v>
      </c>
      <c r="F74" s="460" t="s">
        <v>304</v>
      </c>
      <c r="G74" s="26"/>
      <c r="H74" s="26"/>
      <c r="I74" s="233"/>
      <c r="J74" s="256"/>
      <c r="K74" s="256"/>
      <c r="L74" s="256"/>
      <c r="M74" s="256"/>
      <c r="N74" s="256"/>
      <c r="O74" s="256"/>
    </row>
    <row r="75" spans="1:15" ht="25.5">
      <c r="A75" s="444"/>
      <c r="B75" s="469"/>
      <c r="C75" s="469" t="s">
        <v>134</v>
      </c>
      <c r="D75" s="436" t="s">
        <v>145</v>
      </c>
      <c r="E75" s="462" t="s">
        <v>295</v>
      </c>
      <c r="F75" s="460" t="s">
        <v>304</v>
      </c>
      <c r="G75" s="26"/>
      <c r="H75" s="26"/>
      <c r="I75" s="233"/>
      <c r="J75" s="256"/>
      <c r="K75" s="256"/>
      <c r="L75" s="256"/>
      <c r="M75" s="256"/>
      <c r="N75" s="256"/>
      <c r="O75" s="256"/>
    </row>
    <row r="76" spans="1:15" ht="25.5">
      <c r="A76" s="444"/>
      <c r="B76" s="469"/>
      <c r="C76" s="469" t="s">
        <v>138</v>
      </c>
      <c r="D76" s="436" t="s">
        <v>1303</v>
      </c>
      <c r="E76" s="462" t="s">
        <v>295</v>
      </c>
      <c r="F76" s="460" t="s">
        <v>304</v>
      </c>
      <c r="G76" s="26"/>
      <c r="H76" s="26"/>
      <c r="I76" s="233"/>
      <c r="J76" s="256"/>
      <c r="K76" s="256"/>
      <c r="L76" s="256"/>
      <c r="M76" s="256"/>
      <c r="N76" s="256"/>
      <c r="O76" s="256"/>
    </row>
    <row r="77" spans="1:15" ht="25.5">
      <c r="A77" s="444"/>
      <c r="B77" s="469"/>
      <c r="C77" s="469" t="s">
        <v>150</v>
      </c>
      <c r="D77" s="436" t="s">
        <v>1304</v>
      </c>
      <c r="E77" s="462" t="s">
        <v>295</v>
      </c>
      <c r="F77" s="460" t="s">
        <v>304</v>
      </c>
      <c r="G77" s="26"/>
      <c r="H77" s="26"/>
      <c r="I77" s="233"/>
      <c r="J77" s="256"/>
      <c r="K77" s="256"/>
      <c r="L77" s="256"/>
      <c r="M77" s="256"/>
      <c r="N77" s="256"/>
      <c r="O77" s="256"/>
    </row>
    <row r="78" spans="1:15" ht="25.5">
      <c r="A78" s="444"/>
      <c r="B78" s="469"/>
      <c r="C78" s="469" t="s">
        <v>152</v>
      </c>
      <c r="D78" s="436" t="s">
        <v>1056</v>
      </c>
      <c r="E78" s="462" t="s">
        <v>295</v>
      </c>
      <c r="F78" s="460" t="s">
        <v>304</v>
      </c>
      <c r="G78" s="26"/>
      <c r="H78" s="26"/>
      <c r="I78" s="233"/>
      <c r="J78" s="256"/>
      <c r="K78" s="256"/>
      <c r="L78" s="256"/>
      <c r="M78" s="256"/>
      <c r="N78" s="256"/>
      <c r="O78" s="256"/>
    </row>
    <row r="79" spans="1:15" ht="25.5">
      <c r="A79" s="444"/>
      <c r="B79" s="469"/>
      <c r="C79" s="469" t="s">
        <v>154</v>
      </c>
      <c r="D79" s="436" t="s">
        <v>1057</v>
      </c>
      <c r="E79" s="462" t="s">
        <v>295</v>
      </c>
      <c r="F79" s="460" t="s">
        <v>304</v>
      </c>
      <c r="G79" s="26"/>
      <c r="H79" s="26"/>
      <c r="I79" s="233"/>
      <c r="J79" s="256"/>
      <c r="K79" s="256"/>
      <c r="L79" s="256"/>
      <c r="M79" s="256"/>
      <c r="N79" s="256"/>
      <c r="O79" s="256"/>
    </row>
    <row r="80" spans="1:15" ht="25.5">
      <c r="A80" s="444"/>
      <c r="B80" s="469"/>
      <c r="C80" s="469" t="s">
        <v>156</v>
      </c>
      <c r="D80" s="436" t="s">
        <v>1305</v>
      </c>
      <c r="E80" s="462" t="s">
        <v>295</v>
      </c>
      <c r="F80" s="460" t="s">
        <v>304</v>
      </c>
      <c r="G80" s="26"/>
      <c r="H80" s="26"/>
      <c r="I80" s="233"/>
      <c r="J80" s="256"/>
      <c r="K80" s="256"/>
      <c r="L80" s="256"/>
      <c r="M80" s="256"/>
      <c r="N80" s="256"/>
      <c r="O80" s="256"/>
    </row>
    <row r="81" spans="1:15" ht="25.5">
      <c r="A81" s="444"/>
      <c r="B81" s="469"/>
      <c r="C81" s="469" t="s">
        <v>158</v>
      </c>
      <c r="D81" s="436" t="s">
        <v>1306</v>
      </c>
      <c r="E81" s="462" t="s">
        <v>295</v>
      </c>
      <c r="F81" s="460" t="s">
        <v>304</v>
      </c>
      <c r="G81" s="26"/>
      <c r="H81" s="26"/>
      <c r="I81" s="233"/>
      <c r="J81" s="256"/>
      <c r="K81" s="256"/>
      <c r="L81" s="256"/>
      <c r="M81" s="256"/>
      <c r="N81" s="256"/>
      <c r="O81" s="256"/>
    </row>
    <row r="82" spans="1:15" ht="25.5">
      <c r="A82" s="444"/>
      <c r="B82" s="469"/>
      <c r="C82" s="469" t="s">
        <v>160</v>
      </c>
      <c r="D82" s="436" t="s">
        <v>1307</v>
      </c>
      <c r="E82" s="462" t="s">
        <v>295</v>
      </c>
      <c r="F82" s="460" t="s">
        <v>304</v>
      </c>
      <c r="G82" s="26"/>
      <c r="H82" s="26"/>
      <c r="I82" s="233"/>
      <c r="J82" s="256"/>
      <c r="K82" s="256"/>
      <c r="L82" s="256"/>
      <c r="M82" s="256"/>
      <c r="N82" s="256"/>
      <c r="O82" s="256"/>
    </row>
    <row r="83" spans="1:15" ht="25.5">
      <c r="A83" s="444"/>
      <c r="B83" s="469"/>
      <c r="C83" s="469" t="s">
        <v>162</v>
      </c>
      <c r="D83" s="436" t="s">
        <v>1308</v>
      </c>
      <c r="E83" s="462" t="s">
        <v>295</v>
      </c>
      <c r="F83" s="460" t="s">
        <v>304</v>
      </c>
      <c r="G83" s="26"/>
      <c r="H83" s="26"/>
      <c r="I83" s="233"/>
      <c r="J83" s="256"/>
      <c r="K83" s="256"/>
      <c r="L83" s="256"/>
      <c r="M83" s="256"/>
      <c r="N83" s="256"/>
      <c r="O83" s="256"/>
    </row>
    <row r="84" spans="1:15" ht="25.5">
      <c r="A84" s="444"/>
      <c r="B84" s="469"/>
      <c r="C84" s="469" t="s">
        <v>194</v>
      </c>
      <c r="D84" s="436" t="s">
        <v>1059</v>
      </c>
      <c r="E84" s="462" t="s">
        <v>295</v>
      </c>
      <c r="F84" s="460" t="s">
        <v>304</v>
      </c>
      <c r="G84" s="26"/>
      <c r="H84" s="26"/>
      <c r="I84" s="233"/>
      <c r="J84" s="256"/>
      <c r="K84" s="256"/>
      <c r="L84" s="256"/>
      <c r="M84" s="256"/>
      <c r="N84" s="256"/>
      <c r="O84" s="256"/>
    </row>
    <row r="85" spans="1:15" ht="25.5">
      <c r="A85" s="444"/>
      <c r="B85" s="469"/>
      <c r="C85" s="469" t="s">
        <v>196</v>
      </c>
      <c r="D85" s="436" t="s">
        <v>1309</v>
      </c>
      <c r="E85" s="462" t="s">
        <v>295</v>
      </c>
      <c r="F85" s="460" t="s">
        <v>304</v>
      </c>
      <c r="G85" s="26"/>
      <c r="H85" s="26"/>
      <c r="I85" s="233"/>
      <c r="J85" s="256"/>
      <c r="K85" s="256"/>
      <c r="L85" s="256"/>
      <c r="M85" s="256"/>
      <c r="N85" s="256"/>
      <c r="O85" s="256"/>
    </row>
    <row r="86" spans="1:15" ht="15.75">
      <c r="A86" s="444"/>
      <c r="B86" s="469"/>
      <c r="C86" s="469" t="s">
        <v>198</v>
      </c>
      <c r="D86" s="450" t="s">
        <v>1310</v>
      </c>
      <c r="E86" s="462" t="s">
        <v>287</v>
      </c>
      <c r="F86" s="460" t="s">
        <v>287</v>
      </c>
      <c r="G86" s="26"/>
      <c r="H86" s="26"/>
      <c r="I86" s="233"/>
      <c r="J86" s="256"/>
      <c r="K86" s="256"/>
      <c r="L86" s="256"/>
      <c r="M86" s="256"/>
      <c r="N86" s="256"/>
      <c r="O86" s="256"/>
    </row>
    <row r="87" spans="1:15" ht="63.75">
      <c r="A87" s="444"/>
      <c r="B87" s="469" t="s">
        <v>409</v>
      </c>
      <c r="C87" s="469"/>
      <c r="D87" s="450" t="s">
        <v>1311</v>
      </c>
      <c r="E87" s="267"/>
      <c r="F87" s="267"/>
      <c r="G87" s="267"/>
      <c r="H87" s="725"/>
      <c r="I87" s="233"/>
      <c r="J87" s="256"/>
      <c r="K87" s="256"/>
      <c r="L87" s="256"/>
      <c r="M87" s="256"/>
      <c r="N87" s="256"/>
      <c r="O87" s="256"/>
    </row>
    <row r="88" spans="1:15" ht="25.5">
      <c r="A88" s="444"/>
      <c r="B88" s="469"/>
      <c r="C88" s="469" t="s">
        <v>117</v>
      </c>
      <c r="D88" s="436" t="s">
        <v>1300</v>
      </c>
      <c r="E88" s="462" t="s">
        <v>295</v>
      </c>
      <c r="F88" s="460" t="s">
        <v>304</v>
      </c>
      <c r="G88" s="26"/>
      <c r="H88" s="26"/>
      <c r="I88" s="233"/>
      <c r="J88" s="256"/>
      <c r="K88" s="256"/>
      <c r="L88" s="256"/>
      <c r="M88" s="256"/>
      <c r="N88" s="256"/>
      <c r="O88" s="256"/>
    </row>
    <row r="89" spans="1:15" ht="25.5">
      <c r="A89" s="444"/>
      <c r="B89" s="469"/>
      <c r="C89" s="469" t="s">
        <v>119</v>
      </c>
      <c r="D89" s="436" t="s">
        <v>1301</v>
      </c>
      <c r="E89" s="462" t="s">
        <v>295</v>
      </c>
      <c r="F89" s="460" t="s">
        <v>304</v>
      </c>
      <c r="G89" s="26"/>
      <c r="H89" s="26"/>
      <c r="I89" s="233"/>
      <c r="J89" s="256"/>
      <c r="K89" s="256"/>
      <c r="L89" s="256"/>
      <c r="M89" s="256"/>
      <c r="N89" s="256"/>
      <c r="O89" s="256"/>
    </row>
    <row r="90" spans="1:15" ht="25.5">
      <c r="A90" s="444"/>
      <c r="B90" s="469"/>
      <c r="C90" s="469" t="s">
        <v>121</v>
      </c>
      <c r="D90" s="436" t="s">
        <v>1302</v>
      </c>
      <c r="E90" s="462" t="s">
        <v>295</v>
      </c>
      <c r="F90" s="460" t="s">
        <v>304</v>
      </c>
      <c r="G90" s="26"/>
      <c r="H90" s="26"/>
      <c r="I90" s="233"/>
      <c r="J90" s="256"/>
      <c r="K90" s="256"/>
      <c r="L90" s="256"/>
      <c r="M90" s="256"/>
      <c r="N90" s="256"/>
      <c r="O90" s="256"/>
    </row>
    <row r="91" spans="1:15" ht="25.5">
      <c r="A91" s="444"/>
      <c r="B91" s="469"/>
      <c r="C91" s="469" t="s">
        <v>134</v>
      </c>
      <c r="D91" s="436" t="s">
        <v>145</v>
      </c>
      <c r="E91" s="462" t="s">
        <v>295</v>
      </c>
      <c r="F91" s="460" t="s">
        <v>304</v>
      </c>
      <c r="G91" s="26"/>
      <c r="H91" s="26"/>
      <c r="I91" s="233"/>
      <c r="J91" s="256"/>
      <c r="K91" s="256"/>
      <c r="L91" s="256"/>
      <c r="M91" s="256"/>
      <c r="N91" s="256"/>
      <c r="O91" s="256"/>
    </row>
    <row r="92" spans="1:15" ht="25.5">
      <c r="A92" s="444"/>
      <c r="B92" s="469"/>
      <c r="C92" s="469" t="s">
        <v>138</v>
      </c>
      <c r="D92" s="436" t="s">
        <v>1303</v>
      </c>
      <c r="E92" s="462" t="s">
        <v>295</v>
      </c>
      <c r="F92" s="460" t="s">
        <v>304</v>
      </c>
      <c r="G92" s="26"/>
      <c r="H92" s="26"/>
      <c r="I92" s="233"/>
      <c r="J92" s="256"/>
      <c r="K92" s="256"/>
      <c r="L92" s="256"/>
      <c r="M92" s="256"/>
      <c r="N92" s="256"/>
      <c r="O92" s="256"/>
    </row>
    <row r="93" spans="1:15" ht="25.5">
      <c r="A93" s="444"/>
      <c r="B93" s="469"/>
      <c r="C93" s="469" t="s">
        <v>150</v>
      </c>
      <c r="D93" s="436" t="s">
        <v>1304</v>
      </c>
      <c r="E93" s="462" t="s">
        <v>295</v>
      </c>
      <c r="F93" s="460" t="s">
        <v>304</v>
      </c>
      <c r="G93" s="26"/>
      <c r="H93" s="26"/>
      <c r="I93" s="233"/>
      <c r="J93" s="256"/>
      <c r="K93" s="256"/>
      <c r="L93" s="256"/>
      <c r="M93" s="256"/>
      <c r="N93" s="256"/>
      <c r="O93" s="256"/>
    </row>
    <row r="94" spans="1:15" ht="25.5">
      <c r="A94" s="444"/>
      <c r="B94" s="469"/>
      <c r="C94" s="469" t="s">
        <v>152</v>
      </c>
      <c r="D94" s="436" t="s">
        <v>1056</v>
      </c>
      <c r="E94" s="462" t="s">
        <v>295</v>
      </c>
      <c r="F94" s="460" t="s">
        <v>304</v>
      </c>
      <c r="G94" s="26"/>
      <c r="H94" s="26"/>
      <c r="I94" s="233"/>
      <c r="J94" s="256"/>
      <c r="K94" s="256"/>
      <c r="L94" s="256"/>
      <c r="M94" s="256"/>
      <c r="N94" s="256"/>
      <c r="O94" s="256"/>
    </row>
    <row r="95" spans="1:15" ht="25.5">
      <c r="A95" s="444"/>
      <c r="B95" s="469"/>
      <c r="C95" s="469" t="s">
        <v>154</v>
      </c>
      <c r="D95" s="436" t="s">
        <v>1057</v>
      </c>
      <c r="E95" s="462" t="s">
        <v>295</v>
      </c>
      <c r="F95" s="460" t="s">
        <v>304</v>
      </c>
      <c r="G95" s="26"/>
      <c r="H95" s="26"/>
      <c r="I95" s="233"/>
      <c r="J95" s="256"/>
      <c r="K95" s="256"/>
      <c r="L95" s="256"/>
      <c r="M95" s="256"/>
      <c r="N95" s="256"/>
      <c r="O95" s="256"/>
    </row>
    <row r="96" spans="1:15" ht="25.5">
      <c r="A96" s="444"/>
      <c r="B96" s="469"/>
      <c r="C96" s="469" t="s">
        <v>156</v>
      </c>
      <c r="D96" s="436" t="s">
        <v>1305</v>
      </c>
      <c r="E96" s="462" t="s">
        <v>295</v>
      </c>
      <c r="F96" s="460" t="s">
        <v>304</v>
      </c>
      <c r="G96" s="26"/>
      <c r="H96" s="26"/>
      <c r="I96" s="233"/>
      <c r="J96" s="256"/>
      <c r="K96" s="256"/>
      <c r="L96" s="256"/>
      <c r="M96" s="256"/>
      <c r="N96" s="256"/>
      <c r="O96" s="256"/>
    </row>
    <row r="97" spans="1:15" ht="25.5">
      <c r="A97" s="444"/>
      <c r="B97" s="469"/>
      <c r="C97" s="469" t="s">
        <v>158</v>
      </c>
      <c r="D97" s="436" t="s">
        <v>1306</v>
      </c>
      <c r="E97" s="462" t="s">
        <v>295</v>
      </c>
      <c r="F97" s="460" t="s">
        <v>304</v>
      </c>
      <c r="G97" s="26"/>
      <c r="H97" s="26"/>
      <c r="I97" s="233"/>
      <c r="J97" s="256"/>
      <c r="K97" s="256"/>
      <c r="L97" s="256"/>
      <c r="M97" s="256"/>
      <c r="N97" s="256"/>
      <c r="O97" s="256"/>
    </row>
    <row r="98" spans="1:15" ht="25.5">
      <c r="A98" s="444"/>
      <c r="B98" s="469"/>
      <c r="C98" s="469" t="s">
        <v>160</v>
      </c>
      <c r="D98" s="436" t="s">
        <v>1307</v>
      </c>
      <c r="E98" s="462" t="s">
        <v>295</v>
      </c>
      <c r="F98" s="460" t="s">
        <v>304</v>
      </c>
      <c r="G98" s="26"/>
      <c r="H98" s="26"/>
      <c r="I98" s="233"/>
      <c r="J98" s="256"/>
      <c r="K98" s="256"/>
      <c r="L98" s="256"/>
      <c r="M98" s="256"/>
      <c r="N98" s="256"/>
      <c r="O98" s="256"/>
    </row>
    <row r="99" spans="1:15" ht="17.25" thickTop="1" thickBot="1">
      <c r="A99" s="444"/>
      <c r="B99" s="469"/>
      <c r="C99" s="469" t="s">
        <v>162</v>
      </c>
      <c r="D99" s="450" t="s">
        <v>1310</v>
      </c>
      <c r="E99" s="462" t="s">
        <v>287</v>
      </c>
      <c r="F99" s="460" t="s">
        <v>287</v>
      </c>
      <c r="G99" s="26"/>
      <c r="H99" s="26"/>
      <c r="I99" s="233"/>
      <c r="J99" s="256"/>
      <c r="K99" s="256"/>
      <c r="L99" s="256"/>
      <c r="M99" s="256"/>
      <c r="N99" s="256"/>
      <c r="O99" s="256"/>
    </row>
    <row r="100" spans="1:15" ht="39.75" thickTop="1" thickBot="1">
      <c r="A100" s="444"/>
      <c r="B100" s="469" t="s">
        <v>411</v>
      </c>
      <c r="C100" s="469"/>
      <c r="D100" s="450" t="s">
        <v>1070</v>
      </c>
      <c r="E100" s="462" t="s">
        <v>295</v>
      </c>
      <c r="F100" s="460" t="s">
        <v>304</v>
      </c>
      <c r="G100" s="26"/>
      <c r="H100" s="26"/>
      <c r="I100" s="801"/>
      <c r="J100" s="256"/>
      <c r="K100" s="256"/>
      <c r="L100" s="256"/>
      <c r="M100" s="256"/>
      <c r="N100" s="256"/>
      <c r="O100" s="256"/>
    </row>
    <row r="101" spans="1:15" ht="78" thickTop="1" thickBot="1">
      <c r="A101" s="444"/>
      <c r="B101" s="469" t="s">
        <v>413</v>
      </c>
      <c r="C101" s="469"/>
      <c r="D101" s="450" t="s">
        <v>1312</v>
      </c>
      <c r="E101" s="462" t="s">
        <v>295</v>
      </c>
      <c r="F101" s="460" t="s">
        <v>304</v>
      </c>
      <c r="G101" s="26"/>
      <c r="H101" s="26"/>
      <c r="I101" s="801"/>
      <c r="J101" s="256"/>
      <c r="K101" s="256"/>
      <c r="L101" s="256"/>
      <c r="M101" s="256"/>
      <c r="N101" s="256"/>
      <c r="O101" s="256"/>
    </row>
    <row r="102" spans="1:15" ht="27" thickTop="1" thickBot="1">
      <c r="A102" s="444"/>
      <c r="B102" s="469" t="s">
        <v>415</v>
      </c>
      <c r="C102" s="469"/>
      <c r="D102" s="436" t="s">
        <v>1313</v>
      </c>
      <c r="E102" s="462" t="s">
        <v>295</v>
      </c>
      <c r="F102" s="460" t="s">
        <v>1314</v>
      </c>
      <c r="G102" s="26"/>
      <c r="H102" s="26"/>
      <c r="I102" s="233"/>
      <c r="J102" s="256"/>
      <c r="K102" s="256"/>
      <c r="L102" s="256"/>
      <c r="M102" s="256"/>
      <c r="N102" s="256"/>
      <c r="O102" s="256"/>
    </row>
    <row r="103" spans="1:15" ht="39.75" thickTop="1" thickBot="1">
      <c r="A103" s="444"/>
      <c r="B103" s="469" t="s">
        <v>417</v>
      </c>
      <c r="C103" s="469"/>
      <c r="D103" s="607" t="s">
        <v>1315</v>
      </c>
      <c r="E103" s="462" t="s">
        <v>287</v>
      </c>
      <c r="F103" s="460" t="s">
        <v>287</v>
      </c>
      <c r="G103" s="26"/>
      <c r="H103" s="26"/>
      <c r="I103" s="801"/>
      <c r="J103" s="256"/>
      <c r="K103" s="256"/>
      <c r="L103" s="256"/>
      <c r="M103" s="256"/>
      <c r="N103" s="256"/>
      <c r="O103" s="256"/>
    </row>
    <row r="104" spans="1:15" ht="39.75" thickTop="1" thickBot="1">
      <c r="A104" s="444"/>
      <c r="B104" s="469" t="s">
        <v>421</v>
      </c>
      <c r="C104" s="469"/>
      <c r="D104" s="607" t="s">
        <v>1106</v>
      </c>
      <c r="E104" s="462" t="s">
        <v>295</v>
      </c>
      <c r="F104" s="460" t="s">
        <v>1314</v>
      </c>
      <c r="G104" s="26"/>
      <c r="H104" s="26"/>
      <c r="I104" s="801"/>
      <c r="J104" s="256"/>
      <c r="K104" s="256"/>
      <c r="L104" s="256"/>
      <c r="M104" s="256"/>
      <c r="N104" s="256"/>
      <c r="O104" s="256"/>
    </row>
    <row r="105" spans="1:15" ht="38.25">
      <c r="A105" s="444"/>
      <c r="B105" s="469" t="s">
        <v>423</v>
      </c>
      <c r="C105" s="469"/>
      <c r="D105" s="459" t="s">
        <v>1316</v>
      </c>
      <c r="E105" s="267"/>
      <c r="F105" s="267"/>
      <c r="G105" s="267"/>
      <c r="H105" s="725"/>
      <c r="I105" s="233"/>
      <c r="J105" s="256"/>
      <c r="K105" s="256"/>
      <c r="L105" s="256"/>
      <c r="M105" s="256"/>
      <c r="N105" s="256"/>
      <c r="O105" s="256"/>
    </row>
    <row r="106" spans="1:15" ht="25.5">
      <c r="A106" s="444"/>
      <c r="B106" s="469"/>
      <c r="C106" s="469" t="s">
        <v>117</v>
      </c>
      <c r="D106" s="436" t="s">
        <v>1317</v>
      </c>
      <c r="E106" s="462" t="s">
        <v>295</v>
      </c>
      <c r="F106" s="460" t="s">
        <v>528</v>
      </c>
      <c r="G106" s="26"/>
      <c r="H106" s="26"/>
      <c r="I106" s="233"/>
      <c r="J106" s="256"/>
      <c r="K106" s="256"/>
      <c r="L106" s="256"/>
      <c r="M106" s="256"/>
      <c r="N106" s="256"/>
      <c r="O106" s="256"/>
    </row>
    <row r="107" spans="1:15" ht="25.5">
      <c r="A107" s="444"/>
      <c r="B107" s="469"/>
      <c r="C107" s="469" t="s">
        <v>119</v>
      </c>
      <c r="D107" s="436" t="s">
        <v>1082</v>
      </c>
      <c r="E107" s="462" t="s">
        <v>295</v>
      </c>
      <c r="F107" s="460" t="s">
        <v>528</v>
      </c>
      <c r="G107" s="26"/>
      <c r="H107" s="26"/>
      <c r="I107" s="233"/>
      <c r="J107" s="256"/>
      <c r="K107" s="256"/>
      <c r="L107" s="256"/>
      <c r="M107" s="256"/>
      <c r="N107" s="256"/>
      <c r="O107" s="256"/>
    </row>
    <row r="108" spans="1:15" ht="25.5">
      <c r="A108" s="444"/>
      <c r="B108" s="469"/>
      <c r="C108" s="469" t="s">
        <v>121</v>
      </c>
      <c r="D108" s="436" t="s">
        <v>1083</v>
      </c>
      <c r="E108" s="462" t="s">
        <v>295</v>
      </c>
      <c r="F108" s="460" t="s">
        <v>528</v>
      </c>
      <c r="G108" s="26"/>
      <c r="H108" s="26"/>
      <c r="I108" s="233"/>
      <c r="J108" s="256"/>
      <c r="K108" s="256"/>
      <c r="L108" s="256"/>
      <c r="M108" s="256"/>
      <c r="N108" s="256"/>
      <c r="O108" s="256"/>
    </row>
    <row r="109" spans="1:15" ht="25.5">
      <c r="A109" s="444"/>
      <c r="B109" s="469"/>
      <c r="C109" s="469" t="s">
        <v>134</v>
      </c>
      <c r="D109" s="436" t="s">
        <v>1084</v>
      </c>
      <c r="E109" s="462" t="s">
        <v>295</v>
      </c>
      <c r="F109" s="460" t="s">
        <v>528</v>
      </c>
      <c r="G109" s="26"/>
      <c r="H109" s="26"/>
      <c r="I109" s="233"/>
      <c r="J109" s="256"/>
      <c r="K109" s="256"/>
      <c r="L109" s="256"/>
      <c r="M109" s="256"/>
      <c r="N109" s="256"/>
      <c r="O109" s="256"/>
    </row>
    <row r="110" spans="1:15" ht="25.5">
      <c r="A110" s="444"/>
      <c r="B110" s="469"/>
      <c r="C110" s="469" t="s">
        <v>138</v>
      </c>
      <c r="D110" s="436" t="s">
        <v>1085</v>
      </c>
      <c r="E110" s="462" t="s">
        <v>295</v>
      </c>
      <c r="F110" s="460" t="s">
        <v>528</v>
      </c>
      <c r="G110" s="26"/>
      <c r="H110" s="26"/>
      <c r="I110" s="233"/>
      <c r="J110" s="256"/>
      <c r="K110" s="256"/>
      <c r="L110" s="256"/>
      <c r="M110" s="256"/>
      <c r="N110" s="256"/>
      <c r="O110" s="256"/>
    </row>
    <row r="111" spans="1:15" ht="25.5">
      <c r="A111" s="444"/>
      <c r="B111" s="469"/>
      <c r="C111" s="469" t="s">
        <v>150</v>
      </c>
      <c r="D111" s="436" t="s">
        <v>1086</v>
      </c>
      <c r="E111" s="462" t="s">
        <v>295</v>
      </c>
      <c r="F111" s="460" t="s">
        <v>528</v>
      </c>
      <c r="G111" s="26"/>
      <c r="H111" s="26"/>
      <c r="I111" s="233"/>
      <c r="J111" s="256"/>
      <c r="K111" s="256"/>
      <c r="L111" s="256"/>
      <c r="M111" s="256"/>
      <c r="N111" s="256"/>
      <c r="O111" s="256"/>
    </row>
    <row r="112" spans="1:15" ht="25.5">
      <c r="A112" s="444"/>
      <c r="B112" s="469"/>
      <c r="C112" s="469" t="s">
        <v>152</v>
      </c>
      <c r="D112" s="436" t="s">
        <v>1087</v>
      </c>
      <c r="E112" s="462" t="s">
        <v>295</v>
      </c>
      <c r="F112" s="460" t="s">
        <v>528</v>
      </c>
      <c r="G112" s="26"/>
      <c r="H112" s="26"/>
      <c r="I112" s="233"/>
      <c r="J112" s="256"/>
      <c r="K112" s="256"/>
      <c r="L112" s="256"/>
      <c r="M112" s="256"/>
      <c r="N112" s="256"/>
      <c r="O112" s="256"/>
    </row>
    <row r="113" spans="1:15" ht="17.25" thickTop="1" thickBot="1">
      <c r="A113" s="444"/>
      <c r="B113" s="469"/>
      <c r="C113" s="469" t="s">
        <v>154</v>
      </c>
      <c r="D113" s="436" t="s">
        <v>1088</v>
      </c>
      <c r="E113" s="462" t="s">
        <v>287</v>
      </c>
      <c r="F113" s="460" t="s">
        <v>287</v>
      </c>
      <c r="G113" s="26"/>
      <c r="H113" s="26"/>
      <c r="I113" s="233"/>
      <c r="J113" s="256"/>
      <c r="K113" s="256"/>
      <c r="L113" s="256"/>
      <c r="M113" s="256"/>
      <c r="N113" s="256"/>
      <c r="O113" s="256"/>
    </row>
    <row r="114" spans="1:15" ht="39.75" thickTop="1" thickBot="1">
      <c r="A114" s="444"/>
      <c r="B114" s="469" t="s">
        <v>425</v>
      </c>
      <c r="C114" s="469"/>
      <c r="D114" s="436" t="s">
        <v>1089</v>
      </c>
      <c r="E114" s="462" t="s">
        <v>287</v>
      </c>
      <c r="F114" s="460" t="s">
        <v>287</v>
      </c>
      <c r="G114" s="26"/>
      <c r="H114" s="26"/>
      <c r="I114" s="801"/>
      <c r="J114" s="256"/>
      <c r="K114" s="256"/>
      <c r="L114" s="256"/>
      <c r="M114" s="256"/>
      <c r="N114" s="256"/>
      <c r="O114" s="256"/>
    </row>
    <row r="115" spans="1:15" ht="27" thickTop="1" thickBot="1">
      <c r="A115" s="444"/>
      <c r="B115" s="469" t="s">
        <v>427</v>
      </c>
      <c r="C115" s="469"/>
      <c r="D115" s="436" t="s">
        <v>1318</v>
      </c>
      <c r="E115" s="462" t="s">
        <v>287</v>
      </c>
      <c r="F115" s="460" t="s">
        <v>287</v>
      </c>
      <c r="G115" s="26"/>
      <c r="H115" s="26"/>
      <c r="I115" s="801"/>
      <c r="J115" s="256"/>
      <c r="K115" s="256"/>
      <c r="L115" s="256"/>
      <c r="M115" s="256"/>
      <c r="N115" s="256"/>
      <c r="O115" s="256"/>
    </row>
    <row r="116" spans="1:15" ht="27" thickTop="1" thickBot="1">
      <c r="A116" s="444"/>
      <c r="B116" s="469" t="s">
        <v>429</v>
      </c>
      <c r="C116" s="469"/>
      <c r="D116" s="436" t="s">
        <v>1095</v>
      </c>
      <c r="E116" s="462" t="s">
        <v>287</v>
      </c>
      <c r="F116" s="460" t="s">
        <v>287</v>
      </c>
      <c r="G116" s="26"/>
      <c r="H116" s="26"/>
      <c r="I116" s="801"/>
      <c r="J116" s="256"/>
      <c r="K116" s="256"/>
      <c r="L116" s="256"/>
      <c r="M116" s="256"/>
      <c r="N116" s="256"/>
      <c r="O116" s="256"/>
    </row>
    <row r="117" spans="1:15" ht="39.75" thickTop="1" thickBot="1">
      <c r="A117" s="444"/>
      <c r="B117" s="469" t="s">
        <v>431</v>
      </c>
      <c r="C117" s="469"/>
      <c r="D117" s="436" t="s">
        <v>1319</v>
      </c>
      <c r="E117" s="462" t="s">
        <v>295</v>
      </c>
      <c r="F117" s="460" t="s">
        <v>304</v>
      </c>
      <c r="G117" s="26"/>
      <c r="H117" s="26"/>
      <c r="I117" s="233"/>
      <c r="J117" s="256"/>
      <c r="K117" s="256"/>
      <c r="L117" s="256"/>
      <c r="M117" s="256"/>
      <c r="N117" s="256"/>
      <c r="O117" s="256"/>
    </row>
    <row r="118" spans="1:15" ht="25.5">
      <c r="A118" s="444"/>
      <c r="B118" s="469" t="s">
        <v>433</v>
      </c>
      <c r="C118" s="469"/>
      <c r="D118" s="436" t="s">
        <v>1320</v>
      </c>
      <c r="E118" s="462" t="s">
        <v>295</v>
      </c>
      <c r="F118" s="460" t="s">
        <v>304</v>
      </c>
      <c r="G118" s="26"/>
      <c r="H118" s="26"/>
      <c r="I118" s="233"/>
      <c r="J118" s="256"/>
      <c r="K118" s="256"/>
      <c r="L118" s="256"/>
      <c r="M118" s="256"/>
      <c r="N118" s="256"/>
      <c r="O118" s="256"/>
    </row>
    <row r="119" spans="1:15" ht="25.5">
      <c r="A119" s="444"/>
      <c r="B119" s="469"/>
      <c r="C119" s="469" t="s">
        <v>117</v>
      </c>
      <c r="D119" s="436" t="s">
        <v>1321</v>
      </c>
      <c r="E119" s="462" t="s">
        <v>287</v>
      </c>
      <c r="F119" s="460" t="s">
        <v>287</v>
      </c>
      <c r="G119" s="26"/>
      <c r="H119" s="26"/>
      <c r="I119" s="233"/>
      <c r="J119" s="256"/>
      <c r="K119" s="256"/>
      <c r="L119" s="256"/>
      <c r="M119" s="256"/>
      <c r="N119" s="256"/>
      <c r="O119" s="256"/>
    </row>
    <row r="120" spans="1:15" ht="38.25">
      <c r="A120" s="444"/>
      <c r="B120" s="469" t="s">
        <v>435</v>
      </c>
      <c r="C120" s="469"/>
      <c r="D120" s="436" t="s">
        <v>1322</v>
      </c>
      <c r="E120" s="462" t="s">
        <v>295</v>
      </c>
      <c r="F120" s="460" t="s">
        <v>304</v>
      </c>
      <c r="G120" s="26"/>
      <c r="H120" s="26"/>
      <c r="I120" s="233"/>
      <c r="J120" s="256"/>
      <c r="K120" s="256"/>
      <c r="L120" s="256"/>
      <c r="M120" s="256"/>
      <c r="N120" s="256"/>
      <c r="O120" s="256"/>
    </row>
    <row r="121" spans="1:15" ht="38.25">
      <c r="A121" s="444"/>
      <c r="B121" s="469" t="s">
        <v>439</v>
      </c>
      <c r="C121" s="469"/>
      <c r="D121" s="436" t="s">
        <v>1323</v>
      </c>
      <c r="E121" s="462" t="s">
        <v>295</v>
      </c>
      <c r="F121" s="460" t="s">
        <v>304</v>
      </c>
      <c r="G121" s="26"/>
      <c r="H121" s="26"/>
      <c r="I121" s="233"/>
      <c r="J121" s="256"/>
      <c r="K121" s="256"/>
      <c r="L121" s="256"/>
      <c r="M121" s="256"/>
      <c r="N121" s="256"/>
      <c r="O121" s="256"/>
    </row>
    <row r="122" spans="1:15" ht="39.75" thickTop="1" thickBot="1">
      <c r="A122" s="444"/>
      <c r="B122" s="469" t="s">
        <v>450</v>
      </c>
      <c r="C122" s="469"/>
      <c r="D122" s="436" t="s">
        <v>1324</v>
      </c>
      <c r="E122" s="462" t="s">
        <v>295</v>
      </c>
      <c r="F122" s="460" t="s">
        <v>304</v>
      </c>
      <c r="G122" s="26"/>
      <c r="H122" s="26"/>
      <c r="I122" s="233"/>
      <c r="J122" s="256"/>
      <c r="K122" s="256"/>
      <c r="L122" s="256"/>
      <c r="M122" s="256"/>
      <c r="N122" s="256"/>
      <c r="O122" s="256"/>
    </row>
    <row r="123" spans="1:15" ht="39.75" thickTop="1" thickBot="1">
      <c r="A123" s="444"/>
      <c r="B123" s="469" t="s">
        <v>462</v>
      </c>
      <c r="C123" s="469"/>
      <c r="D123" s="436" t="s">
        <v>1094</v>
      </c>
      <c r="E123" s="462" t="s">
        <v>295</v>
      </c>
      <c r="F123" s="460" t="s">
        <v>304</v>
      </c>
      <c r="G123" s="26"/>
      <c r="H123" s="26"/>
      <c r="I123" s="233"/>
      <c r="J123" s="256"/>
      <c r="K123" s="256"/>
      <c r="L123" s="256"/>
      <c r="M123" s="256"/>
      <c r="N123" s="256"/>
      <c r="O123" s="256"/>
    </row>
    <row r="124" spans="1:15" ht="65.25" thickTop="1" thickBot="1">
      <c r="A124" s="444"/>
      <c r="B124" s="469" t="s">
        <v>479</v>
      </c>
      <c r="C124" s="469"/>
      <c r="D124" s="709" t="s">
        <v>1113</v>
      </c>
      <c r="E124" s="168"/>
      <c r="F124" s="168"/>
      <c r="G124" s="168"/>
      <c r="H124" s="168"/>
      <c r="I124" s="801"/>
      <c r="J124" s="256"/>
      <c r="K124" s="256"/>
      <c r="L124" s="256"/>
      <c r="M124" s="256"/>
      <c r="N124" s="256"/>
      <c r="O124" s="256"/>
    </row>
    <row r="125" spans="1:15" ht="27" thickTop="1" thickBot="1">
      <c r="A125" s="444"/>
      <c r="B125" s="469"/>
      <c r="C125" s="469" t="s">
        <v>117</v>
      </c>
      <c r="D125" s="436" t="s">
        <v>1325</v>
      </c>
      <c r="E125" s="462" t="s">
        <v>295</v>
      </c>
      <c r="F125" s="460" t="s">
        <v>304</v>
      </c>
      <c r="G125" s="26"/>
      <c r="H125" s="26"/>
      <c r="I125" s="801"/>
      <c r="J125" s="256"/>
      <c r="K125" s="256"/>
      <c r="L125" s="256"/>
      <c r="M125" s="256"/>
      <c r="N125" s="256"/>
      <c r="O125" s="256"/>
    </row>
    <row r="126" spans="1:15" ht="27" thickTop="1" thickBot="1">
      <c r="A126" s="444"/>
      <c r="B126" s="469"/>
      <c r="C126" s="469" t="s">
        <v>119</v>
      </c>
      <c r="D126" s="436" t="s">
        <v>1326</v>
      </c>
      <c r="E126" s="462" t="s">
        <v>295</v>
      </c>
      <c r="F126" s="460" t="s">
        <v>304</v>
      </c>
      <c r="G126" s="26"/>
      <c r="H126" s="26"/>
      <c r="I126" s="801"/>
      <c r="J126" s="256"/>
      <c r="K126" s="256"/>
      <c r="L126" s="256"/>
      <c r="M126" s="256"/>
      <c r="N126" s="256"/>
      <c r="O126" s="256"/>
    </row>
    <row r="127" spans="1:15" ht="27" thickTop="1" thickBot="1">
      <c r="A127" s="444"/>
      <c r="B127" s="469"/>
      <c r="C127" s="469" t="s">
        <v>121</v>
      </c>
      <c r="D127" s="436" t="s">
        <v>1327</v>
      </c>
      <c r="E127" s="462" t="s">
        <v>295</v>
      </c>
      <c r="F127" s="460" t="s">
        <v>304</v>
      </c>
      <c r="G127" s="26"/>
      <c r="H127" s="26"/>
      <c r="I127" s="801"/>
      <c r="J127" s="256"/>
      <c r="K127" s="256"/>
      <c r="L127" s="256"/>
      <c r="M127" s="256"/>
      <c r="N127" s="256"/>
      <c r="O127" s="256"/>
    </row>
    <row r="128" spans="1:15" ht="27" thickTop="1" thickBot="1">
      <c r="A128" s="444"/>
      <c r="B128" s="469"/>
      <c r="C128" s="469" t="s">
        <v>134</v>
      </c>
      <c r="D128" s="436" t="s">
        <v>1118</v>
      </c>
      <c r="E128" s="462" t="s">
        <v>295</v>
      </c>
      <c r="F128" s="460" t="s">
        <v>304</v>
      </c>
      <c r="G128" s="26"/>
      <c r="H128" s="26"/>
      <c r="I128" s="801"/>
      <c r="J128" s="256"/>
      <c r="K128" s="256"/>
      <c r="L128" s="256"/>
      <c r="M128" s="256"/>
      <c r="N128" s="256"/>
      <c r="O128" s="256"/>
    </row>
    <row r="129" spans="1:15" ht="33" thickTop="1" thickBot="1">
      <c r="A129" s="444"/>
      <c r="B129" s="469"/>
      <c r="C129" s="469"/>
      <c r="D129" s="873" t="s">
        <v>1328</v>
      </c>
      <c r="E129" s="507" t="s">
        <v>282</v>
      </c>
      <c r="F129" s="507" t="s">
        <v>283</v>
      </c>
      <c r="G129" s="507" t="s">
        <v>103</v>
      </c>
      <c r="H129" s="790" t="s">
        <v>104</v>
      </c>
      <c r="I129" s="705"/>
      <c r="J129" s="256"/>
      <c r="K129" s="256"/>
      <c r="L129" s="256"/>
      <c r="M129" s="256"/>
      <c r="N129" s="256"/>
      <c r="O129" s="256"/>
    </row>
    <row r="130" spans="1:15" ht="17.25" thickTop="1" thickBot="1">
      <c r="A130" s="444"/>
      <c r="B130" s="469" t="s">
        <v>481</v>
      </c>
      <c r="C130" s="469"/>
      <c r="D130" s="710" t="s">
        <v>1329</v>
      </c>
      <c r="E130" s="334"/>
      <c r="F130" s="334"/>
      <c r="G130" s="160"/>
      <c r="H130" s="727"/>
      <c r="I130" s="705"/>
      <c r="K130" s="256"/>
      <c r="L130" s="256"/>
      <c r="M130" s="256"/>
      <c r="N130" s="256"/>
      <c r="O130" s="256"/>
    </row>
    <row r="131" spans="1:15" ht="27" thickTop="1" thickBot="1">
      <c r="A131" s="444"/>
      <c r="B131" s="469"/>
      <c r="C131" s="469" t="s">
        <v>117</v>
      </c>
      <c r="D131" s="710" t="s">
        <v>1330</v>
      </c>
      <c r="E131" s="462" t="s">
        <v>325</v>
      </c>
      <c r="F131" s="460" t="s">
        <v>304</v>
      </c>
      <c r="G131" s="26"/>
      <c r="H131" s="32"/>
      <c r="I131" s="256"/>
      <c r="J131" s="256"/>
      <c r="K131" s="256"/>
      <c r="L131" s="256"/>
      <c r="M131" s="256"/>
    </row>
    <row r="132" spans="1:15" ht="17.25" thickTop="1" thickBot="1">
      <c r="A132" s="444"/>
      <c r="B132" s="469"/>
      <c r="C132" s="469" t="s">
        <v>119</v>
      </c>
      <c r="D132" s="710" t="s">
        <v>949</v>
      </c>
      <c r="E132" s="462" t="s">
        <v>348</v>
      </c>
      <c r="F132" s="460" t="s">
        <v>287</v>
      </c>
      <c r="G132" s="32"/>
      <c r="H132" s="32"/>
      <c r="I132" s="256"/>
      <c r="J132" s="256"/>
      <c r="K132" s="256"/>
      <c r="L132" s="256"/>
      <c r="M132" s="256"/>
    </row>
    <row r="133" spans="1:15" ht="27" thickTop="1" thickBot="1">
      <c r="A133" s="444"/>
      <c r="B133" s="469"/>
      <c r="C133" s="469" t="s">
        <v>121</v>
      </c>
      <c r="D133" s="710" t="s">
        <v>1331</v>
      </c>
      <c r="E133" s="462" t="s">
        <v>325</v>
      </c>
      <c r="F133" s="460" t="s">
        <v>304</v>
      </c>
      <c r="G133" s="26"/>
      <c r="H133" s="32"/>
      <c r="I133" s="256"/>
      <c r="J133" s="256"/>
      <c r="K133" s="256"/>
      <c r="L133" s="256"/>
      <c r="M133" s="256"/>
    </row>
    <row r="134" spans="1:15" ht="17.25" thickTop="1" thickBot="1">
      <c r="A134" s="444"/>
      <c r="B134" s="469"/>
      <c r="C134" s="469" t="s">
        <v>134</v>
      </c>
      <c r="D134" s="710" t="s">
        <v>949</v>
      </c>
      <c r="E134" s="462" t="s">
        <v>348</v>
      </c>
      <c r="F134" s="460" t="s">
        <v>287</v>
      </c>
      <c r="G134" s="32"/>
      <c r="H134" s="32"/>
      <c r="I134" s="256"/>
      <c r="J134" s="256"/>
      <c r="K134" s="256"/>
      <c r="L134" s="256"/>
      <c r="M134" s="256"/>
    </row>
    <row r="135" spans="1:15" ht="22.15" customHeight="1" thickTop="1" thickBot="1">
      <c r="A135" s="444"/>
      <c r="B135" s="469"/>
      <c r="C135" s="469" t="s">
        <v>138</v>
      </c>
      <c r="D135" s="607" t="s">
        <v>1332</v>
      </c>
      <c r="E135" s="462" t="s">
        <v>348</v>
      </c>
      <c r="F135" s="460" t="s">
        <v>287</v>
      </c>
      <c r="G135" s="32"/>
      <c r="H135" s="32"/>
      <c r="I135" s="256"/>
      <c r="J135" s="256"/>
      <c r="K135" s="256"/>
      <c r="L135" s="256"/>
      <c r="M135" s="256"/>
    </row>
    <row r="136" spans="1:15" ht="52.5" thickTop="1" thickBot="1">
      <c r="A136" s="444"/>
      <c r="B136" s="469" t="s">
        <v>728</v>
      </c>
      <c r="C136" s="469"/>
      <c r="D136" s="436" t="s">
        <v>1333</v>
      </c>
      <c r="E136" s="462" t="s">
        <v>295</v>
      </c>
      <c r="F136" s="460" t="s">
        <v>296</v>
      </c>
      <c r="G136" s="26"/>
      <c r="H136" s="26"/>
      <c r="I136" s="233"/>
      <c r="J136" s="256"/>
      <c r="K136" s="256"/>
      <c r="L136" s="256"/>
      <c r="M136" s="256"/>
      <c r="N136" s="256"/>
      <c r="O136" s="256"/>
    </row>
    <row r="137" spans="1:15" ht="27.6" customHeight="1" thickTop="1" thickBot="1">
      <c r="A137" s="444"/>
      <c r="B137" s="469" t="s">
        <v>730</v>
      </c>
      <c r="C137" s="469"/>
      <c r="D137" s="436" t="s">
        <v>1334</v>
      </c>
      <c r="E137" s="462" t="s">
        <v>295</v>
      </c>
      <c r="F137" s="460" t="s">
        <v>1335</v>
      </c>
      <c r="G137" s="26"/>
      <c r="H137" s="26"/>
      <c r="I137" s="801"/>
      <c r="J137" s="256"/>
      <c r="K137" s="256"/>
      <c r="L137" s="256"/>
      <c r="M137" s="256"/>
      <c r="N137" s="256"/>
      <c r="O137" s="256"/>
    </row>
    <row r="138" spans="1:15" ht="17.25" thickTop="1" thickBot="1">
      <c r="A138" s="444"/>
      <c r="B138" s="469" t="s">
        <v>735</v>
      </c>
      <c r="C138" s="469"/>
      <c r="D138" s="436" t="s">
        <v>1336</v>
      </c>
      <c r="E138" s="462" t="s">
        <v>287</v>
      </c>
      <c r="F138" s="460" t="s">
        <v>287</v>
      </c>
      <c r="G138" s="26"/>
      <c r="H138" s="26"/>
      <c r="I138" s="233"/>
      <c r="J138" s="256"/>
      <c r="K138" s="256"/>
      <c r="L138" s="256"/>
      <c r="M138" s="256"/>
      <c r="N138" s="256"/>
      <c r="O138" s="256"/>
    </row>
    <row r="139" spans="1:15" ht="25.5">
      <c r="A139" s="444"/>
      <c r="B139" s="469" t="s">
        <v>737</v>
      </c>
      <c r="C139" s="469"/>
      <c r="D139" s="436" t="s">
        <v>1337</v>
      </c>
      <c r="E139" s="462" t="s">
        <v>287</v>
      </c>
      <c r="F139" s="460" t="s">
        <v>287</v>
      </c>
      <c r="G139" s="26"/>
      <c r="H139" s="26"/>
      <c r="I139" s="233"/>
      <c r="J139" s="256"/>
      <c r="K139" s="256"/>
      <c r="L139" s="256"/>
      <c r="M139" s="256"/>
      <c r="N139" s="256"/>
      <c r="O139" s="256"/>
    </row>
    <row r="140" spans="1:15" ht="25.5">
      <c r="A140" s="444"/>
      <c r="B140" s="469" t="s">
        <v>740</v>
      </c>
      <c r="C140" s="469"/>
      <c r="D140" s="607" t="s">
        <v>1338</v>
      </c>
      <c r="E140" s="462" t="s">
        <v>295</v>
      </c>
      <c r="F140" s="460" t="s">
        <v>304</v>
      </c>
      <c r="G140" s="26"/>
      <c r="H140" s="26"/>
      <c r="I140" s="233"/>
      <c r="J140" s="256"/>
      <c r="K140" s="256"/>
      <c r="L140" s="256"/>
      <c r="M140" s="256"/>
      <c r="N140" s="256"/>
      <c r="O140" s="256"/>
    </row>
    <row r="141" spans="1:15" ht="25.5">
      <c r="A141" s="444"/>
      <c r="B141" s="469" t="s">
        <v>742</v>
      </c>
      <c r="C141" s="469"/>
      <c r="D141" s="436" t="s">
        <v>1339</v>
      </c>
      <c r="E141" s="462" t="s">
        <v>287</v>
      </c>
      <c r="F141" s="460" t="s">
        <v>287</v>
      </c>
      <c r="G141" s="26"/>
      <c r="H141" s="26"/>
      <c r="I141" s="233"/>
      <c r="J141" s="256"/>
      <c r="K141" s="256"/>
      <c r="L141" s="256"/>
      <c r="M141" s="256"/>
      <c r="N141" s="256"/>
      <c r="O141" s="256"/>
    </row>
    <row r="142" spans="1:15" ht="25.5">
      <c r="A142" s="444"/>
      <c r="B142" s="469" t="s">
        <v>744</v>
      </c>
      <c r="C142" s="469"/>
      <c r="D142" s="436" t="s">
        <v>1340</v>
      </c>
      <c r="E142" s="462" t="s">
        <v>295</v>
      </c>
      <c r="F142" s="460" t="s">
        <v>304</v>
      </c>
      <c r="G142" s="26"/>
      <c r="H142" s="26"/>
      <c r="I142" s="233"/>
      <c r="J142" s="256"/>
      <c r="K142" s="256"/>
      <c r="L142" s="256"/>
      <c r="M142" s="256"/>
      <c r="N142" s="256"/>
      <c r="O142" s="256"/>
    </row>
    <row r="143" spans="1:15" ht="38.25">
      <c r="A143" s="444"/>
      <c r="B143" s="469"/>
      <c r="C143" s="469" t="s">
        <v>117</v>
      </c>
      <c r="D143" s="436" t="s">
        <v>1341</v>
      </c>
      <c r="E143" s="462" t="s">
        <v>295</v>
      </c>
      <c r="F143" s="460" t="s">
        <v>1342</v>
      </c>
      <c r="G143" s="26"/>
      <c r="H143" s="26"/>
      <c r="I143" s="233"/>
      <c r="J143" s="256"/>
      <c r="K143" s="256"/>
      <c r="L143" s="256"/>
      <c r="M143" s="256"/>
      <c r="N143" s="256"/>
      <c r="O143" s="256"/>
    </row>
    <row r="144" spans="1:15" ht="38.25">
      <c r="A144" s="444"/>
      <c r="B144" s="469"/>
      <c r="C144" s="469" t="s">
        <v>119</v>
      </c>
      <c r="D144" s="436" t="s">
        <v>1343</v>
      </c>
      <c r="E144" s="462" t="s">
        <v>295</v>
      </c>
      <c r="F144" s="460" t="s">
        <v>1342</v>
      </c>
      <c r="G144" s="26"/>
      <c r="H144" s="26"/>
      <c r="I144" s="233"/>
      <c r="J144" s="256"/>
      <c r="K144" s="256"/>
      <c r="L144" s="256"/>
      <c r="M144" s="256"/>
      <c r="N144" s="256"/>
      <c r="O144" s="256"/>
    </row>
    <row r="145" spans="1:15" ht="25.5">
      <c r="A145" s="444"/>
      <c r="B145" s="469" t="s">
        <v>746</v>
      </c>
      <c r="C145" s="469"/>
      <c r="D145" s="436" t="s">
        <v>967</v>
      </c>
      <c r="E145" s="462" t="s">
        <v>295</v>
      </c>
      <c r="F145" s="460" t="s">
        <v>304</v>
      </c>
      <c r="G145" s="26"/>
      <c r="H145" s="26"/>
      <c r="I145" s="233"/>
      <c r="J145" s="256"/>
      <c r="K145" s="256"/>
      <c r="L145" s="256"/>
      <c r="M145" s="256"/>
      <c r="N145" s="256"/>
      <c r="O145" s="256"/>
    </row>
    <row r="146" spans="1:15" ht="25.5">
      <c r="A146" s="444"/>
      <c r="B146" s="469" t="s">
        <v>748</v>
      </c>
      <c r="C146" s="469"/>
      <c r="D146" s="436" t="s">
        <v>968</v>
      </c>
      <c r="E146" s="462" t="s">
        <v>295</v>
      </c>
      <c r="F146" s="460" t="s">
        <v>304</v>
      </c>
      <c r="G146" s="26"/>
      <c r="H146" s="26"/>
      <c r="I146" s="801"/>
      <c r="J146" s="256"/>
      <c r="K146" s="256"/>
      <c r="L146" s="256"/>
      <c r="M146" s="256"/>
      <c r="N146" s="256"/>
      <c r="O146" s="256"/>
    </row>
    <row r="147" spans="1:15" ht="39.75" thickTop="1" thickBot="1">
      <c r="A147" s="444"/>
      <c r="B147" s="469" t="s">
        <v>750</v>
      </c>
      <c r="C147" s="469" t="s">
        <v>117</v>
      </c>
      <c r="D147" s="436" t="s">
        <v>1344</v>
      </c>
      <c r="E147" s="462" t="s">
        <v>295</v>
      </c>
      <c r="F147" s="460" t="s">
        <v>1342</v>
      </c>
      <c r="G147" s="26"/>
      <c r="H147" s="26"/>
      <c r="I147" s="801"/>
      <c r="J147" s="256"/>
      <c r="K147" s="256"/>
      <c r="L147" s="256"/>
      <c r="M147" s="256"/>
      <c r="N147" s="256"/>
      <c r="O147" s="256"/>
    </row>
    <row r="148" spans="1:15" ht="27" thickTop="1" thickBot="1">
      <c r="A148" s="444"/>
      <c r="B148" s="469" t="s">
        <v>752</v>
      </c>
      <c r="C148" s="469"/>
      <c r="D148" s="436" t="s">
        <v>1345</v>
      </c>
      <c r="E148" s="462" t="s">
        <v>295</v>
      </c>
      <c r="F148" s="460" t="s">
        <v>304</v>
      </c>
      <c r="G148" s="26"/>
      <c r="H148" s="26"/>
      <c r="I148" s="801"/>
      <c r="J148" s="256"/>
      <c r="K148" s="256"/>
      <c r="L148" s="256"/>
      <c r="M148" s="256"/>
      <c r="N148" s="256"/>
      <c r="O148" s="256"/>
    </row>
    <row r="149" spans="1:15" ht="39.75" thickTop="1" thickBot="1">
      <c r="A149" s="444"/>
      <c r="B149" s="469" t="s">
        <v>754</v>
      </c>
      <c r="C149" s="469"/>
      <c r="D149" s="436" t="s">
        <v>1346</v>
      </c>
      <c r="E149" s="462" t="s">
        <v>295</v>
      </c>
      <c r="F149" s="460" t="s">
        <v>304</v>
      </c>
      <c r="G149" s="26"/>
      <c r="H149" s="26"/>
      <c r="I149" s="801"/>
      <c r="J149" s="256"/>
      <c r="K149" s="256"/>
      <c r="L149" s="256"/>
      <c r="M149" s="256"/>
      <c r="N149" s="256"/>
      <c r="O149" s="256"/>
    </row>
    <row r="150" spans="1:15" ht="52.5" thickTop="1" thickBot="1">
      <c r="A150" s="444"/>
      <c r="B150" s="469" t="s">
        <v>756</v>
      </c>
      <c r="C150" s="469"/>
      <c r="D150" s="436" t="s">
        <v>1347</v>
      </c>
      <c r="E150" s="462" t="s">
        <v>295</v>
      </c>
      <c r="F150" s="460" t="s">
        <v>304</v>
      </c>
      <c r="G150" s="26"/>
      <c r="H150" s="26"/>
      <c r="I150" s="233"/>
      <c r="J150" s="256"/>
      <c r="K150" s="256"/>
      <c r="L150" s="256"/>
      <c r="M150" s="256"/>
      <c r="N150" s="256"/>
      <c r="O150" s="256"/>
    </row>
    <row r="151" spans="1:15" ht="52.5" thickTop="1" thickBot="1">
      <c r="A151" s="444"/>
      <c r="B151" s="469" t="s">
        <v>758</v>
      </c>
      <c r="C151" s="469"/>
      <c r="D151" s="436" t="s">
        <v>1348</v>
      </c>
      <c r="E151" s="462" t="s">
        <v>295</v>
      </c>
      <c r="F151" s="460" t="s">
        <v>304</v>
      </c>
      <c r="G151" s="26"/>
      <c r="H151" s="26"/>
      <c r="I151" s="233"/>
      <c r="J151" s="256"/>
      <c r="K151" s="256"/>
      <c r="L151" s="256"/>
      <c r="M151" s="256"/>
      <c r="N151" s="256"/>
      <c r="O151" s="256"/>
    </row>
    <row r="152" spans="1:15" ht="27" thickTop="1" thickBot="1">
      <c r="A152" s="444"/>
      <c r="B152" s="469" t="s">
        <v>760</v>
      </c>
      <c r="C152" s="469"/>
      <c r="D152" s="436" t="s">
        <v>1349</v>
      </c>
      <c r="E152" s="462" t="s">
        <v>295</v>
      </c>
      <c r="F152" s="460" t="s">
        <v>304</v>
      </c>
      <c r="G152" s="26"/>
      <c r="H152" s="26"/>
      <c r="I152" s="233"/>
      <c r="J152" s="256"/>
      <c r="K152" s="256"/>
      <c r="L152" s="256"/>
      <c r="M152" s="256"/>
      <c r="N152" s="256"/>
      <c r="O152" s="256"/>
    </row>
    <row r="153" spans="1:15" ht="51">
      <c r="A153" s="444"/>
      <c r="B153" s="469" t="s">
        <v>762</v>
      </c>
      <c r="C153" s="469"/>
      <c r="D153" s="436" t="s">
        <v>1350</v>
      </c>
      <c r="E153" s="462" t="s">
        <v>295</v>
      </c>
      <c r="F153" s="460" t="s">
        <v>304</v>
      </c>
      <c r="G153" s="26"/>
      <c r="H153" s="26"/>
      <c r="I153" s="233"/>
      <c r="J153" s="256"/>
      <c r="K153" s="256"/>
      <c r="L153" s="256"/>
      <c r="M153" s="256"/>
      <c r="N153" s="256"/>
      <c r="O153" s="256"/>
    </row>
    <row r="154" spans="1:15" ht="27" thickTop="1" thickBot="1">
      <c r="A154" s="444"/>
      <c r="B154" s="469" t="s">
        <v>764</v>
      </c>
      <c r="C154" s="469"/>
      <c r="D154" s="436" t="s">
        <v>1351</v>
      </c>
      <c r="E154" s="462" t="s">
        <v>295</v>
      </c>
      <c r="F154" s="460" t="s">
        <v>304</v>
      </c>
      <c r="G154" s="26"/>
      <c r="H154" s="26"/>
      <c r="I154" s="233"/>
      <c r="J154" s="256"/>
      <c r="K154" s="256"/>
      <c r="L154" s="256"/>
      <c r="M154" s="256"/>
      <c r="N154" s="256"/>
      <c r="O154" s="256"/>
    </row>
    <row r="155" spans="1:15" ht="39.75" thickTop="1" thickBot="1">
      <c r="A155" s="444"/>
      <c r="B155" s="469" t="s">
        <v>766</v>
      </c>
      <c r="C155" s="469"/>
      <c r="D155" s="436" t="s">
        <v>1352</v>
      </c>
      <c r="E155" s="462" t="s">
        <v>295</v>
      </c>
      <c r="F155" s="460" t="s">
        <v>304</v>
      </c>
      <c r="G155" s="26"/>
      <c r="H155" s="26"/>
      <c r="I155" s="233"/>
      <c r="J155" s="966"/>
      <c r="K155" s="966"/>
      <c r="L155" s="966"/>
      <c r="M155" s="966"/>
      <c r="N155" s="966"/>
      <c r="O155" s="966"/>
    </row>
    <row r="156" spans="1:15" ht="33" thickTop="1" thickBot="1">
      <c r="A156" s="444"/>
      <c r="B156" s="469"/>
      <c r="C156" s="469"/>
      <c r="D156" s="873" t="s">
        <v>1353</v>
      </c>
      <c r="E156" s="507" t="s">
        <v>282</v>
      </c>
      <c r="F156" s="507" t="s">
        <v>283</v>
      </c>
      <c r="G156" s="507" t="s">
        <v>103</v>
      </c>
      <c r="H156" s="790" t="s">
        <v>104</v>
      </c>
      <c r="I156" s="233"/>
      <c r="J156" s="966"/>
      <c r="K156" s="966"/>
      <c r="L156" s="966"/>
      <c r="M156" s="966"/>
      <c r="N156" s="966"/>
      <c r="O156" s="966"/>
    </row>
    <row r="157" spans="1:15" ht="67.150000000000006" customHeight="1" thickTop="1" thickBot="1">
      <c r="A157" s="444"/>
      <c r="B157" s="469" t="s">
        <v>768</v>
      </c>
      <c r="C157" s="469"/>
      <c r="D157" s="436" t="s">
        <v>1354</v>
      </c>
      <c r="E157" s="462" t="s">
        <v>295</v>
      </c>
      <c r="F157" s="460" t="s">
        <v>304</v>
      </c>
      <c r="G157" s="26"/>
      <c r="H157" s="26"/>
      <c r="I157" s="233"/>
      <c r="J157" s="966"/>
      <c r="K157" s="966"/>
      <c r="L157" s="966"/>
      <c r="M157" s="966"/>
      <c r="N157" s="966"/>
      <c r="O157" s="966"/>
    </row>
    <row r="158" spans="1:15" ht="39.75" thickTop="1" thickBot="1">
      <c r="A158" s="444"/>
      <c r="B158" s="469" t="s">
        <v>770</v>
      </c>
      <c r="C158" s="469"/>
      <c r="D158" s="436" t="s">
        <v>1355</v>
      </c>
      <c r="E158" s="462" t="s">
        <v>295</v>
      </c>
      <c r="F158" s="460" t="s">
        <v>304</v>
      </c>
      <c r="G158" s="26"/>
      <c r="H158" s="26"/>
      <c r="I158" s="233"/>
      <c r="J158" s="256"/>
      <c r="K158" s="256"/>
      <c r="L158" s="256"/>
      <c r="M158" s="256"/>
      <c r="N158" s="256"/>
      <c r="O158" s="256"/>
    </row>
    <row r="159" spans="1:15" ht="16.5" thickTop="1">
      <c r="A159" s="444"/>
      <c r="B159" s="469"/>
      <c r="C159" s="469"/>
      <c r="D159" s="442"/>
      <c r="E159" s="377"/>
      <c r="F159" s="377"/>
      <c r="G159" s="80"/>
      <c r="H159" s="80"/>
      <c r="I159" s="233"/>
      <c r="J159" s="256"/>
      <c r="K159" s="256"/>
      <c r="L159" s="256"/>
      <c r="M159" s="256"/>
      <c r="N159" s="256"/>
      <c r="O159" s="256"/>
    </row>
    <row r="160" spans="1:15" ht="32.25" thickBot="1">
      <c r="A160" s="444"/>
      <c r="B160" s="766" t="s">
        <v>277</v>
      </c>
      <c r="C160" s="767"/>
      <c r="D160" s="761" t="s">
        <v>1008</v>
      </c>
      <c r="E160" s="760" t="s">
        <v>282</v>
      </c>
      <c r="F160" s="760" t="s">
        <v>283</v>
      </c>
      <c r="G160" s="760" t="s">
        <v>103</v>
      </c>
      <c r="H160" s="720" t="s">
        <v>104</v>
      </c>
      <c r="I160" s="256"/>
      <c r="J160" s="256"/>
      <c r="K160" s="256"/>
      <c r="L160" s="256"/>
      <c r="M160" s="256"/>
    </row>
    <row r="161" spans="1:13" ht="27" thickTop="1" thickBot="1">
      <c r="A161" s="444"/>
      <c r="B161" s="724" t="s">
        <v>771</v>
      </c>
      <c r="C161" s="767"/>
      <c r="D161" s="721" t="s">
        <v>1356</v>
      </c>
      <c r="E161" s="750" t="s">
        <v>325</v>
      </c>
      <c r="F161" s="460" t="s">
        <v>304</v>
      </c>
      <c r="G161" s="26"/>
      <c r="H161" s="771"/>
      <c r="I161" s="256"/>
      <c r="J161" s="256"/>
      <c r="K161" s="256"/>
      <c r="L161" s="256"/>
      <c r="M161" s="256"/>
    </row>
    <row r="162" spans="1:13" ht="39.75" thickTop="1" thickBot="1">
      <c r="A162" s="444"/>
      <c r="B162" s="724" t="s">
        <v>778</v>
      </c>
      <c r="C162" s="726"/>
      <c r="D162" s="721" t="s">
        <v>1357</v>
      </c>
      <c r="E162" s="719"/>
      <c r="F162" s="769"/>
      <c r="G162" s="768"/>
      <c r="H162" s="770"/>
      <c r="I162" s="256"/>
      <c r="J162" s="256"/>
      <c r="K162" s="256"/>
      <c r="L162" s="256"/>
      <c r="M162" s="256"/>
    </row>
    <row r="163" spans="1:13" ht="24.6" customHeight="1" thickTop="1" thickBot="1">
      <c r="A163" s="444"/>
      <c r="B163" s="724"/>
      <c r="C163" s="729" t="s">
        <v>117</v>
      </c>
      <c r="D163" s="721" t="s">
        <v>1010</v>
      </c>
      <c r="E163" s="750" t="s">
        <v>325</v>
      </c>
      <c r="F163" s="460" t="s">
        <v>528</v>
      </c>
      <c r="G163" s="758"/>
      <c r="H163" s="759"/>
      <c r="I163" s="256"/>
      <c r="J163" s="652"/>
      <c r="K163" s="652"/>
      <c r="L163" s="652"/>
      <c r="M163" s="256"/>
    </row>
    <row r="164" spans="1:13" ht="27" thickTop="1" thickBot="1">
      <c r="A164" s="444"/>
      <c r="B164" s="724"/>
      <c r="C164" s="729" t="s">
        <v>119</v>
      </c>
      <c r="D164" s="721" t="s">
        <v>1011</v>
      </c>
      <c r="E164" s="750" t="s">
        <v>325</v>
      </c>
      <c r="F164" s="460" t="s">
        <v>528</v>
      </c>
      <c r="G164" s="758"/>
      <c r="H164" s="759"/>
      <c r="I164" s="256"/>
      <c r="J164" s="256"/>
      <c r="K164" s="256"/>
      <c r="L164" s="256"/>
      <c r="M164" s="256"/>
    </row>
    <row r="165" spans="1:13" ht="27" thickTop="1" thickBot="1">
      <c r="A165" s="444"/>
      <c r="B165" s="724"/>
      <c r="C165" s="729" t="s">
        <v>121</v>
      </c>
      <c r="D165" s="721" t="s">
        <v>1012</v>
      </c>
      <c r="E165" s="750" t="s">
        <v>325</v>
      </c>
      <c r="F165" s="460" t="s">
        <v>528</v>
      </c>
      <c r="G165" s="758"/>
      <c r="H165" s="759"/>
      <c r="I165" s="256"/>
      <c r="J165" s="256"/>
      <c r="K165" s="256"/>
      <c r="L165" s="256"/>
      <c r="M165" s="256"/>
    </row>
    <row r="166" spans="1:13" ht="27" thickTop="1" thickBot="1">
      <c r="A166" s="444"/>
      <c r="B166" s="724"/>
      <c r="C166" s="729" t="s">
        <v>134</v>
      </c>
      <c r="D166" s="721" t="s">
        <v>1013</v>
      </c>
      <c r="E166" s="750" t="s">
        <v>325</v>
      </c>
      <c r="F166" s="460" t="s">
        <v>528</v>
      </c>
      <c r="G166" s="758"/>
      <c r="H166" s="759"/>
      <c r="I166" s="256"/>
      <c r="J166" s="256"/>
      <c r="K166" s="256"/>
      <c r="L166" s="256"/>
      <c r="M166" s="256"/>
    </row>
    <row r="167" spans="1:13" ht="27" thickTop="1" thickBot="1">
      <c r="A167" s="444"/>
      <c r="B167" s="724"/>
      <c r="C167" s="729" t="s">
        <v>138</v>
      </c>
      <c r="D167" s="721" t="s">
        <v>1014</v>
      </c>
      <c r="E167" s="750" t="s">
        <v>325</v>
      </c>
      <c r="F167" s="460" t="s">
        <v>528</v>
      </c>
      <c r="G167" s="758"/>
      <c r="H167" s="759"/>
      <c r="I167" s="256"/>
      <c r="J167" s="256"/>
      <c r="K167" s="256"/>
      <c r="L167" s="256"/>
      <c r="M167" s="256"/>
    </row>
    <row r="168" spans="1:13" ht="27" thickTop="1" thickBot="1">
      <c r="A168" s="444"/>
      <c r="B168" s="724"/>
      <c r="C168" s="729" t="s">
        <v>150</v>
      </c>
      <c r="D168" s="721" t="s">
        <v>1015</v>
      </c>
      <c r="E168" s="750" t="s">
        <v>325</v>
      </c>
      <c r="F168" s="460" t="s">
        <v>528</v>
      </c>
      <c r="G168" s="758"/>
      <c r="H168" s="759"/>
      <c r="I168" s="256"/>
      <c r="J168" s="256"/>
      <c r="K168" s="256"/>
      <c r="L168" s="256"/>
      <c r="M168" s="256"/>
    </row>
    <row r="169" spans="1:13" ht="27" thickTop="1" thickBot="1">
      <c r="A169" s="444"/>
      <c r="B169" s="724"/>
      <c r="C169" s="756" t="s">
        <v>152</v>
      </c>
      <c r="D169" s="721" t="s">
        <v>1016</v>
      </c>
      <c r="E169" s="750" t="s">
        <v>325</v>
      </c>
      <c r="F169" s="460" t="s">
        <v>528</v>
      </c>
      <c r="G169" s="758"/>
      <c r="H169" s="759"/>
      <c r="I169" s="256"/>
      <c r="J169" s="256"/>
      <c r="K169" s="256"/>
      <c r="L169" s="256"/>
      <c r="M169" s="256"/>
    </row>
    <row r="170" spans="1:13" ht="27" thickTop="1" thickBot="1">
      <c r="A170" s="444"/>
      <c r="B170" s="724"/>
      <c r="C170" s="729" t="s">
        <v>154</v>
      </c>
      <c r="D170" s="721" t="s">
        <v>1017</v>
      </c>
      <c r="E170" s="750" t="s">
        <v>325</v>
      </c>
      <c r="F170" s="460" t="s">
        <v>528</v>
      </c>
      <c r="G170" s="758"/>
      <c r="H170" s="759"/>
      <c r="I170" s="256"/>
      <c r="J170" s="256"/>
      <c r="K170" s="256"/>
      <c r="L170" s="256"/>
      <c r="M170" s="256"/>
    </row>
    <row r="171" spans="1:13" ht="27" thickTop="1" thickBot="1">
      <c r="A171" s="444"/>
      <c r="B171" s="724"/>
      <c r="C171" s="729" t="s">
        <v>156</v>
      </c>
      <c r="D171" s="721" t="s">
        <v>1018</v>
      </c>
      <c r="E171" s="750" t="s">
        <v>325</v>
      </c>
      <c r="F171" s="460" t="s">
        <v>528</v>
      </c>
      <c r="G171" s="758"/>
      <c r="H171" s="759"/>
      <c r="I171" s="256"/>
      <c r="J171" s="256"/>
      <c r="K171" s="256"/>
      <c r="L171" s="256"/>
      <c r="M171" s="256"/>
    </row>
    <row r="172" spans="1:13" ht="27" thickTop="1" thickBot="1">
      <c r="A172" s="444"/>
      <c r="B172" s="724"/>
      <c r="C172" s="756" t="s">
        <v>158</v>
      </c>
      <c r="D172" s="721" t="s">
        <v>1019</v>
      </c>
      <c r="E172" s="750" t="s">
        <v>325</v>
      </c>
      <c r="F172" s="460" t="s">
        <v>528</v>
      </c>
      <c r="G172" s="758"/>
      <c r="H172" s="759"/>
      <c r="I172" s="256"/>
      <c r="J172" s="256"/>
      <c r="K172" s="256"/>
      <c r="L172" s="256"/>
      <c r="M172" s="256"/>
    </row>
    <row r="173" spans="1:13" ht="27" thickTop="1" thickBot="1">
      <c r="A173" s="444"/>
      <c r="B173" s="724"/>
      <c r="C173" s="729" t="s">
        <v>160</v>
      </c>
      <c r="D173" s="721" t="s">
        <v>1020</v>
      </c>
      <c r="E173" s="750" t="s">
        <v>325</v>
      </c>
      <c r="F173" s="460" t="s">
        <v>528</v>
      </c>
      <c r="G173" s="758"/>
      <c r="H173" s="759"/>
      <c r="I173" s="256"/>
      <c r="J173" s="256"/>
      <c r="K173" s="256"/>
      <c r="L173" s="256"/>
      <c r="M173" s="256"/>
    </row>
    <row r="174" spans="1:13" ht="27" thickTop="1" thickBot="1">
      <c r="A174" s="444"/>
      <c r="B174" s="724"/>
      <c r="C174" s="756" t="s">
        <v>162</v>
      </c>
      <c r="D174" s="721" t="s">
        <v>1358</v>
      </c>
      <c r="E174" s="750" t="s">
        <v>325</v>
      </c>
      <c r="F174" s="460" t="s">
        <v>528</v>
      </c>
      <c r="G174" s="758"/>
      <c r="H174" s="759"/>
      <c r="I174" s="256"/>
      <c r="J174" s="256"/>
      <c r="K174" s="256"/>
      <c r="L174" s="256"/>
      <c r="M174" s="256"/>
    </row>
    <row r="175" spans="1:13" ht="27" thickTop="1" thickBot="1">
      <c r="A175" s="444"/>
      <c r="B175" s="724"/>
      <c r="C175" s="756" t="s">
        <v>194</v>
      </c>
      <c r="D175" s="721" t="s">
        <v>1022</v>
      </c>
      <c r="E175" s="750" t="s">
        <v>348</v>
      </c>
      <c r="F175" s="460" t="s">
        <v>287</v>
      </c>
      <c r="G175" s="758"/>
      <c r="H175" s="759"/>
      <c r="I175" s="256"/>
      <c r="J175" s="256"/>
      <c r="K175" s="256"/>
      <c r="L175" s="256"/>
      <c r="M175" s="256"/>
    </row>
    <row r="176" spans="1:13" ht="52.5" thickTop="1" thickBot="1">
      <c r="A176" s="444"/>
      <c r="B176" s="724"/>
      <c r="C176" s="756" t="s">
        <v>196</v>
      </c>
      <c r="D176" s="721" t="s">
        <v>1359</v>
      </c>
      <c r="E176" s="750" t="s">
        <v>325</v>
      </c>
      <c r="F176" s="460" t="s">
        <v>304</v>
      </c>
      <c r="G176" s="758"/>
      <c r="H176" s="759"/>
      <c r="I176" s="256"/>
      <c r="J176" s="256"/>
      <c r="K176" s="256"/>
      <c r="L176" s="256"/>
      <c r="M176" s="256"/>
    </row>
    <row r="177" spans="1:13" ht="27" thickTop="1" thickBot="1">
      <c r="A177" s="444"/>
      <c r="B177" s="724"/>
      <c r="C177" s="756" t="s">
        <v>198</v>
      </c>
      <c r="D177" s="746" t="s">
        <v>1360</v>
      </c>
      <c r="E177" s="750" t="s">
        <v>325</v>
      </c>
      <c r="F177" s="460" t="s">
        <v>528</v>
      </c>
      <c r="G177" s="758"/>
      <c r="H177" s="759"/>
      <c r="I177" s="256"/>
      <c r="J177" s="256"/>
      <c r="K177" s="256"/>
      <c r="L177" s="256"/>
      <c r="M177" s="256"/>
    </row>
    <row r="178" spans="1:13" ht="27" thickTop="1" thickBot="1">
      <c r="A178" s="444"/>
      <c r="B178" s="724"/>
      <c r="C178" s="729" t="s">
        <v>200</v>
      </c>
      <c r="D178" s="746" t="s">
        <v>1025</v>
      </c>
      <c r="E178" s="750" t="s">
        <v>325</v>
      </c>
      <c r="F178" s="460" t="s">
        <v>528</v>
      </c>
      <c r="G178" s="758"/>
      <c r="H178" s="759"/>
      <c r="I178" s="256"/>
      <c r="J178" s="256"/>
      <c r="K178" s="256"/>
      <c r="L178" s="256"/>
      <c r="M178" s="256"/>
    </row>
    <row r="179" spans="1:13" ht="27" thickTop="1" thickBot="1">
      <c r="A179" s="444"/>
      <c r="B179" s="724" t="s">
        <v>780</v>
      </c>
      <c r="C179" s="724" t="s">
        <v>277</v>
      </c>
      <c r="D179" s="721" t="s">
        <v>1026</v>
      </c>
      <c r="E179" s="750" t="s">
        <v>325</v>
      </c>
      <c r="F179" s="460" t="s">
        <v>304</v>
      </c>
      <c r="G179" s="758"/>
      <c r="H179" s="759"/>
      <c r="I179" s="256"/>
      <c r="J179" s="256"/>
      <c r="K179" s="256"/>
      <c r="L179" s="256"/>
      <c r="M179" s="256"/>
    </row>
    <row r="180" spans="1:13" ht="39.75" thickTop="1" thickBot="1">
      <c r="A180" s="444"/>
      <c r="B180" s="724"/>
      <c r="C180" s="774" t="s">
        <v>117</v>
      </c>
      <c r="D180" s="721" t="s">
        <v>1027</v>
      </c>
      <c r="E180" s="750" t="s">
        <v>325</v>
      </c>
      <c r="F180" s="460" t="s">
        <v>304</v>
      </c>
      <c r="G180" s="758"/>
      <c r="H180" s="759"/>
      <c r="I180" s="256"/>
      <c r="J180" s="256"/>
      <c r="K180" s="256"/>
      <c r="L180" s="256"/>
      <c r="M180" s="256"/>
    </row>
    <row r="181" spans="1:13" ht="27" thickTop="1" thickBot="1">
      <c r="A181" s="444"/>
      <c r="B181" s="724" t="s">
        <v>782</v>
      </c>
      <c r="C181" s="724" t="s">
        <v>277</v>
      </c>
      <c r="D181" s="721" t="s">
        <v>1028</v>
      </c>
      <c r="E181" s="750" t="s">
        <v>348</v>
      </c>
      <c r="F181" s="460" t="s">
        <v>287</v>
      </c>
      <c r="G181" s="758"/>
      <c r="H181" s="759"/>
      <c r="I181" s="256"/>
      <c r="J181" s="256"/>
      <c r="K181" s="256"/>
      <c r="L181" s="256"/>
      <c r="M181" s="256"/>
    </row>
    <row r="182" spans="1:13" ht="39.75" thickTop="1" thickBot="1">
      <c r="A182" s="444"/>
      <c r="B182" s="724" t="s">
        <v>784</v>
      </c>
      <c r="C182" s="724"/>
      <c r="D182" s="721" t="s">
        <v>1029</v>
      </c>
      <c r="E182" s="750" t="s">
        <v>348</v>
      </c>
      <c r="F182" s="460" t="s">
        <v>287</v>
      </c>
      <c r="G182" s="758"/>
      <c r="H182" s="759"/>
      <c r="I182" s="256"/>
      <c r="J182" s="256"/>
      <c r="K182" s="256"/>
      <c r="L182" s="256"/>
      <c r="M182" s="256"/>
    </row>
    <row r="183" spans="1:13" ht="27" thickTop="1" thickBot="1">
      <c r="A183" s="444"/>
      <c r="B183" s="724" t="s">
        <v>786</v>
      </c>
      <c r="C183" s="726"/>
      <c r="D183" s="721" t="s">
        <v>1030</v>
      </c>
      <c r="E183" s="750" t="s">
        <v>325</v>
      </c>
      <c r="F183" s="460" t="s">
        <v>304</v>
      </c>
      <c r="G183" s="758"/>
      <c r="H183" s="759"/>
      <c r="I183" s="256"/>
      <c r="J183" s="256"/>
      <c r="K183" s="256"/>
      <c r="L183" s="256"/>
      <c r="M183" s="256"/>
    </row>
    <row r="184" spans="1:13" ht="27" thickTop="1" thickBot="1">
      <c r="A184" s="444"/>
      <c r="B184" s="724" t="s">
        <v>789</v>
      </c>
      <c r="C184" s="724" t="s">
        <v>277</v>
      </c>
      <c r="D184" s="721" t="s">
        <v>1031</v>
      </c>
      <c r="E184" s="750" t="s">
        <v>348</v>
      </c>
      <c r="F184" s="460" t="s">
        <v>287</v>
      </c>
      <c r="G184" s="758"/>
      <c r="H184" s="759"/>
      <c r="I184" s="256"/>
      <c r="J184" s="256"/>
      <c r="K184" s="256"/>
      <c r="L184" s="256"/>
      <c r="M184" s="256"/>
    </row>
    <row r="185" spans="1:13" ht="27" thickTop="1" thickBot="1">
      <c r="A185" s="444"/>
      <c r="B185" s="724" t="s">
        <v>798</v>
      </c>
      <c r="C185" s="724"/>
      <c r="D185" s="721" t="s">
        <v>1033</v>
      </c>
      <c r="E185" s="750" t="s">
        <v>325</v>
      </c>
      <c r="F185" s="460" t="s">
        <v>304</v>
      </c>
      <c r="G185" s="758"/>
      <c r="H185" s="759"/>
      <c r="I185" s="256"/>
      <c r="J185" s="256"/>
      <c r="K185" s="256"/>
      <c r="L185" s="256"/>
      <c r="M185" s="256"/>
    </row>
    <row r="186" spans="1:13" ht="39.75" thickTop="1" thickBot="1">
      <c r="A186" s="444"/>
      <c r="B186" s="773" t="s">
        <v>801</v>
      </c>
      <c r="C186" s="724"/>
      <c r="D186" s="721" t="s">
        <v>1032</v>
      </c>
      <c r="E186" s="755"/>
      <c r="F186" s="763"/>
      <c r="G186" s="764"/>
      <c r="H186" s="765"/>
      <c r="I186" s="256"/>
      <c r="J186" s="256"/>
      <c r="K186" s="256"/>
      <c r="L186" s="256"/>
      <c r="M186" s="256"/>
    </row>
    <row r="187" spans="1:13" ht="17.25" thickTop="1" thickBot="1">
      <c r="A187" s="444"/>
      <c r="B187" s="724"/>
      <c r="C187" s="774" t="s">
        <v>117</v>
      </c>
      <c r="D187" s="721" t="s">
        <v>1034</v>
      </c>
      <c r="E187" s="750" t="s">
        <v>325</v>
      </c>
      <c r="F187" s="460" t="s">
        <v>304</v>
      </c>
      <c r="G187" s="758"/>
      <c r="H187" s="759"/>
      <c r="I187" s="256"/>
      <c r="J187" s="256"/>
      <c r="K187" s="256"/>
      <c r="L187" s="256"/>
      <c r="M187" s="256"/>
    </row>
    <row r="188" spans="1:13" ht="17.25" thickTop="1" thickBot="1">
      <c r="A188" s="444"/>
      <c r="B188" s="724"/>
      <c r="C188" s="774" t="s">
        <v>119</v>
      </c>
      <c r="D188" s="721" t="s">
        <v>1361</v>
      </c>
      <c r="E188" s="750" t="s">
        <v>325</v>
      </c>
      <c r="F188" s="460" t="s">
        <v>304</v>
      </c>
      <c r="G188" s="758"/>
      <c r="H188" s="759"/>
      <c r="I188" s="256"/>
      <c r="J188" s="256"/>
      <c r="K188" s="256"/>
      <c r="L188" s="256"/>
      <c r="M188" s="256"/>
    </row>
    <row r="189" spans="1:13" ht="27" thickTop="1" thickBot="1">
      <c r="A189" s="444"/>
      <c r="B189" s="724"/>
      <c r="C189" s="751" t="s">
        <v>121</v>
      </c>
      <c r="D189" s="721" t="s">
        <v>1362</v>
      </c>
      <c r="E189" s="750" t="s">
        <v>325</v>
      </c>
      <c r="F189" s="460" t="s">
        <v>304</v>
      </c>
      <c r="G189" s="758"/>
      <c r="H189" s="759"/>
      <c r="I189" s="256"/>
      <c r="J189" s="256"/>
      <c r="K189" s="256"/>
      <c r="L189" s="256"/>
      <c r="M189" s="256"/>
    </row>
    <row r="190" spans="1:13" ht="27" thickTop="1" thickBot="1">
      <c r="A190" s="444"/>
      <c r="B190" s="724"/>
      <c r="C190" s="751" t="s">
        <v>134</v>
      </c>
      <c r="D190" s="721" t="s">
        <v>1363</v>
      </c>
      <c r="E190" s="750" t="s">
        <v>325</v>
      </c>
      <c r="F190" s="460" t="s">
        <v>304</v>
      </c>
      <c r="G190" s="758"/>
      <c r="H190" s="759"/>
      <c r="I190" s="256"/>
      <c r="J190" s="256"/>
      <c r="K190" s="256"/>
      <c r="L190" s="256"/>
      <c r="M190" s="256"/>
    </row>
    <row r="191" spans="1:13" ht="17.25" thickTop="1" thickBot="1">
      <c r="A191" s="444"/>
      <c r="B191" s="724"/>
      <c r="C191" s="774" t="s">
        <v>138</v>
      </c>
      <c r="D191" s="721" t="s">
        <v>1038</v>
      </c>
      <c r="E191" s="750" t="s">
        <v>325</v>
      </c>
      <c r="F191" s="460" t="s">
        <v>304</v>
      </c>
      <c r="G191" s="758"/>
      <c r="H191" s="759"/>
      <c r="I191" s="256"/>
      <c r="J191" s="256"/>
      <c r="K191" s="256"/>
      <c r="L191" s="256"/>
      <c r="M191" s="256"/>
    </row>
    <row r="192" spans="1:13" ht="27" thickTop="1" thickBot="1">
      <c r="A192" s="444"/>
      <c r="B192" s="724"/>
      <c r="C192" s="751" t="s">
        <v>150</v>
      </c>
      <c r="D192" s="721" t="s">
        <v>1039</v>
      </c>
      <c r="E192" s="750" t="s">
        <v>325</v>
      </c>
      <c r="F192" s="460" t="s">
        <v>304</v>
      </c>
      <c r="G192" s="758"/>
      <c r="H192" s="759"/>
      <c r="I192" s="256"/>
      <c r="J192" s="256"/>
      <c r="K192" s="256"/>
      <c r="L192" s="256"/>
      <c r="M192" s="256"/>
    </row>
    <row r="193" spans="1:15" ht="39.75" thickTop="1" thickBot="1">
      <c r="A193" s="444"/>
      <c r="B193" s="724"/>
      <c r="C193" s="751" t="s">
        <v>152</v>
      </c>
      <c r="D193" s="721" t="s">
        <v>1040</v>
      </c>
      <c r="E193" s="750" t="s">
        <v>325</v>
      </c>
      <c r="F193" s="460" t="s">
        <v>304</v>
      </c>
      <c r="G193" s="758"/>
      <c r="H193" s="759"/>
      <c r="I193" s="256"/>
      <c r="J193" s="256"/>
      <c r="K193" s="256"/>
      <c r="L193" s="256"/>
      <c r="M193" s="256"/>
    </row>
    <row r="194" spans="1:15" ht="27" thickTop="1" thickBot="1">
      <c r="A194" s="444"/>
      <c r="B194" s="724" t="s">
        <v>803</v>
      </c>
      <c r="C194" s="724"/>
      <c r="D194" s="721" t="s">
        <v>1041</v>
      </c>
      <c r="E194" s="750" t="s">
        <v>348</v>
      </c>
      <c r="F194" s="460" t="s">
        <v>287</v>
      </c>
      <c r="G194" s="758"/>
      <c r="H194" s="759"/>
      <c r="I194" s="256"/>
      <c r="J194" s="256"/>
      <c r="K194" s="256"/>
      <c r="L194" s="256"/>
      <c r="M194" s="256"/>
    </row>
    <row r="195" spans="1:15" ht="39.75" thickTop="1" thickBot="1">
      <c r="A195" s="444"/>
      <c r="B195" s="724" t="s">
        <v>809</v>
      </c>
      <c r="C195" s="724"/>
      <c r="D195" s="721" t="s">
        <v>1042</v>
      </c>
      <c r="E195" s="750" t="s">
        <v>348</v>
      </c>
      <c r="F195" s="460" t="s">
        <v>287</v>
      </c>
      <c r="G195" s="758"/>
      <c r="H195" s="762"/>
      <c r="I195" s="256"/>
      <c r="J195" s="256"/>
      <c r="K195" s="256"/>
      <c r="L195" s="256"/>
      <c r="M195" s="256"/>
    </row>
    <row r="196" spans="1:15" ht="27" thickTop="1" thickBot="1">
      <c r="A196" s="444"/>
      <c r="B196" s="724" t="s">
        <v>828</v>
      </c>
      <c r="C196" s="724"/>
      <c r="D196" s="721" t="s">
        <v>1364</v>
      </c>
      <c r="E196" s="750" t="s">
        <v>325</v>
      </c>
      <c r="F196" s="460" t="s">
        <v>304</v>
      </c>
      <c r="G196" s="758"/>
      <c r="H196" s="759"/>
      <c r="I196" s="256"/>
      <c r="J196" s="256"/>
      <c r="K196" s="256"/>
      <c r="L196" s="256"/>
      <c r="M196" s="256"/>
    </row>
    <row r="197" spans="1:15" ht="39.75" thickTop="1" thickBot="1">
      <c r="A197" s="444"/>
      <c r="B197" s="724"/>
      <c r="C197" s="751" t="s">
        <v>117</v>
      </c>
      <c r="D197" s="721" t="s">
        <v>1045</v>
      </c>
      <c r="E197" s="750" t="s">
        <v>325</v>
      </c>
      <c r="F197" s="460" t="s">
        <v>304</v>
      </c>
      <c r="G197" s="758"/>
      <c r="H197" s="759"/>
      <c r="I197" s="256"/>
      <c r="J197" s="256"/>
      <c r="K197" s="256"/>
      <c r="L197" s="256"/>
      <c r="M197" s="256"/>
    </row>
    <row r="198" spans="1:15" ht="52.5" thickTop="1" thickBot="1">
      <c r="A198" s="444"/>
      <c r="B198" s="724" t="s">
        <v>830</v>
      </c>
      <c r="C198" s="726"/>
      <c r="D198" s="721" t="s">
        <v>1365</v>
      </c>
      <c r="E198" s="750" t="s">
        <v>348</v>
      </c>
      <c r="F198" s="460" t="s">
        <v>287</v>
      </c>
      <c r="G198" s="758"/>
      <c r="H198" s="759"/>
      <c r="I198" s="256"/>
      <c r="J198" s="256"/>
      <c r="K198" s="256"/>
      <c r="L198" s="256"/>
      <c r="M198" s="256"/>
    </row>
    <row r="199" spans="1:15" ht="16.5" thickTop="1">
      <c r="A199" s="444"/>
      <c r="B199" s="469"/>
      <c r="C199" s="469"/>
      <c r="D199" s="442"/>
      <c r="E199" s="377"/>
      <c r="F199" s="377"/>
      <c r="G199" s="80"/>
      <c r="H199" s="735"/>
      <c r="I199" s="233"/>
      <c r="J199" s="256"/>
      <c r="K199" s="256"/>
      <c r="L199" s="256"/>
      <c r="M199" s="256"/>
      <c r="N199" s="256"/>
      <c r="O199" s="256"/>
    </row>
    <row r="200" spans="1:15" ht="16.5" thickBot="1">
      <c r="A200" s="444"/>
      <c r="B200" s="738"/>
      <c r="C200" s="749"/>
      <c r="D200" s="784" t="s">
        <v>1119</v>
      </c>
      <c r="E200" s="780" t="s">
        <v>282</v>
      </c>
      <c r="F200" s="780" t="s">
        <v>283</v>
      </c>
      <c r="G200" s="780" t="s">
        <v>103</v>
      </c>
      <c r="H200" s="748" t="s">
        <v>103</v>
      </c>
      <c r="I200" s="256"/>
      <c r="J200" s="256"/>
      <c r="K200" s="256"/>
      <c r="L200" s="256"/>
      <c r="M200" s="256"/>
    </row>
    <row r="201" spans="1:15" ht="27" thickTop="1" thickBot="1">
      <c r="A201" s="444"/>
      <c r="B201" s="738" t="s">
        <v>832</v>
      </c>
      <c r="C201" s="749"/>
      <c r="D201" s="733" t="s">
        <v>1120</v>
      </c>
      <c r="E201" s="788"/>
      <c r="F201" s="786"/>
      <c r="G201" s="785"/>
      <c r="H201" s="787"/>
      <c r="I201" s="256"/>
      <c r="J201" s="256"/>
      <c r="K201" s="256"/>
      <c r="L201" s="256"/>
      <c r="M201" s="256"/>
    </row>
    <row r="202" spans="1:15" ht="27" thickTop="1" thickBot="1">
      <c r="A202" s="444"/>
      <c r="B202" s="738"/>
      <c r="C202" s="754" t="s">
        <v>117</v>
      </c>
      <c r="D202" s="733" t="s">
        <v>1121</v>
      </c>
      <c r="E202" s="789" t="s">
        <v>325</v>
      </c>
      <c r="F202" s="460" t="s">
        <v>304</v>
      </c>
      <c r="G202" s="758"/>
      <c r="H202" s="779"/>
      <c r="I202" s="256"/>
      <c r="J202" s="256"/>
      <c r="K202" s="256"/>
      <c r="L202" s="256"/>
      <c r="M202" s="256"/>
    </row>
    <row r="203" spans="1:15" ht="27" thickTop="1" thickBot="1">
      <c r="A203" s="444"/>
      <c r="B203" s="738"/>
      <c r="C203" s="754" t="s">
        <v>119</v>
      </c>
      <c r="D203" s="733" t="s">
        <v>1366</v>
      </c>
      <c r="E203" s="789" t="s">
        <v>325</v>
      </c>
      <c r="F203" s="460" t="s">
        <v>304</v>
      </c>
      <c r="G203" s="758"/>
      <c r="H203" s="779"/>
      <c r="I203" s="256"/>
      <c r="J203" s="256"/>
      <c r="K203" s="256"/>
      <c r="L203" s="256"/>
      <c r="M203" s="256"/>
    </row>
    <row r="204" spans="1:15" ht="27" thickTop="1" thickBot="1">
      <c r="A204" s="444"/>
      <c r="B204" s="738"/>
      <c r="C204" s="754" t="s">
        <v>121</v>
      </c>
      <c r="D204" s="733" t="s">
        <v>1124</v>
      </c>
      <c r="E204" s="789" t="s">
        <v>325</v>
      </c>
      <c r="F204" s="460" t="s">
        <v>304</v>
      </c>
      <c r="G204" s="758"/>
      <c r="H204" s="779"/>
      <c r="I204" s="256"/>
      <c r="J204" s="256"/>
      <c r="K204" s="256"/>
      <c r="L204" s="256"/>
      <c r="M204" s="256"/>
    </row>
    <row r="205" spans="1:15" ht="27" thickTop="1" thickBot="1">
      <c r="A205" s="444"/>
      <c r="B205" s="738"/>
      <c r="C205" s="754" t="s">
        <v>134</v>
      </c>
      <c r="D205" s="733" t="s">
        <v>1125</v>
      </c>
      <c r="E205" s="789" t="s">
        <v>325</v>
      </c>
      <c r="F205" s="460" t="s">
        <v>304</v>
      </c>
      <c r="G205" s="758"/>
      <c r="H205" s="779"/>
      <c r="I205" s="256"/>
      <c r="J205" s="256"/>
      <c r="K205" s="256"/>
      <c r="L205" s="256"/>
      <c r="M205" s="256"/>
    </row>
    <row r="206" spans="1:15" ht="27" thickTop="1" thickBot="1">
      <c r="A206" s="444"/>
      <c r="B206" s="738"/>
      <c r="C206" s="754" t="s">
        <v>138</v>
      </c>
      <c r="D206" s="733" t="s">
        <v>1126</v>
      </c>
      <c r="E206" s="789" t="s">
        <v>325</v>
      </c>
      <c r="F206" s="460" t="s">
        <v>304</v>
      </c>
      <c r="G206" s="758"/>
      <c r="H206" s="779"/>
      <c r="I206" s="256"/>
      <c r="J206" s="256"/>
      <c r="K206" s="256"/>
      <c r="L206" s="256"/>
      <c r="M206" s="256"/>
    </row>
    <row r="207" spans="1:15" ht="27" thickTop="1" thickBot="1">
      <c r="A207" s="444"/>
      <c r="B207" s="738"/>
      <c r="C207" s="754" t="s">
        <v>150</v>
      </c>
      <c r="D207" s="733" t="s">
        <v>1127</v>
      </c>
      <c r="E207" s="789" t="s">
        <v>325</v>
      </c>
      <c r="F207" s="460" t="s">
        <v>304</v>
      </c>
      <c r="G207" s="758"/>
      <c r="H207" s="779"/>
      <c r="I207" s="256"/>
      <c r="J207" s="256"/>
      <c r="K207" s="256"/>
      <c r="L207" s="256"/>
      <c r="M207" s="256"/>
    </row>
    <row r="208" spans="1:15" ht="27" thickTop="1" thickBot="1">
      <c r="A208" s="444"/>
      <c r="B208" s="738"/>
      <c r="C208" s="754" t="s">
        <v>152</v>
      </c>
      <c r="D208" s="733" t="s">
        <v>1128</v>
      </c>
      <c r="E208" s="789" t="s">
        <v>325</v>
      </c>
      <c r="F208" s="460" t="s">
        <v>304</v>
      </c>
      <c r="G208" s="758"/>
      <c r="H208" s="779"/>
      <c r="I208" s="256"/>
      <c r="J208" s="256"/>
      <c r="K208" s="256"/>
      <c r="L208" s="256"/>
      <c r="M208" s="256"/>
    </row>
    <row r="209" spans="1:13" ht="39.75" thickTop="1" thickBot="1">
      <c r="A209" s="444"/>
      <c r="B209" s="738"/>
      <c r="C209" s="754" t="s">
        <v>154</v>
      </c>
      <c r="D209" s="733" t="s">
        <v>1129</v>
      </c>
      <c r="E209" s="789" t="s">
        <v>325</v>
      </c>
      <c r="F209" s="460" t="s">
        <v>304</v>
      </c>
      <c r="G209" s="758"/>
      <c r="H209" s="779"/>
      <c r="I209" s="256"/>
      <c r="J209" s="256"/>
      <c r="K209" s="256"/>
      <c r="L209" s="256"/>
      <c r="M209" s="256"/>
    </row>
    <row r="210" spans="1:13" ht="27" thickTop="1" thickBot="1">
      <c r="A210" s="444"/>
      <c r="B210" s="738"/>
      <c r="C210" s="754" t="s">
        <v>158</v>
      </c>
      <c r="D210" s="733" t="s">
        <v>1130</v>
      </c>
      <c r="E210" s="789" t="s">
        <v>325</v>
      </c>
      <c r="F210" s="460" t="s">
        <v>304</v>
      </c>
      <c r="G210" s="758"/>
      <c r="H210" s="779"/>
      <c r="I210" s="256"/>
      <c r="J210" s="256"/>
      <c r="K210" s="256"/>
      <c r="L210" s="256"/>
      <c r="M210" s="256"/>
    </row>
    <row r="211" spans="1:13" ht="39.75" thickTop="1" thickBot="1">
      <c r="A211" s="444"/>
      <c r="B211" s="738"/>
      <c r="C211" s="754" t="s">
        <v>160</v>
      </c>
      <c r="D211" s="733" t="s">
        <v>1131</v>
      </c>
      <c r="E211" s="789" t="s">
        <v>325</v>
      </c>
      <c r="F211" s="460" t="s">
        <v>304</v>
      </c>
      <c r="G211" s="758"/>
      <c r="H211" s="779"/>
      <c r="I211" s="256"/>
      <c r="J211" s="256"/>
      <c r="K211" s="256"/>
      <c r="L211" s="256"/>
      <c r="M211" s="256"/>
    </row>
    <row r="212" spans="1:13" ht="27" thickTop="1" thickBot="1">
      <c r="A212" s="444"/>
      <c r="B212" s="738" t="s">
        <v>834</v>
      </c>
      <c r="C212" s="749"/>
      <c r="D212" s="733" t="s">
        <v>1132</v>
      </c>
      <c r="E212" s="789" t="s">
        <v>325</v>
      </c>
      <c r="F212" s="460" t="s">
        <v>304</v>
      </c>
      <c r="G212" s="758"/>
      <c r="H212" s="781"/>
      <c r="I212" s="256"/>
      <c r="J212" s="256"/>
      <c r="K212" s="256"/>
      <c r="L212" s="256"/>
      <c r="M212" s="256"/>
    </row>
    <row r="213" spans="1:13" ht="39.75" thickTop="1" thickBot="1">
      <c r="A213" s="444"/>
      <c r="B213" s="738" t="s">
        <v>836</v>
      </c>
      <c r="C213" s="749"/>
      <c r="D213" s="737" t="s">
        <v>1367</v>
      </c>
      <c r="E213" s="753"/>
      <c r="F213" s="786"/>
      <c r="G213" s="782"/>
      <c r="H213" s="783"/>
      <c r="I213" s="256"/>
      <c r="J213" s="256"/>
      <c r="K213" s="256"/>
      <c r="L213" s="256"/>
      <c r="M213" s="256"/>
    </row>
    <row r="214" spans="1:13" ht="27" thickTop="1" thickBot="1">
      <c r="A214" s="444"/>
      <c r="B214" s="738"/>
      <c r="C214" s="754" t="s">
        <v>117</v>
      </c>
      <c r="D214" s="733" t="s">
        <v>1135</v>
      </c>
      <c r="E214" s="789" t="s">
        <v>325</v>
      </c>
      <c r="F214" s="460" t="s">
        <v>304</v>
      </c>
      <c r="G214" s="758"/>
      <c r="H214" s="779"/>
      <c r="I214" s="256"/>
      <c r="J214" s="256"/>
      <c r="K214" s="256"/>
      <c r="L214" s="256"/>
      <c r="M214" s="256"/>
    </row>
    <row r="215" spans="1:13" ht="27" thickTop="1" thickBot="1">
      <c r="A215" s="444"/>
      <c r="B215" s="738"/>
      <c r="C215" s="754" t="s">
        <v>119</v>
      </c>
      <c r="D215" s="733" t="s">
        <v>1136</v>
      </c>
      <c r="E215" s="789" t="s">
        <v>325</v>
      </c>
      <c r="F215" s="460" t="s">
        <v>304</v>
      </c>
      <c r="G215" s="758"/>
      <c r="H215" s="779"/>
      <c r="I215" s="256"/>
      <c r="J215" s="256"/>
      <c r="K215" s="256"/>
      <c r="L215" s="256"/>
      <c r="M215" s="256"/>
    </row>
    <row r="216" spans="1:13" ht="27" thickTop="1" thickBot="1">
      <c r="A216" s="444"/>
      <c r="B216" s="738"/>
      <c r="C216" s="754" t="s">
        <v>121</v>
      </c>
      <c r="D216" s="733" t="s">
        <v>1137</v>
      </c>
      <c r="E216" s="789" t="s">
        <v>325</v>
      </c>
      <c r="F216" s="460" t="s">
        <v>304</v>
      </c>
      <c r="G216" s="758"/>
      <c r="H216" s="779"/>
      <c r="I216" s="256"/>
      <c r="J216" s="256"/>
      <c r="K216" s="256"/>
      <c r="L216" s="256"/>
      <c r="M216" s="256"/>
    </row>
    <row r="217" spans="1:13" ht="27" thickTop="1" thickBot="1">
      <c r="A217" s="444"/>
      <c r="B217" s="738"/>
      <c r="C217" s="754" t="s">
        <v>134</v>
      </c>
      <c r="D217" s="733" t="s">
        <v>1139</v>
      </c>
      <c r="E217" s="789" t="s">
        <v>325</v>
      </c>
      <c r="F217" s="460" t="s">
        <v>304</v>
      </c>
      <c r="G217" s="758"/>
      <c r="H217" s="779"/>
      <c r="I217" s="256"/>
      <c r="J217" s="256"/>
      <c r="K217" s="256"/>
      <c r="L217" s="256"/>
      <c r="M217" s="256"/>
    </row>
    <row r="218" spans="1:13" ht="27" thickTop="1" thickBot="1">
      <c r="A218" s="444"/>
      <c r="B218" s="738" t="s">
        <v>838</v>
      </c>
      <c r="C218" s="749"/>
      <c r="D218" s="733" t="s">
        <v>1140</v>
      </c>
      <c r="E218" s="789" t="s">
        <v>325</v>
      </c>
      <c r="F218" s="460" t="s">
        <v>304</v>
      </c>
      <c r="G218" s="758"/>
      <c r="H218" s="779"/>
      <c r="I218" s="256"/>
      <c r="J218" s="256"/>
      <c r="K218" s="256"/>
      <c r="L218" s="256"/>
      <c r="M218" s="256"/>
    </row>
    <row r="219" spans="1:13" ht="27" thickTop="1" thickBot="1">
      <c r="A219" s="444"/>
      <c r="B219" s="738" t="s">
        <v>1368</v>
      </c>
      <c r="C219" s="741"/>
      <c r="D219" s="733" t="s">
        <v>1141</v>
      </c>
      <c r="E219" s="789" t="s">
        <v>325</v>
      </c>
      <c r="F219" s="460" t="s">
        <v>304</v>
      </c>
      <c r="G219" s="758"/>
      <c r="H219" s="779"/>
      <c r="I219" s="256"/>
      <c r="J219" s="256"/>
      <c r="K219" s="256"/>
      <c r="L219" s="256"/>
      <c r="M219" s="256"/>
    </row>
    <row r="220" spans="1:13" ht="39.75" thickTop="1" thickBot="1">
      <c r="A220" s="444"/>
      <c r="B220" s="738"/>
      <c r="C220" s="754" t="s">
        <v>117</v>
      </c>
      <c r="D220" s="733" t="s">
        <v>1142</v>
      </c>
      <c r="E220" s="789" t="s">
        <v>325</v>
      </c>
      <c r="F220" s="460" t="s">
        <v>304</v>
      </c>
      <c r="G220" s="758"/>
      <c r="H220" s="779"/>
      <c r="I220" s="256"/>
      <c r="J220" s="256"/>
      <c r="K220" s="256"/>
      <c r="L220" s="256"/>
      <c r="M220" s="256"/>
    </row>
    <row r="221" spans="1:13" ht="39.75" thickTop="1" thickBot="1">
      <c r="A221" s="444"/>
      <c r="B221" s="738"/>
      <c r="C221" s="754" t="s">
        <v>119</v>
      </c>
      <c r="D221" s="733" t="s">
        <v>1143</v>
      </c>
      <c r="E221" s="789" t="s">
        <v>325</v>
      </c>
      <c r="F221" s="460" t="s">
        <v>304</v>
      </c>
      <c r="G221" s="758"/>
      <c r="H221" s="779"/>
      <c r="I221" s="256"/>
      <c r="J221" s="256"/>
      <c r="K221" s="256"/>
      <c r="L221" s="256"/>
      <c r="M221" s="256"/>
    </row>
    <row r="222" spans="1:13" ht="27" thickTop="1" thickBot="1">
      <c r="A222" s="444"/>
      <c r="B222" s="738"/>
      <c r="C222" s="754" t="s">
        <v>121</v>
      </c>
      <c r="D222" s="733" t="s">
        <v>1144</v>
      </c>
      <c r="E222" s="789" t="s">
        <v>325</v>
      </c>
      <c r="F222" s="460" t="s">
        <v>304</v>
      </c>
      <c r="G222" s="758"/>
      <c r="H222" s="779"/>
      <c r="I222" s="256"/>
      <c r="J222" s="256"/>
      <c r="K222" s="256"/>
      <c r="L222" s="256"/>
      <c r="M222" s="256"/>
    </row>
    <row r="223" spans="1:13" ht="27" thickTop="1" thickBot="1">
      <c r="A223" s="444"/>
      <c r="B223" s="738"/>
      <c r="C223" s="754" t="s">
        <v>134</v>
      </c>
      <c r="D223" s="733" t="s">
        <v>1145</v>
      </c>
      <c r="E223" s="789" t="s">
        <v>325</v>
      </c>
      <c r="F223" s="460" t="s">
        <v>304</v>
      </c>
      <c r="G223" s="758"/>
      <c r="H223" s="779"/>
      <c r="I223" s="256"/>
      <c r="J223" s="256"/>
      <c r="K223" s="256"/>
      <c r="L223" s="256"/>
      <c r="M223" s="256"/>
    </row>
    <row r="224" spans="1:13" ht="52.5" thickTop="1" thickBot="1">
      <c r="A224" s="444"/>
      <c r="B224" s="738" t="s">
        <v>1369</v>
      </c>
      <c r="C224" s="741"/>
      <c r="D224" s="733" t="s">
        <v>1370</v>
      </c>
      <c r="E224" s="753"/>
      <c r="F224" s="786"/>
      <c r="G224" s="782"/>
      <c r="H224" s="783"/>
      <c r="I224" s="256"/>
      <c r="J224" s="256"/>
      <c r="K224" s="256"/>
      <c r="L224" s="256"/>
      <c r="M224" s="256"/>
    </row>
    <row r="225" spans="1:42" ht="27" thickTop="1" thickBot="1">
      <c r="A225" s="444"/>
      <c r="B225" s="738"/>
      <c r="C225" s="754" t="s">
        <v>117</v>
      </c>
      <c r="D225" s="733" t="s">
        <v>1371</v>
      </c>
      <c r="E225" s="789" t="s">
        <v>325</v>
      </c>
      <c r="F225" s="460" t="s">
        <v>304</v>
      </c>
      <c r="G225" s="758"/>
      <c r="H225" s="779"/>
      <c r="I225" s="256"/>
      <c r="J225" s="256"/>
      <c r="K225" s="256"/>
      <c r="L225" s="256"/>
      <c r="M225" s="256"/>
    </row>
    <row r="226" spans="1:42" ht="27" thickTop="1" thickBot="1">
      <c r="A226" s="444"/>
      <c r="B226" s="738"/>
      <c r="C226" s="754" t="s">
        <v>119</v>
      </c>
      <c r="D226" s="733" t="s">
        <v>1148</v>
      </c>
      <c r="E226" s="789" t="s">
        <v>325</v>
      </c>
      <c r="F226" s="460" t="s">
        <v>304</v>
      </c>
      <c r="G226" s="758"/>
      <c r="H226" s="779"/>
      <c r="I226" s="256"/>
      <c r="J226" s="256"/>
      <c r="K226" s="256"/>
      <c r="L226" s="256"/>
      <c r="M226" s="256"/>
    </row>
    <row r="227" spans="1:42" ht="27" thickTop="1" thickBot="1">
      <c r="A227" s="444"/>
      <c r="B227" s="738"/>
      <c r="C227" s="754" t="s">
        <v>121</v>
      </c>
      <c r="D227" s="733" t="s">
        <v>1149</v>
      </c>
      <c r="E227" s="789" t="s">
        <v>325</v>
      </c>
      <c r="F227" s="460" t="s">
        <v>304</v>
      </c>
      <c r="G227" s="758"/>
      <c r="H227" s="779"/>
      <c r="I227" s="256"/>
      <c r="J227" s="256"/>
      <c r="K227" s="256"/>
      <c r="L227" s="256"/>
      <c r="M227" s="256"/>
    </row>
    <row r="228" spans="1:42" ht="27" thickTop="1" thickBot="1">
      <c r="A228" s="444"/>
      <c r="B228" s="738"/>
      <c r="C228" s="754" t="s">
        <v>134</v>
      </c>
      <c r="D228" s="733" t="s">
        <v>1150</v>
      </c>
      <c r="E228" s="789" t="s">
        <v>325</v>
      </c>
      <c r="F228" s="460" t="s">
        <v>304</v>
      </c>
      <c r="G228" s="758"/>
      <c r="H228" s="779"/>
      <c r="I228" s="256"/>
      <c r="J228" s="256"/>
      <c r="K228" s="256"/>
      <c r="L228" s="256"/>
      <c r="M228" s="256"/>
    </row>
    <row r="229" spans="1:42" ht="39.75" thickTop="1" thickBot="1">
      <c r="A229" s="444"/>
      <c r="B229" s="738" t="s">
        <v>1372</v>
      </c>
      <c r="C229" s="741"/>
      <c r="D229" s="733" t="s">
        <v>1151</v>
      </c>
      <c r="E229" s="732" t="s">
        <v>348</v>
      </c>
      <c r="F229" s="460" t="s">
        <v>287</v>
      </c>
      <c r="G229" s="778"/>
      <c r="H229" s="781"/>
      <c r="I229" s="256"/>
      <c r="J229" s="256"/>
      <c r="K229" s="256"/>
      <c r="L229" s="256"/>
      <c r="M229" s="256"/>
    </row>
    <row r="230" spans="1:42" ht="16.5" thickTop="1">
      <c r="A230" s="444"/>
      <c r="B230" s="469"/>
      <c r="C230" s="469"/>
      <c r="D230" s="442"/>
      <c r="E230" s="377"/>
      <c r="F230" s="377"/>
      <c r="G230" s="80"/>
      <c r="H230" s="80"/>
      <c r="I230" s="233"/>
      <c r="J230" s="256"/>
      <c r="K230" s="256"/>
      <c r="L230" s="256"/>
      <c r="M230" s="256"/>
      <c r="N230" s="256"/>
      <c r="O230" s="256"/>
    </row>
    <row r="231" spans="1:42" ht="16.5" thickBot="1">
      <c r="A231" s="444"/>
      <c r="B231" s="775" t="s">
        <v>277</v>
      </c>
      <c r="C231" s="730"/>
      <c r="D231" s="794" t="s">
        <v>1152</v>
      </c>
      <c r="E231" s="793" t="s">
        <v>282</v>
      </c>
      <c r="F231" s="793" t="s">
        <v>283</v>
      </c>
      <c r="G231" s="793" t="s">
        <v>103</v>
      </c>
      <c r="H231" s="722" t="s">
        <v>104</v>
      </c>
      <c r="I231" s="256"/>
      <c r="J231" s="256"/>
      <c r="K231" s="256"/>
      <c r="L231" s="256"/>
      <c r="M231" s="256"/>
    </row>
    <row r="232" spans="1:42" ht="52.5" thickTop="1" thickBot="1">
      <c r="A232" s="444"/>
      <c r="B232" s="775" t="s">
        <v>1373</v>
      </c>
      <c r="C232" s="730"/>
      <c r="D232" s="740" t="s">
        <v>1374</v>
      </c>
      <c r="E232" s="736"/>
      <c r="F232" s="796"/>
      <c r="G232" s="795"/>
      <c r="H232" s="797"/>
      <c r="I232" s="256"/>
      <c r="J232" s="256"/>
      <c r="K232" s="256"/>
      <c r="L232" s="256"/>
      <c r="M232" s="256"/>
    </row>
    <row r="233" spans="1:42" ht="27" thickTop="1" thickBot="1">
      <c r="A233" s="444"/>
      <c r="B233" s="775"/>
      <c r="C233" s="776" t="s">
        <v>117</v>
      </c>
      <c r="D233" s="740" t="s">
        <v>1157</v>
      </c>
      <c r="E233" s="777" t="s">
        <v>325</v>
      </c>
      <c r="F233" s="460" t="s">
        <v>304</v>
      </c>
      <c r="G233" s="758"/>
      <c r="H233" s="792"/>
      <c r="I233" s="256"/>
      <c r="J233" s="256"/>
      <c r="K233" s="256"/>
      <c r="L233" s="256"/>
      <c r="M233" s="256"/>
    </row>
    <row r="234" spans="1:42" ht="27" thickTop="1" thickBot="1">
      <c r="A234" s="444"/>
      <c r="B234" s="775"/>
      <c r="C234" s="776" t="s">
        <v>119</v>
      </c>
      <c r="D234" s="740" t="s">
        <v>1158</v>
      </c>
      <c r="E234" s="777" t="s">
        <v>325</v>
      </c>
      <c r="F234" s="460" t="s">
        <v>304</v>
      </c>
      <c r="G234" s="758"/>
      <c r="H234" s="792"/>
      <c r="I234" s="256"/>
      <c r="J234" s="256"/>
      <c r="K234" s="256"/>
      <c r="L234" s="256"/>
      <c r="M234" s="256"/>
    </row>
    <row r="235" spans="1:42" ht="27" thickTop="1" thickBot="1">
      <c r="A235" s="444"/>
      <c r="B235" s="775"/>
      <c r="C235" s="776" t="s">
        <v>121</v>
      </c>
      <c r="D235" s="740" t="s">
        <v>1159</v>
      </c>
      <c r="E235" s="777" t="s">
        <v>325</v>
      </c>
      <c r="F235" s="460" t="s">
        <v>304</v>
      </c>
      <c r="G235" s="758"/>
      <c r="H235" s="792"/>
      <c r="I235" s="256"/>
      <c r="J235" s="256"/>
      <c r="K235" s="256"/>
      <c r="L235" s="256"/>
      <c r="M235" s="256"/>
    </row>
    <row r="236" spans="1:42" ht="27" thickTop="1" thickBot="1">
      <c r="A236" s="444"/>
      <c r="B236" s="775"/>
      <c r="C236" s="776" t="s">
        <v>134</v>
      </c>
      <c r="D236" s="740" t="s">
        <v>1160</v>
      </c>
      <c r="E236" s="777" t="s">
        <v>325</v>
      </c>
      <c r="F236" s="460" t="s">
        <v>304</v>
      </c>
      <c r="G236" s="758"/>
      <c r="H236" s="792"/>
      <c r="I236" s="256"/>
      <c r="J236" s="256"/>
      <c r="K236" s="256"/>
      <c r="L236" s="256"/>
      <c r="M236" s="256"/>
    </row>
    <row r="237" spans="1:42" ht="65.25" thickTop="1" thickBot="1">
      <c r="A237" s="444"/>
      <c r="B237" s="775"/>
      <c r="C237" s="776" t="s">
        <v>138</v>
      </c>
      <c r="D237" s="740" t="s">
        <v>1163</v>
      </c>
      <c r="E237" s="777" t="s">
        <v>325</v>
      </c>
      <c r="F237" s="460" t="s">
        <v>304</v>
      </c>
      <c r="G237" s="758"/>
      <c r="H237" s="792"/>
      <c r="I237" s="256"/>
      <c r="J237" s="256"/>
      <c r="K237" s="256"/>
      <c r="L237" s="256"/>
      <c r="M237" s="256"/>
    </row>
    <row r="238" spans="1:42" ht="27" thickTop="1" thickBot="1">
      <c r="A238" s="444"/>
      <c r="B238" s="775"/>
      <c r="C238" s="776" t="s">
        <v>150</v>
      </c>
      <c r="D238" s="740" t="s">
        <v>1164</v>
      </c>
      <c r="E238" s="777" t="s">
        <v>325</v>
      </c>
      <c r="F238" s="460" t="s">
        <v>304</v>
      </c>
      <c r="G238" s="758"/>
      <c r="H238" s="792"/>
      <c r="I238" s="256"/>
      <c r="J238" s="256"/>
      <c r="K238" s="256"/>
      <c r="L238" s="256"/>
      <c r="M238" s="256"/>
    </row>
    <row r="239" spans="1:42" ht="16.5" thickTop="1">
      <c r="A239" s="444"/>
      <c r="B239" s="469"/>
      <c r="C239" s="469"/>
      <c r="D239" s="442"/>
      <c r="E239" s="377"/>
      <c r="F239" s="377"/>
      <c r="G239" s="80"/>
      <c r="H239" s="80"/>
      <c r="I239" s="233"/>
      <c r="J239" s="256"/>
      <c r="K239" s="256"/>
      <c r="L239" s="256"/>
      <c r="M239" s="256"/>
      <c r="N239" s="256"/>
      <c r="O239" s="256"/>
    </row>
    <row r="240" spans="1:42">
      <c r="A240" s="390"/>
      <c r="B240" s="390"/>
      <c r="C240" s="390"/>
      <c r="D240" s="862"/>
      <c r="E240" s="691"/>
      <c r="F240" s="691"/>
      <c r="G240" s="839"/>
      <c r="H240" s="522"/>
      <c r="I240" s="391"/>
      <c r="J240" s="391"/>
      <c r="K240" s="257"/>
      <c r="L240" s="257"/>
      <c r="M240" s="257"/>
      <c r="N240" s="257"/>
      <c r="O240" s="257"/>
      <c r="P240" s="391"/>
      <c r="Q240" s="391"/>
      <c r="R240" s="391"/>
      <c r="S240" s="391"/>
      <c r="T240" s="391"/>
      <c r="U240" s="391"/>
      <c r="V240" s="391"/>
      <c r="W240" s="391"/>
      <c r="X240" s="391"/>
      <c r="Y240" s="391"/>
      <c r="Z240" s="391"/>
      <c r="AA240" s="391"/>
      <c r="AB240" s="391"/>
      <c r="AC240" s="391"/>
      <c r="AD240" s="391"/>
      <c r="AE240" s="391"/>
      <c r="AF240" s="391"/>
      <c r="AG240" s="391"/>
      <c r="AH240" s="391"/>
      <c r="AI240" s="391"/>
      <c r="AJ240" s="391"/>
      <c r="AK240" s="391"/>
      <c r="AL240" s="391"/>
      <c r="AM240" s="391"/>
      <c r="AN240" s="391"/>
      <c r="AO240" s="391"/>
      <c r="AP240" s="391"/>
    </row>
    <row r="241" spans="1:42">
      <c r="A241" s="390"/>
      <c r="B241" s="390"/>
      <c r="C241" s="390"/>
      <c r="D241" s="862"/>
      <c r="E241" s="691"/>
      <c r="F241" s="691"/>
      <c r="G241" s="839"/>
      <c r="H241" s="522"/>
      <c r="I241" s="691"/>
      <c r="J241" s="391"/>
      <c r="K241" s="257"/>
      <c r="L241" s="257"/>
      <c r="M241" s="257"/>
      <c r="N241" s="257"/>
      <c r="O241" s="257"/>
      <c r="P241" s="391"/>
      <c r="Q241" s="391"/>
      <c r="R241" s="391"/>
      <c r="S241" s="391"/>
      <c r="T241" s="391"/>
      <c r="U241" s="391"/>
      <c r="V241" s="391"/>
      <c r="W241" s="391"/>
      <c r="X241" s="391"/>
      <c r="Y241" s="391"/>
      <c r="Z241" s="391"/>
      <c r="AA241" s="391"/>
      <c r="AB241" s="391"/>
      <c r="AC241" s="391"/>
      <c r="AD241" s="391"/>
      <c r="AE241" s="391"/>
      <c r="AF241" s="391"/>
      <c r="AG241" s="391"/>
      <c r="AH241" s="391"/>
      <c r="AI241" s="391"/>
      <c r="AJ241" s="391"/>
      <c r="AK241" s="391"/>
      <c r="AL241" s="391"/>
      <c r="AM241" s="391"/>
      <c r="AN241" s="391"/>
      <c r="AO241" s="391"/>
      <c r="AP241" s="391"/>
    </row>
    <row r="242" spans="1:42">
      <c r="A242" s="390"/>
      <c r="B242" s="390"/>
      <c r="C242" s="390"/>
      <c r="D242" s="863"/>
      <c r="E242" s="839"/>
      <c r="F242" s="691"/>
      <c r="G242" s="839"/>
      <c r="H242" s="522"/>
      <c r="I242" s="391"/>
      <c r="J242" s="391"/>
      <c r="K242" s="257"/>
      <c r="L242" s="257"/>
      <c r="M242" s="257"/>
      <c r="N242" s="257"/>
      <c r="O242" s="257"/>
      <c r="P242" s="391"/>
      <c r="Q242" s="391"/>
      <c r="R242" s="391"/>
      <c r="S242" s="391"/>
      <c r="T242" s="391"/>
      <c r="U242" s="391"/>
      <c r="V242" s="391"/>
      <c r="W242" s="391"/>
      <c r="X242" s="391"/>
      <c r="Y242" s="391"/>
      <c r="Z242" s="391"/>
      <c r="AA242" s="391"/>
      <c r="AB242" s="391"/>
      <c r="AC242" s="391"/>
      <c r="AD242" s="391"/>
      <c r="AE242" s="391"/>
      <c r="AF242" s="391"/>
      <c r="AG242" s="391"/>
      <c r="AH242" s="391"/>
      <c r="AI242" s="391"/>
      <c r="AJ242" s="391"/>
      <c r="AK242" s="391"/>
      <c r="AL242" s="391"/>
      <c r="AM242" s="391"/>
      <c r="AN242" s="391"/>
      <c r="AO242" s="391"/>
      <c r="AP242" s="391"/>
    </row>
    <row r="243" spans="1:42">
      <c r="A243" s="390"/>
      <c r="B243" s="390"/>
      <c r="C243" s="390"/>
      <c r="D243" s="863"/>
      <c r="E243" s="691"/>
      <c r="F243" s="691"/>
      <c r="G243" s="839"/>
      <c r="H243" s="522"/>
      <c r="I243" s="391"/>
      <c r="J243" s="391"/>
      <c r="K243" s="257"/>
      <c r="L243" s="257"/>
      <c r="M243" s="257"/>
      <c r="N243" s="257"/>
      <c r="O243" s="257"/>
      <c r="P243" s="391"/>
      <c r="Q243" s="391"/>
      <c r="R243" s="391"/>
      <c r="S243" s="391"/>
      <c r="T243" s="391"/>
      <c r="U243" s="391"/>
      <c r="V243" s="391"/>
      <c r="W243" s="391"/>
      <c r="X243" s="391"/>
      <c r="Y243" s="391"/>
      <c r="Z243" s="391"/>
      <c r="AA243" s="391"/>
      <c r="AB243" s="391"/>
      <c r="AC243" s="391"/>
      <c r="AD243" s="391"/>
      <c r="AE243" s="391"/>
      <c r="AF243" s="391"/>
      <c r="AG243" s="391"/>
      <c r="AH243" s="391"/>
      <c r="AI243" s="391"/>
      <c r="AJ243" s="391"/>
      <c r="AK243" s="391"/>
      <c r="AL243" s="391"/>
      <c r="AM243" s="391"/>
      <c r="AN243" s="391"/>
      <c r="AO243" s="391"/>
      <c r="AP243" s="391"/>
    </row>
    <row r="244" spans="1:42">
      <c r="A244" s="390"/>
      <c r="B244" s="390"/>
      <c r="C244" s="390"/>
      <c r="D244" s="863"/>
      <c r="E244" s="691"/>
      <c r="F244" s="691"/>
      <c r="G244" s="839"/>
      <c r="H244" s="522"/>
      <c r="I244" s="391"/>
      <c r="J244" s="391"/>
      <c r="K244" s="257"/>
      <c r="L244" s="257"/>
      <c r="M244" s="257"/>
      <c r="N244" s="257"/>
      <c r="O244" s="257"/>
      <c r="P244" s="391"/>
      <c r="Q244" s="391"/>
      <c r="R244" s="391"/>
      <c r="S244" s="391"/>
      <c r="T244" s="391"/>
      <c r="U244" s="391"/>
      <c r="V244" s="391"/>
      <c r="W244" s="391"/>
      <c r="X244" s="391"/>
      <c r="Y244" s="391"/>
      <c r="Z244" s="391"/>
      <c r="AA244" s="391"/>
      <c r="AB244" s="391"/>
      <c r="AC244" s="391"/>
      <c r="AD244" s="391"/>
      <c r="AE244" s="391"/>
      <c r="AF244" s="391"/>
      <c r="AG244" s="391"/>
      <c r="AH244" s="391"/>
      <c r="AI244" s="391"/>
      <c r="AJ244" s="391"/>
      <c r="AK244" s="391"/>
      <c r="AL244" s="391"/>
      <c r="AM244" s="391"/>
      <c r="AN244" s="391"/>
      <c r="AO244" s="391"/>
      <c r="AP244" s="391"/>
    </row>
  </sheetData>
  <mergeCells count="6">
    <mergeCell ref="J155:O157"/>
    <mergeCell ref="A1:L1"/>
    <mergeCell ref="D7:H7"/>
    <mergeCell ref="D9:H9"/>
    <mergeCell ref="D5:H5"/>
    <mergeCell ref="A2:E2"/>
  </mergeCells>
  <dataValidations count="6">
    <dataValidation type="list" allowBlank="1" showInputMessage="1" showErrorMessage="1" sqref="G12 G44:G56 G58 G120:G128 G72:G85 G88:G98 G117:G118 G100:G101 G140 G157:G158 G14:G41 G60:G64 G142:G155 G161 G176 G179:G180 G183 G185 G187:G193 G196:G197 G202:G212 G214:G223 G225:G228 G233:G238 G67:G68 G131 G133" xr:uid="{55CA97B8-414D-4F23-8CD2-F7CA4457B84D}">
      <formula1>"Yes, No, See Explanation"</formula1>
    </dataValidation>
    <dataValidation type="list" allowBlank="1" showInputMessage="1" showErrorMessage="1" sqref="G104 G102" xr:uid="{E6219498-15A5-49C0-B762-BFB6CB43F10A}">
      <formula1>"In-bound, Out-bound, Both, See Explanation"</formula1>
    </dataValidation>
    <dataValidation type="list" allowBlank="1" showInputMessage="1" showErrorMessage="1" sqref="G106:G112 G163:G174 G177:G178" xr:uid="{DEA06AD8-AF10-4ACB-B2A6-BAAF0B1A9296}">
      <formula1>"Available, Not Available, See Explanation"</formula1>
    </dataValidation>
    <dataValidation type="list" allowBlank="1" showInputMessage="1" showErrorMessage="1" sqref="G136" xr:uid="{A54C5121-BED1-42A1-BF58-A1CDDCF8BA40}">
      <formula1>"Confirmed, Not Confirmed, See Explanation"</formula1>
    </dataValidation>
    <dataValidation type="list" allowBlank="1" showInputMessage="1" showErrorMessage="1" sqref="G137" xr:uid="{472CE513-0D5E-43BF-B415-1EFF79DF4F47}">
      <formula1>"Online, Paper, Telephone, All, See Explanation"</formula1>
    </dataValidation>
    <dataValidation type="textLength" allowBlank="1" showInputMessage="1" showErrorMessage="1" sqref="H12:H41 H44:H56 H58:H69 G59 G65:G66 G69 H72:H86 G86 H88:H104 G99 G103 G113:G116 G119 H106:H123 H125:H128 H131:H155 H233:H238 G138:G139 G141 H157:H158 H161:H185 H187:H198 G194:G195 G198 H202:H212 H214:H223 H225:H229 G229 G132 G134:G135" xr:uid="{34D18FEC-FE33-4063-85BA-7B46AB919E14}">
      <formula1>0</formula1>
      <formula2>400</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9"/>
  <sheetViews>
    <sheetView showGridLines="0" workbookViewId="0">
      <selection activeCell="D25" sqref="D25"/>
    </sheetView>
  </sheetViews>
  <sheetFormatPr defaultRowHeight="12.75"/>
  <cols>
    <col min="1" max="1" width="51.42578125" customWidth="1"/>
    <col min="2" max="2" width="52.85546875" customWidth="1"/>
  </cols>
  <sheetData>
    <row r="1" spans="1:5" ht="20.25">
      <c r="A1" s="14" t="str">
        <f>Introduction!A1</f>
        <v>Request for Medical Proposal (RFP) for Arlington County Government</v>
      </c>
    </row>
    <row r="2" spans="1:5" ht="20.25">
      <c r="A2" s="926" t="s">
        <v>1</v>
      </c>
      <c r="B2" s="926"/>
      <c r="C2" s="926"/>
      <c r="D2" s="926"/>
      <c r="E2" s="926"/>
    </row>
    <row r="3" spans="1:5" ht="17.25">
      <c r="A3" s="209" t="s">
        <v>1375</v>
      </c>
    </row>
    <row r="5" spans="1:5">
      <c r="A5" s="600" t="s">
        <v>1247</v>
      </c>
      <c r="B5" s="600"/>
    </row>
    <row r="6" spans="1:5">
      <c r="A6" s="600" t="s">
        <v>1376</v>
      </c>
      <c r="B6" s="600"/>
    </row>
    <row r="9" spans="1:5" ht="15.75">
      <c r="A9" s="87" t="s">
        <v>275</v>
      </c>
      <c r="B9" s="237" t="s">
        <v>104</v>
      </c>
    </row>
    <row r="10" spans="1:5">
      <c r="A10" s="903"/>
      <c r="B10" s="903"/>
    </row>
    <row r="11" spans="1:5">
      <c r="A11" s="903"/>
      <c r="B11" s="903"/>
    </row>
    <row r="12" spans="1:5">
      <c r="A12" s="903"/>
      <c r="B12" s="903"/>
    </row>
    <row r="13" spans="1:5">
      <c r="A13" s="903"/>
      <c r="B13" s="903"/>
    </row>
    <row r="14" spans="1:5">
      <c r="A14" s="903"/>
      <c r="B14" s="903"/>
    </row>
    <row r="15" spans="1:5">
      <c r="A15" s="903"/>
      <c r="B15" s="903"/>
    </row>
    <row r="16" spans="1:5">
      <c r="A16" s="903"/>
      <c r="B16" s="903"/>
    </row>
    <row r="17" spans="1:2">
      <c r="A17" s="903"/>
      <c r="B17" s="903"/>
    </row>
    <row r="18" spans="1:2">
      <c r="A18" s="903"/>
      <c r="B18" s="903"/>
    </row>
    <row r="19" spans="1:2">
      <c r="A19" s="903"/>
      <c r="B19" s="903"/>
    </row>
    <row r="20" spans="1:2">
      <c r="A20" s="903"/>
      <c r="B20" s="903"/>
    </row>
    <row r="21" spans="1:2">
      <c r="A21" s="903"/>
      <c r="B21" s="903"/>
    </row>
    <row r="22" spans="1:2">
      <c r="A22" s="903"/>
      <c r="B22" s="903"/>
    </row>
    <row r="23" spans="1:2">
      <c r="A23" s="903"/>
      <c r="B23" s="903"/>
    </row>
    <row r="24" spans="1:2">
      <c r="A24" s="903"/>
      <c r="B24" s="903"/>
    </row>
    <row r="25" spans="1:2">
      <c r="A25" s="903"/>
      <c r="B25" s="903"/>
    </row>
    <row r="26" spans="1:2">
      <c r="A26" s="903"/>
      <c r="B26" s="903"/>
    </row>
    <row r="27" spans="1:2">
      <c r="A27" s="903"/>
      <c r="B27" s="903"/>
    </row>
    <row r="28" spans="1:2">
      <c r="A28" s="903"/>
      <c r="B28" s="903"/>
    </row>
    <row r="29" spans="1:2">
      <c r="A29" s="903"/>
      <c r="B29" s="903"/>
    </row>
    <row r="30" spans="1:2">
      <c r="A30" s="903"/>
      <c r="B30" s="903"/>
    </row>
    <row r="31" spans="1:2">
      <c r="A31" s="903"/>
      <c r="B31" s="903"/>
    </row>
    <row r="32" spans="1:2">
      <c r="A32" s="903"/>
      <c r="B32" s="903"/>
    </row>
    <row r="33" spans="1:2">
      <c r="A33" s="903"/>
      <c r="B33" s="903"/>
    </row>
    <row r="34" spans="1:2">
      <c r="A34" s="903"/>
      <c r="B34" s="903"/>
    </row>
    <row r="35" spans="1:2">
      <c r="A35" s="903"/>
      <c r="B35" s="903"/>
    </row>
    <row r="36" spans="1:2">
      <c r="A36" s="903"/>
      <c r="B36" s="903"/>
    </row>
    <row r="37" spans="1:2">
      <c r="A37" s="903"/>
      <c r="B37" s="903"/>
    </row>
    <row r="38" spans="1:2">
      <c r="A38" s="903"/>
      <c r="B38" s="903"/>
    </row>
    <row r="39" spans="1:2">
      <c r="A39" s="903"/>
      <c r="B39" s="903"/>
    </row>
    <row r="40" spans="1:2">
      <c r="A40" s="903"/>
      <c r="B40" s="903"/>
    </row>
    <row r="41" spans="1:2">
      <c r="A41" s="903"/>
      <c r="B41" s="903"/>
    </row>
    <row r="42" spans="1:2">
      <c r="A42" s="903"/>
      <c r="B42" s="903"/>
    </row>
    <row r="43" spans="1:2">
      <c r="A43" s="903"/>
      <c r="B43" s="903"/>
    </row>
    <row r="44" spans="1:2">
      <c r="A44" s="903"/>
      <c r="B44" s="903"/>
    </row>
    <row r="45" spans="1:2">
      <c r="A45" s="903"/>
      <c r="B45" s="903"/>
    </row>
    <row r="46" spans="1:2">
      <c r="A46" s="903"/>
      <c r="B46" s="903"/>
    </row>
    <row r="47" spans="1:2">
      <c r="A47" s="903"/>
      <c r="B47" s="903"/>
    </row>
    <row r="48" spans="1:2">
      <c r="A48" s="903"/>
      <c r="B48" s="903"/>
    </row>
    <row r="49" spans="1:2">
      <c r="A49" s="903"/>
      <c r="B49" s="903"/>
    </row>
    <row r="50" spans="1:2">
      <c r="A50" s="903"/>
      <c r="B50" s="903"/>
    </row>
    <row r="51" spans="1:2">
      <c r="A51" s="903"/>
      <c r="B51" s="903"/>
    </row>
    <row r="52" spans="1:2">
      <c r="A52" s="903"/>
      <c r="B52" s="903"/>
    </row>
    <row r="53" spans="1:2">
      <c r="A53" s="903"/>
      <c r="B53" s="903"/>
    </row>
    <row r="54" spans="1:2">
      <c r="A54" s="903"/>
      <c r="B54" s="903"/>
    </row>
    <row r="55" spans="1:2">
      <c r="A55" s="903"/>
      <c r="B55" s="903"/>
    </row>
    <row r="56" spans="1:2">
      <c r="A56" s="903"/>
      <c r="B56" s="903"/>
    </row>
    <row r="57" spans="1:2">
      <c r="A57" s="903"/>
      <c r="B57" s="903"/>
    </row>
    <row r="58" spans="1:2">
      <c r="A58" s="903"/>
      <c r="B58" s="903"/>
    </row>
    <row r="59" spans="1:2">
      <c r="A59" s="903"/>
      <c r="B59" s="903"/>
    </row>
  </sheetData>
  <mergeCells count="1">
    <mergeCell ref="A2:E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01B4B7F260A1478102608651EC543E" ma:contentTypeVersion="6" ma:contentTypeDescription="Create a new document." ma:contentTypeScope="" ma:versionID="e10b313a3c7218908b9e4ebe05621db4">
  <xsd:schema xmlns:xsd="http://www.w3.org/2001/XMLSchema" xmlns:xs="http://www.w3.org/2001/XMLSchema" xmlns:p="http://schemas.microsoft.com/office/2006/metadata/properties" xmlns:ns2="a9577c6a-eaca-464d-85dd-23bc93414fea" xmlns:ns3="56ccdfa7-f36f-4bb0-a2e1-f5f8154cf9e8" targetNamespace="http://schemas.microsoft.com/office/2006/metadata/properties" ma:root="true" ma:fieldsID="f5c5772b1f525a9c3a088fa7a5316db9" ns2:_="" ns3:_="">
    <xsd:import namespace="a9577c6a-eaca-464d-85dd-23bc93414fea"/>
    <xsd:import namespace="56ccdfa7-f36f-4bb0-a2e1-f5f8154cf9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577c6a-eaca-464d-85dd-23bc93414f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ccdfa7-f36f-4bb0-a2e1-f5f8154cf9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403CEB-099D-468A-A9F6-635A2A3304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577c6a-eaca-464d-85dd-23bc93414fea"/>
    <ds:schemaRef ds:uri="56ccdfa7-f36f-4bb0-a2e1-f5f8154cf9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2B2802-1912-47F4-962B-9DB895234636}">
  <ds:schemaRefs>
    <ds:schemaRef ds:uri="http://schemas.openxmlformats.org/package/2006/metadata/core-properties"/>
    <ds:schemaRef ds:uri="http://schemas.microsoft.com/office/2006/documentManagement/types"/>
    <ds:schemaRef ds:uri="http://purl.org/dc/dcmitype/"/>
    <ds:schemaRef ds:uri="a9577c6a-eaca-464d-85dd-23bc93414fea"/>
    <ds:schemaRef ds:uri="http://purl.org/dc/elements/1.1/"/>
    <ds:schemaRef ds:uri="http://schemas.microsoft.com/office/2006/metadata/properties"/>
    <ds:schemaRef ds:uri="http://purl.org/dc/terms/"/>
    <ds:schemaRef ds:uri="http://schemas.microsoft.com/office/infopath/2007/PartnerControls"/>
    <ds:schemaRef ds:uri="56ccdfa7-f36f-4bb0-a2e1-f5f8154cf9e8"/>
    <ds:schemaRef ds:uri="http://www.w3.org/XML/1998/namespace"/>
  </ds:schemaRefs>
</ds:datastoreItem>
</file>

<file path=customXml/itemProps3.xml><?xml version="1.0" encoding="utf-8"?>
<ds:datastoreItem xmlns:ds="http://schemas.openxmlformats.org/officeDocument/2006/customXml" ds:itemID="{493A2824-57C7-49DF-A557-01D25D4814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Introduction</vt:lpstr>
      <vt:lpstr>Clinic Background</vt:lpstr>
      <vt:lpstr>Clinic Questionnaire</vt:lpstr>
      <vt:lpstr>Clinic Explanation</vt:lpstr>
      <vt:lpstr>Med Questionnaire</vt:lpstr>
      <vt:lpstr>Wellness Questionniare</vt:lpstr>
      <vt:lpstr>Med Ques_Explanation</vt:lpstr>
      <vt:lpstr>Wellness Questionnaire</vt:lpstr>
      <vt:lpstr>Wellness Ques_Explanation</vt:lpstr>
      <vt:lpstr>HSA Questionnaire</vt:lpstr>
      <vt:lpstr>HSA Explanation</vt:lpstr>
      <vt:lpstr>OAPIN Copay Plan Design</vt:lpstr>
      <vt:lpstr>OAPIN Coinsurance Plan Design</vt:lpstr>
      <vt:lpstr>OAP HDHP Plan Design</vt:lpstr>
      <vt:lpstr>Questions not used</vt:lpstr>
      <vt:lpstr>Wellness Explanation</vt:lpstr>
      <vt:lpstr>Vision Plan</vt:lpstr>
      <vt:lpstr>Active &amp; PreMedicare GEOAccess</vt:lpstr>
      <vt:lpstr>Provider Disruption</vt:lpstr>
      <vt:lpstr>Plan Documents</vt:lpstr>
    </vt:vector>
  </TitlesOfParts>
  <Manager/>
  <Company>Aon Consulting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Medical RFP</dc:title>
  <dc:subject/>
  <dc:creator>Janice Trinh</dc:creator>
  <cp:keywords/>
  <dc:description/>
  <cp:lastModifiedBy>Colleen Donnelly</cp:lastModifiedBy>
  <cp:revision/>
  <dcterms:created xsi:type="dcterms:W3CDTF">2001-03-09T20:25:58Z</dcterms:created>
  <dcterms:modified xsi:type="dcterms:W3CDTF">2020-09-22T13:31:59Z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0x010100F501B4B7F260A1478102608651EC543E</vt:lpwstr>
  </property>
  <property fmtid="{D5CDD505-2E9C-101B-9397-08002B2CF9AE}" pid="4" name="Owner">
    <vt:lpwstr>HRD</vt:lpwstr>
  </property>
  <property fmtid="{D5CDD505-2E9C-101B-9397-08002B2CF9AE}" pid="5" name="Submitter">
    <vt:lpwstr>443</vt:lpwstr>
  </property>
  <property fmtid="{D5CDD505-2E9C-101B-9397-08002B2CF9AE}" pid="6" name="DMF Staff Assigned">
    <vt:lpwstr>24</vt:lpwstr>
  </property>
  <property fmtid="{D5CDD505-2E9C-101B-9397-08002B2CF9AE}" pid="7" name="display_urn:schemas-microsoft-com:office:office#DMF_x0020_Staff_x0020_Assigned">
    <vt:lpwstr>Ivette Gonzalez</vt:lpwstr>
  </property>
  <property fmtid="{D5CDD505-2E9C-101B-9397-08002B2CF9AE}" pid="8" name="display_urn:schemas-microsoft-com:office:office#Submitter">
    <vt:lpwstr>Kristin L. Young</vt:lpwstr>
  </property>
  <property fmtid="{D5CDD505-2E9C-101B-9397-08002B2CF9AE}" pid="9" name="Will CAO Review Contract">
    <vt:lpwstr>CAO will review contract</vt:lpwstr>
  </property>
  <property fmtid="{D5CDD505-2E9C-101B-9397-08002B2CF9AE}" pid="10" name="ProcessInstanceID">
    <vt:lpwstr/>
  </property>
  <property fmtid="{D5CDD505-2E9C-101B-9397-08002B2CF9AE}" pid="11" name="CAO Staff Assigned">
    <vt:lpwstr/>
  </property>
</Properties>
</file>