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Divisions\DMF-Purchasing\Contracts\FY24\24-DES-ITBPW-442 Trib A Maintenance And Emergency Repair\ITB Folder Structure - New\Solicitation\Invitation to Bid\ITB\Final Version\"/>
    </mc:Choice>
  </mc:AlternateContent>
  <xr:revisionPtr revIDLastSave="0" documentId="13_ncr:1_{BE59C091-9658-4779-ADB5-1A5C355927DD}" xr6:coauthVersionLast="47" xr6:coauthVersionMax="47" xr10:uidLastSave="{00000000-0000-0000-0000-000000000000}"/>
  <bookViews>
    <workbookView xWindow="-110" yWindow="-110" windowWidth="22780" windowHeight="14660" xr2:uid="{30989FC1-4871-46DD-94ED-717E01155B1D}"/>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Unit_Price_Tab!$A$1:$F$67</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31" i="1"/>
  <c r="F32" i="1" l="1"/>
  <c r="F38" i="1"/>
  <c r="F37" i="1"/>
  <c r="F47" i="1" l="1"/>
  <c r="F8" i="1"/>
  <c r="B54" i="1" l="1"/>
  <c r="F46" i="1"/>
  <c r="F48" i="1" s="1"/>
  <c r="F41" i="1"/>
  <c r="F40" i="1"/>
  <c r="F39" i="1"/>
  <c r="F36" i="1"/>
  <c r="F29" i="1"/>
  <c r="F28" i="1"/>
  <c r="F27" i="1"/>
  <c r="F26" i="1"/>
  <c r="F25" i="1"/>
  <c r="F24" i="1"/>
  <c r="F23" i="1"/>
  <c r="F22" i="1"/>
  <c r="F21" i="1"/>
  <c r="F16" i="1"/>
  <c r="F15" i="1"/>
  <c r="F14" i="1"/>
  <c r="F13" i="1"/>
  <c r="F12" i="1"/>
  <c r="F11" i="1"/>
  <c r="F10" i="1"/>
  <c r="F9" i="1"/>
  <c r="F17" i="1" l="1"/>
  <c r="F52" i="1"/>
  <c r="F56" i="1" s="1"/>
  <c r="F42" i="1"/>
  <c r="F33" i="1"/>
  <c r="F58" i="1" l="1"/>
  <c r="F57" i="1"/>
  <c r="F59" i="1" l="1"/>
  <c r="F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tc={6066D287-A3E4-49BB-8DB9-B8371E8483E8}</author>
    <author>tc={E0ED22BA-9539-4467-8306-171D434536F9}</author>
    <author>tc={D95840F2-0093-4AFC-829B-F66CC0BD7423}</author>
    <author>tc={2F13F0EA-342F-4182-AB86-9A9F74C69BD3}</author>
    <author>tc={C5243222-38EC-4116-B3C6-7815EB3F8551}</author>
    <author>tc={C0874F20-4AF7-4DB9-A208-21ECEC3AAAD6}</author>
    <author>tc={983890D4-828E-41A6-9A3D-DD6FFF13C1A4}</author>
    <author>tc={94268681-F576-483B-B6BC-FC109F14E06E}</author>
  </authors>
  <commentList>
    <comment ref="B11" authorId="0" shapeId="0" xr:uid="{6066D287-A3E4-49BB-8DB9-B8371E8483E8}">
      <text>
        <t>[Threaded comment]
Your version of Excel allows you to read this threaded comment; however, any edits to it will get removed if the file is opened in a newer version of Excel. Learn more: https://go.microsoft.com/fwlink/?linkid=870924
Comment:
    Class II Riprap is specified behind the existing endwall, please add line item</t>
      </text>
    </comment>
    <comment ref="A12" authorId="1" shapeId="0" xr:uid="{E0ED22BA-9539-4467-8306-171D434536F9}">
      <text>
        <t>[Threaded comment]
Your version of Excel allows you to read this threaded comment; however, any edits to it will get removed if the file is opened in a newer version of Excel. Learn more: https://go.microsoft.com/fwlink/?linkid=870924
Comment:
    Please add SP Master Item #s for all items</t>
      </text>
    </comment>
    <comment ref="B36" authorId="2" shapeId="0" xr:uid="{D95840F2-0093-4AFC-829B-F66CC0BD7423}">
      <text>
        <t>[Threaded comment]
Your version of Excel allows you to read this threaded comment; however, any edits to it will get removed if the file is opened in a newer version of Excel. Learn more: https://go.microsoft.com/fwlink/?linkid=870924
Comment:
    Are these wood chips for the construction entrance or the 7-10" mulch? Can C13-00002 be used?</t>
      </text>
    </comment>
    <comment ref="A37" authorId="3" shapeId="0" xr:uid="{2F13F0EA-342F-4182-AB86-9A9F74C69BD3}">
      <text>
        <t>[Threaded comment]
Your version of Excel allows you to read this threaded comment; however, any edits to it will get removed if the file is opened in a newer version of Excel. Learn more: https://go.microsoft.com/fwlink/?linkid=870924
Comment:
    Can this be C13-00160?</t>
      </text>
    </comment>
    <comment ref="A38" authorId="4" shapeId="0" xr:uid="{C5243222-38EC-4116-B3C6-7815EB3F8551}">
      <text>
        <t>[Threaded comment]
Your version of Excel allows you to read this threaded comment; however, any edits to it will get removed if the file is opened in a newer version of Excel. Learn more: https://go.microsoft.com/fwlink/?linkid=870924
Comment:
    Can this be C13-00130? color of fence is not specified in detail 311300.1 and can be orange as specified on the plans</t>
      </text>
    </comment>
    <comment ref="A39" authorId="5" shapeId="0" xr:uid="{C0874F20-4AF7-4DB9-A208-21ECEC3AAAD6}">
      <text>
        <t>[Threaded comment]
Your version of Excel allows you to read this threaded comment; however, any edits to it will get removed if the file is opened in a newer version of Excel. Learn more: https://go.microsoft.com/fwlink/?linkid=870924
Comment:
    Can this be C13-00002? General mulch/mat construction entrance. Plans provide further specs</t>
      </text>
    </comment>
    <comment ref="F42" authorId="6" shapeId="0" xr:uid="{983890D4-828E-41A6-9A3D-DD6FFF13C1A4}">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 ref="A47" authorId="7" shapeId="0" xr:uid="{94268681-F576-483B-B6BC-FC109F14E06E}">
      <text>
        <t>[Threaded comment]
Your version of Excel allows you to read this threaded comment; however, any edits to it will get removed if the file is opened in a newer version of Excel. Learn more: https://go.microsoft.com/fwlink/?linkid=870924
Comment:
    C15-SP028 has previously been used for As-Built Survey</t>
      </text>
    </comment>
  </commentList>
</comments>
</file>

<file path=xl/sharedStrings.xml><?xml version="1.0" encoding="utf-8"?>
<sst xmlns="http://schemas.openxmlformats.org/spreadsheetml/2006/main" count="154" uniqueCount="95">
  <si>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</si>
  <si>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</si>
  <si>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</si>
  <si>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</si>
  <si>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</si>
  <si>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</si>
  <si>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</si>
  <si>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</si>
  <si>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</si>
  <si>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</si>
  <si>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GENERAL EARTH WORK</t>
  </si>
  <si>
    <t>02200-C1-00070</t>
  </si>
  <si>
    <t>Geotextile Drainage Fabric In Place (VDOT Section 245.03.c)</t>
  </si>
  <si>
    <t>SY</t>
  </si>
  <si>
    <t>02200-C1-00080</t>
  </si>
  <si>
    <t>Geotextile for Rip Rap Bedding In Place (VDOT Section 245.03.b)</t>
  </si>
  <si>
    <t>02200-C1-00160</t>
  </si>
  <si>
    <t>Aggregate, VDOT #57  (Compacted in Place per VDOT standards &amp; Specs)</t>
  </si>
  <si>
    <t>CY</t>
  </si>
  <si>
    <t>02210-C1-00170</t>
  </si>
  <si>
    <t>Riprap, Dry Class I</t>
  </si>
  <si>
    <t>02210-C1-10001</t>
  </si>
  <si>
    <t>Stream Channel Excavation</t>
  </si>
  <si>
    <t>02210-C1-10002</t>
  </si>
  <si>
    <t>Disposal of Excavated Material</t>
  </si>
  <si>
    <t>02210-C1-10003</t>
  </si>
  <si>
    <t>Class I RBM</t>
  </si>
  <si>
    <t>02210-C1-10004</t>
  </si>
  <si>
    <t>Class II RBM</t>
  </si>
  <si>
    <t>02210-C1-10005</t>
  </si>
  <si>
    <t>Aggregate, VDOT #3  (Compacted in Place per VDOT standards &amp; Specs)</t>
  </si>
  <si>
    <t>SUBTOTAL</t>
  </si>
  <si>
    <t>UNIT
PRICE</t>
  </si>
  <si>
    <t>C11</t>
  </si>
  <si>
    <t>LANDSCAPE AND HARDSCAPE RESTORATION WORK</t>
  </si>
  <si>
    <t>02200-C11-00010</t>
  </si>
  <si>
    <t>Imported Topsoil</t>
  </si>
  <si>
    <t>02800-C11-00500</t>
  </si>
  <si>
    <t>Tree/Stump Removal - Class A. Remove and Dispose, Up to 6" DBH to 12" DBH (Diameter at Breast Height)</t>
  </si>
  <si>
    <t>EA</t>
  </si>
  <si>
    <t>02800-C11-00503</t>
  </si>
  <si>
    <t>Tree/Stump Removal - Class D. Remove and Dispose, over 24" DBH to 30" DBH (Diameter at Breast Height)</t>
  </si>
  <si>
    <t>02800-C11-10001</t>
  </si>
  <si>
    <t>Modified Cross Vane</t>
  </si>
  <si>
    <t>02800-C11-10002</t>
  </si>
  <si>
    <t>Vegetation - Live Stakes (1' O.C.)</t>
  </si>
  <si>
    <t>02800-C11-10003</t>
  </si>
  <si>
    <t>Vegetation - 1 gal. Container (6' O.C.) Overstory</t>
  </si>
  <si>
    <t>02800-C11-10004</t>
  </si>
  <si>
    <t>Vegetation - 1 gal. Container (6' O.C.) Understory</t>
  </si>
  <si>
    <t>02800-C11-10005</t>
  </si>
  <si>
    <t>Vegetation - 1 gal. Container (6' O.C.) Shrub</t>
  </si>
  <si>
    <t>02800-C11-10006</t>
  </si>
  <si>
    <t>Seed (Permanent) and Straw</t>
  </si>
  <si>
    <t>02800-C11-10007</t>
  </si>
  <si>
    <t>Replace existing park sign adjacent to Utah St</t>
  </si>
  <si>
    <t>LS</t>
  </si>
  <si>
    <t>02800-C11-10008</t>
  </si>
  <si>
    <t>Pre-Construction Invasive Species Control</t>
  </si>
  <si>
    <t>02800-C11-10009</t>
  </si>
  <si>
    <t>Post-Construction Vegetation Maintenance</t>
  </si>
  <si>
    <t>C13</t>
  </si>
  <si>
    <t>EROSION AND SEDIMENT CONTROL WORK</t>
  </si>
  <si>
    <t>01500--C13-10001</t>
  </si>
  <si>
    <t>Wood Chips - 6" Depth</t>
  </si>
  <si>
    <t>01500-C13-10002</t>
  </si>
  <si>
    <t>Tree Trunk Protection</t>
  </si>
  <si>
    <t xml:space="preserve">
01500-C13-00002</t>
  </si>
  <si>
    <t>Tree Protection/Orange Mesh/Safety Fence</t>
  </si>
  <si>
    <t>LF</t>
  </si>
  <si>
    <t>01500--C13-10004</t>
  </si>
  <si>
    <t>Deck Mats (Access, Staging, and Stream Crossings)</t>
  </si>
  <si>
    <t>01500--C13-10005</t>
  </si>
  <si>
    <t>Coir Fiber Matting</t>
  </si>
  <si>
    <t>01500--C13-10006</t>
  </si>
  <si>
    <t>Trenchless Super Silt Fence</t>
  </si>
  <si>
    <t>C15</t>
  </si>
  <si>
    <t>UNLISTED WORK</t>
  </si>
  <si>
    <t>01000-C15-00280</t>
  </si>
  <si>
    <t>Bypass Pumping</t>
  </si>
  <si>
    <t>DAY</t>
  </si>
  <si>
    <t>01000-C15-SP028</t>
  </si>
  <si>
    <t>As-Built Survey</t>
  </si>
  <si>
    <t xml:space="preserve"> CONTRACT TOTAL (EXCLUDING PERCENTAGE ITEMS)</t>
  </si>
  <si>
    <t>PCT</t>
  </si>
  <si>
    <t>01000-C16-00010</t>
  </si>
  <si>
    <t>Maintenance of Traffic (MOT)</t>
  </si>
  <si>
    <t>NA</t>
  </si>
  <si>
    <t>%</t>
  </si>
  <si>
    <t>01000-C16-00030</t>
  </si>
  <si>
    <t>Mobilization and De-Mobilization</t>
  </si>
  <si>
    <t>01500-SA-00200</t>
  </si>
  <si>
    <t>SWPPP Administration</t>
  </si>
  <si>
    <t>PERCENTAGE LINE ITEMS SUBTOTAL</t>
  </si>
  <si>
    <t>PROJECT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</si>
</sst>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7" fillId="0" borderId="0"/>
  </cellStyleXfs>
  <cellXfs count="50">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0" fontId="0" fillId="0" borderId="5" xfId="0" applyBorder="1"/>
    <xf numFmtId="0" fontId="0" fillId="0" borderId="5" xfId="0" applyBorder="1" applyAlignment="1">
      <alignment wrapText="1"/>
    </xf>
    <xf numFmtId="0" fontId="0" fillId="3" borderId="5" xfId="0" applyFill="1" applyBorder="1"/>
    <xf numFmtId="164" fontId="2" fillId="0" borderId="0" xfId="0" applyNumberFormat="1" applyFont="1"/>
    <xf numFmtId="0" fontId="0" fillId="0" borderId="6" xfId="0" applyBorder="1"/>
    <xf numFmtId="0" fontId="0" fillId="0" borderId="6" xfId="0" applyBorder="1" applyAlignment="1">
      <alignment wrapText="1"/>
    </xf>
    <xf numFmtId="7" fontId="8" fillId="0" borderId="6" xfId="2" applyNumberFormat="1" applyFont="1" applyBorder="1" applyAlignment="1">
      <alignment horizontal="right" vertical="center"/>
    </xf>
    <xf numFmtId="7" fontId="8" fillId="0" borderId="7"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10" fontId="0" fillId="0" borderId="3" xfId="1" applyNumberFormat="1" applyFont="1" applyBorder="1"/>
    <xf numFmtId="164" fontId="2" fillId="0" borderId="3" xfId="0" applyNumberFormat="1" applyFont="1" applyBorder="1"/>
    <xf numFmtId="0" fontId="8" fillId="0" borderId="5" xfId="0" applyFont="1" applyBorder="1" applyAlignment="1">
      <alignment horizontal="right"/>
    </xf>
    <xf numFmtId="164" fontId="8" fillId="0" borderId="5" xfId="0" applyNumberFormat="1" applyFont="1" applyBorder="1"/>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7" fontId="10" fillId="0" borderId="8" xfId="2" applyNumberFormat="1" applyFont="1" applyBorder="1" applyAlignment="1">
      <alignment vertical="center"/>
    </xf>
    <xf numFmtId="0" fontId="0" fillId="0" borderId="9" xfId="0" applyBorder="1" applyAlignment="1">
      <alignment wrapText="1"/>
    </xf>
    <xf numFmtId="0" fontId="0" fillId="3" borderId="9" xfId="0" applyFill="1" applyBorder="1"/>
    <xf numFmtId="0" fontId="0" fillId="0" borderId="9" xfId="0" applyBorder="1"/>
    <xf numFmtId="164" fontId="0" fillId="0" borderId="9" xfId="0" applyNumberFormat="1" applyBorder="1"/>
    <xf numFmtId="164" fontId="0" fillId="0" borderId="5" xfId="0" applyNumberFormat="1" applyBorder="1"/>
    <xf numFmtId="0" fontId="6" fillId="0" borderId="3" xfId="0" applyFont="1" applyBorder="1" applyAlignment="1">
      <alignment wrapText="1"/>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A1F5F023-3E6D-4402-ACF3-9F2CC4D5613C}"/>
    <cellStyle name="Percent" xfId="1" builtinId="5"/>
  </cellStyles>
  <dxfs count="5">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s>
  <tableStyles count="0" defaultTableStyle="TableStyleMedium2" defaultPivotStyle="PivotStyleLight16"/>
  <colors>
    <mruColors>
      <color rgb="FF99FF33"/>
      <color rgb="FF99FF66"/>
      <color rgb="FF00FF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jjmiller_arlingtonva_us/Documents/Projects/SR01-Tributary%20A/SR01-Cost_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SR01-Cost_Estimate"/>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my Pflaum" id="{48BA5542-3DD4-4D8D-900B-03BADAC970B4}" userId="S::apflaum@arlingtonva.us::ccdf3a3d-8392-4598-ae79-ad1b3e66ff63" providerId="AD"/>
  <person displayName="Ainsworth Marshall" id="{1F9FA3B3-B4A1-4712-90F9-71B3DE8D68D5}" userId="S::amarshall1@arlingtonva.us::5f620c89-63e2-4fee-86f4-99df28c2ff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3-08-31T16:24:19.99" personId="{48BA5542-3DD4-4D8D-900B-03BADAC970B4}" id="{6066D287-A3E4-49BB-8DB9-B8371E8483E8}">
    <text>Class II Riprap is specified behind the existing endwall, please add line item</text>
  </threadedComment>
  <threadedComment ref="A12" dT="2023-08-29T21:59:06.37" personId="{48BA5542-3DD4-4D8D-900B-03BADAC970B4}" id="{E0ED22BA-9539-4467-8306-171D434536F9}">
    <text>Please add SP Master Item #s for all items</text>
  </threadedComment>
  <threadedComment ref="B36" dT="2023-08-29T22:23:22.92" personId="{48BA5542-3DD4-4D8D-900B-03BADAC970B4}" id="{D95840F2-0093-4AFC-829B-F66CC0BD7423}">
    <text>Are these wood chips for the construction entrance or the 7-10" mulch? Can C13-00002 be used?</text>
  </threadedComment>
  <threadedComment ref="A37" dT="2023-08-29T22:12:41.56" personId="{48BA5542-3DD4-4D8D-900B-03BADAC970B4}" id="{2F13F0EA-342F-4182-AB86-9A9F74C69BD3}">
    <text>Can this be C13-00160?</text>
  </threadedComment>
  <threadedComment ref="A38" dT="2023-08-29T22:16:00.05" personId="{48BA5542-3DD4-4D8D-900B-03BADAC970B4}" id="{C5243222-38EC-4116-B3C6-7815EB3F8551}">
    <text>Can this be C13-00130? color of fence is not specified in detail 311300.1 and can be orange as specified on the plans</text>
  </threadedComment>
  <threadedComment ref="A39" dT="2023-08-29T22:17:25.60" personId="{48BA5542-3DD4-4D8D-900B-03BADAC970B4}" id="{C0874F20-4AF7-4DB9-A208-21ECEC3AAAD6}" done="1">
    <text>Can this be C13-00002? General mulch/mat construction entrance. Plans provide further specs</text>
  </threadedComment>
  <threadedComment ref="F42" dT="2020-12-22T20:01:43.43" personId="{1F9FA3B3-B4A1-4712-90F9-71B3DE8D68D5}" id="{983890D4-828E-41A6-9A3D-DD6FFF13C1A4}" done="1">
    <text>Review Needed. This values should not be used in conjunction with the E&amp;S percentage line item.</text>
  </threadedComment>
  <threadedComment ref="A47" dT="2023-08-29T22:19:20.93" personId="{48BA5542-3DD4-4D8D-900B-03BADAC970B4}" id="{94268681-F576-483B-B6BC-FC109F14E06E}">
    <text>C15-SP028 has previously been used for As-Built Survey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54E5-8945-4B11-AF83-73331A44BE4B}">
  <sheetPr codeName="Sheet9">
    <pageSetUpPr fitToPage="1"/>
  </sheetPr>
  <dimension ref="A1:F63"/>
  <sheetViews>
    <sheetView tabSelected="1" view="pageBreakPreview" zoomScale="85" zoomScaleNormal="100" zoomScaleSheetLayoutView="85" workbookViewId="0">
      <selection activeCell="E1" sqref="E1"/>
    </sheetView>
  </sheetViews>
  <sheetFormatPr defaultRowHeight="14.5" x14ac:dyDescent="0.35"/>
  <cols>
    <col min="1" max="1" width="17.7265625" bestFit="1" customWidth="1"/>
    <col min="2" max="2" width="36.7265625" style="1" customWidth="1"/>
    <col min="3" max="3" width="7" bestFit="1" customWidth="1"/>
    <col min="4" max="4" width="7.7265625" bestFit="1" customWidth="1"/>
    <col min="5" max="5" width="16.1796875" customWidth="1"/>
    <col min="6" max="6" width="12.7265625" style="4" bestFit="1" customWidth="1"/>
  </cols>
  <sheetData>
    <row r="1" spans="1:6" x14ac:dyDescent="0.35">
      <c r="D1" s="2" t="s">
        <v>0</v>
      </c>
      <c r="E1" s="3"/>
    </row>
    <row r="2" spans="1:6" ht="80.150000000000006" customHeight="1" x14ac:dyDescent="0.35">
      <c r="A2" s="48" t="s">
        <v>1</v>
      </c>
      <c r="B2" s="49"/>
      <c r="C2" s="49"/>
      <c r="D2" s="49"/>
      <c r="E2" s="49"/>
      <c r="F2" s="49"/>
    </row>
    <row r="3" spans="1:6" x14ac:dyDescent="0.35">
      <c r="D3" s="2" t="s">
        <v>2</v>
      </c>
      <c r="E3" s="3"/>
    </row>
    <row r="5" spans="1:6" x14ac:dyDescent="0.35">
      <c r="A5" s="5" t="s">
        <v>3</v>
      </c>
      <c r="B5" s="5" t="s">
        <v>4</v>
      </c>
      <c r="C5" s="6" t="s">
        <v>5</v>
      </c>
      <c r="D5" s="6" t="s">
        <v>6</v>
      </c>
      <c r="E5" s="5" t="s">
        <v>7</v>
      </c>
      <c r="F5" s="7" t="s">
        <v>8</v>
      </c>
    </row>
    <row r="6" spans="1:6" x14ac:dyDescent="0.35">
      <c r="A6" s="8" t="s">
        <v>9</v>
      </c>
      <c r="B6" s="9" t="s">
        <v>10</v>
      </c>
      <c r="F6"/>
    </row>
    <row r="7" spans="1:6" x14ac:dyDescent="0.35">
      <c r="A7" s="10" t="s">
        <v>3</v>
      </c>
      <c r="B7" s="10" t="s">
        <v>4</v>
      </c>
      <c r="C7" s="11" t="s">
        <v>5</v>
      </c>
      <c r="D7" s="11" t="s">
        <v>6</v>
      </c>
      <c r="E7" s="10" t="s">
        <v>7</v>
      </c>
      <c r="F7" s="12" t="s">
        <v>8</v>
      </c>
    </row>
    <row r="8" spans="1:6" ht="29" x14ac:dyDescent="0.35">
      <c r="A8" s="13" t="s">
        <v>11</v>
      </c>
      <c r="B8" s="14" t="s">
        <v>12</v>
      </c>
      <c r="C8" s="15">
        <v>100</v>
      </c>
      <c r="D8" s="16" t="s">
        <v>13</v>
      </c>
      <c r="E8" s="17"/>
      <c r="F8" s="17">
        <f t="shared" ref="F8:F11" si="0">IFERROR($C8*$E8, "")</f>
        <v>0</v>
      </c>
    </row>
    <row r="9" spans="1:6" ht="29" x14ac:dyDescent="0.35">
      <c r="A9" s="13" t="s">
        <v>14</v>
      </c>
      <c r="B9" s="14" t="s">
        <v>15</v>
      </c>
      <c r="C9" s="15">
        <v>174</v>
      </c>
      <c r="D9" s="16" t="s">
        <v>13</v>
      </c>
      <c r="E9" s="17"/>
      <c r="F9" s="17">
        <f t="shared" si="0"/>
        <v>0</v>
      </c>
    </row>
    <row r="10" spans="1:6" ht="29" x14ac:dyDescent="0.35">
      <c r="A10" s="13" t="s">
        <v>16</v>
      </c>
      <c r="B10" s="14" t="s">
        <v>17</v>
      </c>
      <c r="C10" s="15">
        <v>17</v>
      </c>
      <c r="D10" s="16" t="s">
        <v>18</v>
      </c>
      <c r="E10" s="17"/>
      <c r="F10" s="17">
        <f t="shared" si="0"/>
        <v>0</v>
      </c>
    </row>
    <row r="11" spans="1:6" x14ac:dyDescent="0.35">
      <c r="A11" s="13" t="s">
        <v>19</v>
      </c>
      <c r="B11" s="14" t="s">
        <v>20</v>
      </c>
      <c r="C11" s="15">
        <v>29</v>
      </c>
      <c r="D11" s="16" t="s">
        <v>13</v>
      </c>
      <c r="E11" s="17"/>
      <c r="F11" s="17">
        <f t="shared" si="0"/>
        <v>0</v>
      </c>
    </row>
    <row r="12" spans="1:6" x14ac:dyDescent="0.35">
      <c r="A12" s="13" t="s">
        <v>21</v>
      </c>
      <c r="B12" s="14" t="s">
        <v>22</v>
      </c>
      <c r="C12" s="15">
        <v>150</v>
      </c>
      <c r="D12" s="16" t="s">
        <v>18</v>
      </c>
      <c r="E12" s="17"/>
      <c r="F12" s="17">
        <f>IFERROR($C12*$E12, "")</f>
        <v>0</v>
      </c>
    </row>
    <row r="13" spans="1:6" x14ac:dyDescent="0.35">
      <c r="A13" s="13" t="s">
        <v>23</v>
      </c>
      <c r="B13" s="14" t="s">
        <v>24</v>
      </c>
      <c r="C13" s="15">
        <v>150</v>
      </c>
      <c r="D13" s="16" t="s">
        <v>18</v>
      </c>
      <c r="E13" s="17"/>
      <c r="F13" s="17">
        <f>IFERROR($C13*$E13, "")</f>
        <v>0</v>
      </c>
    </row>
    <row r="14" spans="1:6" x14ac:dyDescent="0.35">
      <c r="A14" s="13" t="s">
        <v>25</v>
      </c>
      <c r="B14" s="14" t="s">
        <v>26</v>
      </c>
      <c r="C14" s="15">
        <v>107</v>
      </c>
      <c r="D14" s="16" t="s">
        <v>18</v>
      </c>
      <c r="E14" s="17"/>
      <c r="F14" s="17">
        <f>IFERROR($C14*$E14, "")</f>
        <v>0</v>
      </c>
    </row>
    <row r="15" spans="1:6" x14ac:dyDescent="0.35">
      <c r="A15" s="13" t="s">
        <v>27</v>
      </c>
      <c r="B15" s="14" t="s">
        <v>28</v>
      </c>
      <c r="C15" s="15">
        <v>53</v>
      </c>
      <c r="D15" s="16" t="s">
        <v>18</v>
      </c>
      <c r="E15" s="17"/>
      <c r="F15" s="17">
        <f>IFERROR($C15*$E15, "")</f>
        <v>0</v>
      </c>
    </row>
    <row r="16" spans="1:6" ht="29.5" thickBot="1" x14ac:dyDescent="0.4">
      <c r="A16" s="13" t="s">
        <v>29</v>
      </c>
      <c r="B16" s="14" t="s">
        <v>30</v>
      </c>
      <c r="C16" s="15">
        <v>17</v>
      </c>
      <c r="D16" s="16" t="s">
        <v>18</v>
      </c>
      <c r="E16" s="17"/>
      <c r="F16" s="17">
        <f>IFERROR($C16*$E16, "")</f>
        <v>0</v>
      </c>
    </row>
    <row r="17" spans="1:6" ht="15" thickTop="1" x14ac:dyDescent="0.35">
      <c r="A17" s="18"/>
      <c r="B17" s="19"/>
      <c r="C17" s="20"/>
      <c r="D17" s="18"/>
      <c r="E17" s="21" t="s">
        <v>31</v>
      </c>
      <c r="F17" s="22">
        <f>SUBTOTAL(109,Unit_Price_Tab!$F$8:$F$16)</f>
        <v>0</v>
      </c>
    </row>
    <row r="19" spans="1:6" ht="29" x14ac:dyDescent="0.35">
      <c r="A19" s="8" t="s">
        <v>33</v>
      </c>
      <c r="B19" s="9" t="s">
        <v>34</v>
      </c>
    </row>
    <row r="20" spans="1:6" x14ac:dyDescent="0.35">
      <c r="A20" s="10" t="s">
        <v>3</v>
      </c>
      <c r="B20" s="10" t="s">
        <v>4</v>
      </c>
      <c r="C20" s="11" t="s">
        <v>5</v>
      </c>
      <c r="D20" s="11" t="s">
        <v>6</v>
      </c>
      <c r="E20" s="11" t="s">
        <v>32</v>
      </c>
      <c r="F20" s="12" t="s">
        <v>8</v>
      </c>
    </row>
    <row r="21" spans="1:6" x14ac:dyDescent="0.35">
      <c r="A21" s="13" t="s">
        <v>35</v>
      </c>
      <c r="B21" s="14" t="s">
        <v>36</v>
      </c>
      <c r="C21" s="15">
        <v>21</v>
      </c>
      <c r="D21" s="16" t="s">
        <v>18</v>
      </c>
      <c r="E21" s="17"/>
      <c r="F21" s="17">
        <f t="shared" ref="F21:F23" si="1">IFERROR($C21*$E21, "")</f>
        <v>0</v>
      </c>
    </row>
    <row r="22" spans="1:6" ht="43.5" x14ac:dyDescent="0.35">
      <c r="A22" s="13" t="s">
        <v>37</v>
      </c>
      <c r="B22" s="14" t="s">
        <v>38</v>
      </c>
      <c r="C22" s="15">
        <v>27</v>
      </c>
      <c r="D22" s="16" t="s">
        <v>39</v>
      </c>
      <c r="E22" s="17"/>
      <c r="F22" s="17">
        <f t="shared" si="1"/>
        <v>0</v>
      </c>
    </row>
    <row r="23" spans="1:6" ht="43.5" x14ac:dyDescent="0.35">
      <c r="A23" s="13" t="s">
        <v>40</v>
      </c>
      <c r="B23" s="14" t="s">
        <v>41</v>
      </c>
      <c r="C23" s="15">
        <v>1</v>
      </c>
      <c r="D23" s="16" t="s">
        <v>39</v>
      </c>
      <c r="E23" s="17"/>
      <c r="F23" s="17">
        <f t="shared" si="1"/>
        <v>0</v>
      </c>
    </row>
    <row r="24" spans="1:6" x14ac:dyDescent="0.35">
      <c r="A24" s="13" t="s">
        <v>42</v>
      </c>
      <c r="B24" s="14" t="s">
        <v>43</v>
      </c>
      <c r="C24" s="15">
        <v>1</v>
      </c>
      <c r="D24" s="16" t="s">
        <v>39</v>
      </c>
      <c r="E24" s="17"/>
      <c r="F24" s="17">
        <f t="shared" ref="F24:F32" si="2">IFERROR($C24*$E24, "")</f>
        <v>0</v>
      </c>
    </row>
    <row r="25" spans="1:6" x14ac:dyDescent="0.35">
      <c r="A25" s="13" t="s">
        <v>44</v>
      </c>
      <c r="B25" s="14" t="s">
        <v>45</v>
      </c>
      <c r="C25" s="15">
        <v>2242</v>
      </c>
      <c r="D25" s="16" t="s">
        <v>39</v>
      </c>
      <c r="E25" s="17"/>
      <c r="F25" s="17">
        <f t="shared" si="2"/>
        <v>0</v>
      </c>
    </row>
    <row r="26" spans="1:6" ht="29" x14ac:dyDescent="0.35">
      <c r="A26" s="13" t="s">
        <v>46</v>
      </c>
      <c r="B26" s="14" t="s">
        <v>47</v>
      </c>
      <c r="C26" s="15">
        <v>207</v>
      </c>
      <c r="D26" s="16" t="s">
        <v>39</v>
      </c>
      <c r="E26" s="17"/>
      <c r="F26" s="17">
        <f t="shared" si="2"/>
        <v>0</v>
      </c>
    </row>
    <row r="27" spans="1:6" ht="29" x14ac:dyDescent="0.35">
      <c r="A27" s="13" t="s">
        <v>48</v>
      </c>
      <c r="B27" s="14" t="s">
        <v>49</v>
      </c>
      <c r="C27" s="15">
        <v>144</v>
      </c>
      <c r="D27" s="16" t="s">
        <v>39</v>
      </c>
      <c r="E27" s="17"/>
      <c r="F27" s="17">
        <f t="shared" si="2"/>
        <v>0</v>
      </c>
    </row>
    <row r="28" spans="1:6" ht="29" x14ac:dyDescent="0.35">
      <c r="A28" s="13" t="s">
        <v>50</v>
      </c>
      <c r="B28" s="14" t="s">
        <v>51</v>
      </c>
      <c r="C28" s="15">
        <v>672</v>
      </c>
      <c r="D28" s="16" t="s">
        <v>39</v>
      </c>
      <c r="E28" s="17"/>
      <c r="F28" s="17">
        <f t="shared" si="2"/>
        <v>0</v>
      </c>
    </row>
    <row r="29" spans="1:6" x14ac:dyDescent="0.35">
      <c r="A29" s="13" t="s">
        <v>52</v>
      </c>
      <c r="B29" s="24" t="s">
        <v>53</v>
      </c>
      <c r="C29" s="25">
        <v>1452</v>
      </c>
      <c r="D29" s="23" t="s">
        <v>13</v>
      </c>
      <c r="E29" s="46"/>
      <c r="F29" s="46">
        <f t="shared" si="2"/>
        <v>0</v>
      </c>
    </row>
    <row r="30" spans="1:6" ht="29" x14ac:dyDescent="0.35">
      <c r="A30" s="13" t="s">
        <v>54</v>
      </c>
      <c r="B30" s="24" t="s">
        <v>55</v>
      </c>
      <c r="C30" s="25">
        <v>1</v>
      </c>
      <c r="D30" s="23" t="s">
        <v>56</v>
      </c>
      <c r="E30" s="46"/>
      <c r="F30" s="46">
        <f t="shared" si="2"/>
        <v>0</v>
      </c>
    </row>
    <row r="31" spans="1:6" x14ac:dyDescent="0.35">
      <c r="A31" s="13" t="s">
        <v>57</v>
      </c>
      <c r="B31" s="24" t="s">
        <v>58</v>
      </c>
      <c r="C31" s="25">
        <v>1</v>
      </c>
      <c r="D31" s="23" t="s">
        <v>56</v>
      </c>
      <c r="E31" s="46"/>
      <c r="F31" s="46">
        <f t="shared" si="2"/>
        <v>0</v>
      </c>
    </row>
    <row r="32" spans="1:6" ht="29.5" thickBot="1" x14ac:dyDescent="0.4">
      <c r="A32" s="13" t="s">
        <v>59</v>
      </c>
      <c r="B32" s="42" t="s">
        <v>60</v>
      </c>
      <c r="C32" s="43">
        <v>1</v>
      </c>
      <c r="D32" s="44" t="s">
        <v>56</v>
      </c>
      <c r="E32" s="45"/>
      <c r="F32" s="45">
        <f t="shared" si="2"/>
        <v>0</v>
      </c>
    </row>
    <row r="33" spans="1:6" ht="15" thickTop="1" x14ac:dyDescent="0.35">
      <c r="A33" s="18"/>
      <c r="B33" s="19"/>
      <c r="C33" s="20"/>
      <c r="D33" s="18"/>
      <c r="E33" s="21" t="s">
        <v>31</v>
      </c>
      <c r="F33" s="22">
        <f>SUBTOTAL(109,Unit_Price_Tab!$F$21:$F$29)</f>
        <v>0</v>
      </c>
    </row>
    <row r="34" spans="1:6" x14ac:dyDescent="0.35">
      <c r="A34" s="8" t="s">
        <v>61</v>
      </c>
      <c r="B34" s="9" t="s">
        <v>62</v>
      </c>
    </row>
    <row r="35" spans="1:6" x14ac:dyDescent="0.35">
      <c r="A35" s="10" t="s">
        <v>3</v>
      </c>
      <c r="B35" s="10" t="s">
        <v>4</v>
      </c>
      <c r="C35" s="11" t="s">
        <v>5</v>
      </c>
      <c r="D35" s="11" t="s">
        <v>6</v>
      </c>
      <c r="E35" s="11" t="s">
        <v>32</v>
      </c>
      <c r="F35" s="12" t="s">
        <v>8</v>
      </c>
    </row>
    <row r="36" spans="1:6" x14ac:dyDescent="0.35">
      <c r="A36" s="13" t="s">
        <v>63</v>
      </c>
      <c r="B36" s="14" t="s">
        <v>64</v>
      </c>
      <c r="C36" s="15">
        <v>763</v>
      </c>
      <c r="D36" s="16" t="s">
        <v>13</v>
      </c>
      <c r="E36" s="17"/>
      <c r="F36" s="17">
        <f>IFERROR($C36*$E36, "")</f>
        <v>0</v>
      </c>
    </row>
    <row r="37" spans="1:6" x14ac:dyDescent="0.35">
      <c r="A37" s="13" t="s">
        <v>65</v>
      </c>
      <c r="B37" s="14" t="s">
        <v>66</v>
      </c>
      <c r="C37" s="15">
        <v>10</v>
      </c>
      <c r="D37" s="16" t="s">
        <v>39</v>
      </c>
      <c r="E37" s="17"/>
      <c r="F37" s="17">
        <f t="shared" ref="F37:F38" si="3">IFERROR($C37*$E37, "")</f>
        <v>0</v>
      </c>
    </row>
    <row r="38" spans="1:6" ht="29" x14ac:dyDescent="0.35">
      <c r="A38" s="47" t="s">
        <v>67</v>
      </c>
      <c r="B38" s="14" t="s">
        <v>68</v>
      </c>
      <c r="C38" s="15">
        <v>2084</v>
      </c>
      <c r="D38" s="16" t="s">
        <v>69</v>
      </c>
      <c r="E38" s="17"/>
      <c r="F38" s="17">
        <f t="shared" si="3"/>
        <v>0</v>
      </c>
    </row>
    <row r="39" spans="1:6" ht="29" x14ac:dyDescent="0.35">
      <c r="A39" s="13" t="s">
        <v>70</v>
      </c>
      <c r="B39" s="14" t="s">
        <v>71</v>
      </c>
      <c r="C39" s="15">
        <v>116</v>
      </c>
      <c r="D39" s="16" t="s">
        <v>13</v>
      </c>
      <c r="E39" s="17"/>
      <c r="F39" s="17">
        <f>IFERROR($C39*$E39, "")</f>
        <v>0</v>
      </c>
    </row>
    <row r="40" spans="1:6" x14ac:dyDescent="0.35">
      <c r="A40" s="13" t="s">
        <v>72</v>
      </c>
      <c r="B40" s="14" t="s">
        <v>73</v>
      </c>
      <c r="C40" s="15">
        <v>244</v>
      </c>
      <c r="D40" s="16" t="s">
        <v>13</v>
      </c>
      <c r="E40" s="17"/>
      <c r="F40" s="17">
        <f>IFERROR($C40*$E40, "")</f>
        <v>0</v>
      </c>
    </row>
    <row r="41" spans="1:6" ht="15" thickBot="1" x14ac:dyDescent="0.4">
      <c r="A41" s="13" t="s">
        <v>74</v>
      </c>
      <c r="B41" s="14" t="s">
        <v>75</v>
      </c>
      <c r="C41" s="15">
        <v>183</v>
      </c>
      <c r="D41" s="16" t="s">
        <v>69</v>
      </c>
      <c r="E41" s="17"/>
      <c r="F41" s="17">
        <f>IFERROR($C41*$E41, "")</f>
        <v>0</v>
      </c>
    </row>
    <row r="42" spans="1:6" ht="15" thickTop="1" x14ac:dyDescent="0.35">
      <c r="A42" s="18"/>
      <c r="B42" s="19"/>
      <c r="C42" s="20"/>
      <c r="D42" s="18"/>
      <c r="E42" s="21" t="s">
        <v>31</v>
      </c>
      <c r="F42" s="22">
        <f>SUBTOTAL(109,Unit_Price_Tab!$F$36:$F$41)</f>
        <v>0</v>
      </c>
    </row>
    <row r="44" spans="1:6" x14ac:dyDescent="0.35">
      <c r="A44" s="8" t="s">
        <v>76</v>
      </c>
      <c r="B44" s="9" t="s">
        <v>77</v>
      </c>
    </row>
    <row r="45" spans="1:6" x14ac:dyDescent="0.35">
      <c r="A45" s="10" t="s">
        <v>3</v>
      </c>
      <c r="B45" s="10" t="s">
        <v>4</v>
      </c>
      <c r="C45" s="11" t="s">
        <v>5</v>
      </c>
      <c r="D45" s="11" t="s">
        <v>6</v>
      </c>
      <c r="E45" s="11" t="s">
        <v>32</v>
      </c>
      <c r="F45" s="12" t="s">
        <v>8</v>
      </c>
    </row>
    <row r="46" spans="1:6" x14ac:dyDescent="0.35">
      <c r="A46" s="13" t="s">
        <v>78</v>
      </c>
      <c r="B46" s="14" t="s">
        <v>79</v>
      </c>
      <c r="C46" s="15">
        <v>10</v>
      </c>
      <c r="D46" s="16" t="s">
        <v>80</v>
      </c>
      <c r="E46" s="17"/>
      <c r="F46" s="17">
        <f t="shared" ref="F46:F47" si="4">IFERROR($C46*$E46, "")</f>
        <v>0</v>
      </c>
    </row>
    <row r="47" spans="1:6" ht="15" thickBot="1" x14ac:dyDescent="0.4">
      <c r="A47" s="13" t="s">
        <v>81</v>
      </c>
      <c r="B47" s="14" t="s">
        <v>82</v>
      </c>
      <c r="C47" s="15">
        <v>1</v>
      </c>
      <c r="D47" s="16" t="s">
        <v>56</v>
      </c>
      <c r="E47" s="17"/>
      <c r="F47" s="17">
        <f t="shared" si="4"/>
        <v>0</v>
      </c>
    </row>
    <row r="48" spans="1:6" ht="15" thickTop="1" x14ac:dyDescent="0.35">
      <c r="A48" s="18"/>
      <c r="B48" s="19"/>
      <c r="C48" s="20"/>
      <c r="D48" s="18"/>
      <c r="E48" s="21" t="s">
        <v>31</v>
      </c>
      <c r="F48" s="22">
        <f>SUBTOTAL(109,Unit_Price_Tab!$F$46:$F$46)</f>
        <v>0</v>
      </c>
    </row>
    <row r="50" spans="1:6" x14ac:dyDescent="0.35">
      <c r="E50" s="8"/>
      <c r="F50" s="26"/>
    </row>
    <row r="51" spans="1:6" ht="15" thickBot="1" x14ac:dyDescent="0.4">
      <c r="E51" s="8"/>
      <c r="F51" s="26"/>
    </row>
    <row r="52" spans="1:6" ht="15" thickTop="1" x14ac:dyDescent="0.35">
      <c r="A52" s="27"/>
      <c r="B52" s="28"/>
      <c r="C52" s="27"/>
      <c r="D52" s="27"/>
      <c r="E52" s="29" t="s">
        <v>83</v>
      </c>
      <c r="F52" s="30">
        <f>SUMIF(E:E,"SUBTOTAL",F:F)</f>
        <v>0</v>
      </c>
    </row>
    <row r="53" spans="1:6" x14ac:dyDescent="0.35">
      <c r="E53" s="31"/>
      <c r="F53" s="32"/>
    </row>
    <row r="54" spans="1:6" x14ac:dyDescent="0.35">
      <c r="A54" s="8" t="s">
        <v>84</v>
      </c>
      <c r="B54" s="9" t="e">
        <f>VLOOKUP(A54,[1]!Table_BidItem_CategoryClassification[#All],2,FALSE)</f>
        <v>#REF!</v>
      </c>
    </row>
    <row r="55" spans="1:6" x14ac:dyDescent="0.35">
      <c r="A55" s="10" t="s">
        <v>3</v>
      </c>
      <c r="B55" s="10" t="s">
        <v>4</v>
      </c>
      <c r="C55" s="11" t="s">
        <v>5</v>
      </c>
      <c r="D55" s="11" t="s">
        <v>6</v>
      </c>
      <c r="E55" s="11" t="s">
        <v>32</v>
      </c>
      <c r="F55" s="12" t="s">
        <v>8</v>
      </c>
    </row>
    <row r="56" spans="1:6" x14ac:dyDescent="0.35">
      <c r="A56" s="13" t="s">
        <v>85</v>
      </c>
      <c r="B56" s="14" t="s">
        <v>86</v>
      </c>
      <c r="C56" s="15" t="s">
        <v>87</v>
      </c>
      <c r="D56" s="16" t="s">
        <v>88</v>
      </c>
      <c r="E56" s="33"/>
      <c r="F56" s="34">
        <f>Unit_Price_Tab!$E56*$F$52</f>
        <v>0</v>
      </c>
    </row>
    <row r="57" spans="1:6" x14ac:dyDescent="0.35">
      <c r="A57" s="13" t="s">
        <v>89</v>
      </c>
      <c r="B57" s="14" t="s">
        <v>90</v>
      </c>
      <c r="C57" s="15" t="s">
        <v>87</v>
      </c>
      <c r="D57" s="16" t="s">
        <v>88</v>
      </c>
      <c r="E57" s="33"/>
      <c r="F57" s="34">
        <f>Unit_Price_Tab!$E57*$F$52</f>
        <v>0</v>
      </c>
    </row>
    <row r="58" spans="1:6" x14ac:dyDescent="0.35">
      <c r="A58" s="13" t="s">
        <v>91</v>
      </c>
      <c r="B58" s="14" t="s">
        <v>92</v>
      </c>
      <c r="C58" s="15" t="s">
        <v>87</v>
      </c>
      <c r="D58" s="16" t="s">
        <v>88</v>
      </c>
      <c r="E58" s="33"/>
      <c r="F58" s="34">
        <f>Unit_Price_Tab!$E58*$F$52</f>
        <v>0</v>
      </c>
    </row>
    <row r="59" spans="1:6" x14ac:dyDescent="0.35">
      <c r="A59" s="23"/>
      <c r="B59" s="24"/>
      <c r="C59" s="23"/>
      <c r="D59" s="23"/>
      <c r="E59" s="35" t="s">
        <v>93</v>
      </c>
      <c r="F59" s="36">
        <f>SUBTOTAL(109,Unit_Price_Tab!$F$56:$F$58)</f>
        <v>0</v>
      </c>
    </row>
    <row r="63" spans="1:6" x14ac:dyDescent="0.35">
      <c r="B63" s="37"/>
      <c r="C63" s="38"/>
      <c r="D63" s="39"/>
      <c r="E63" s="40" t="s">
        <v>94</v>
      </c>
      <c r="F63" s="41">
        <f>$F$59+F52</f>
        <v>0</v>
      </c>
    </row>
  </sheetData>
  <mergeCells count="1">
    <mergeCell ref="A2:F2"/>
  </mergeCells>
  <conditionalFormatting sqref="C8:C16 C46:C47 C36:C41 C21:C32">
    <cfRule type="expression" dxfId="4" priority="3">
      <formula>$C8&gt;0</formula>
    </cfRule>
  </conditionalFormatting>
  <conditionalFormatting sqref="F8 A46:F47 A9:F16 A36:F41 A21:F32">
    <cfRule type="expression" dxfId="3" priority="4">
      <formula>#REF!&gt;0</formula>
    </cfRule>
    <cfRule type="expression" dxfId="2" priority="5">
      <formula>$C8&gt;0</formula>
    </cfRule>
  </conditionalFormatting>
  <conditionalFormatting sqref="A8:E8">
    <cfRule type="expression" dxfId="1" priority="1">
      <formula>#REF!&gt;0</formula>
    </cfRule>
    <cfRule type="expression" dxfId="0" priority="2">
      <formula>$C8&gt;0</formula>
    </cfRule>
  </conditionalFormatting>
  <pageMargins left="0.5" right="0.5" top="0.75" bottom="0.75" header="0.3" footer="0.3"/>
  <pageSetup paperSize="9" scale="94"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Miller</dc:creator>
  <cp:keywords/>
  <dc:description/>
  <cp:lastModifiedBy>Sy Gezachew</cp:lastModifiedBy>
  <cp:revision/>
  <dcterms:created xsi:type="dcterms:W3CDTF">2023-07-26T21:21:21Z</dcterms:created>
  <dcterms:modified xsi:type="dcterms:W3CDTF">2023-11-20T19:28:19Z</dcterms:modified>
  <cp:category/>
  <cp:contentStatus/>
</cp:coreProperties>
</file>