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L:\Divisions\DMF-Purchasing\Contracts\FY22\22-DES-ITB-617 D33S and DS39 Columbia Pike Multimodal Street Improvements Project Segment A and F\ITB Folder Structure\NCW\"/>
    </mc:Choice>
  </mc:AlternateContent>
  <xr:revisionPtr revIDLastSave="0" documentId="13_ncr:1_{43535224-A34D-41DD-8DFA-72CBD1EEA589}" xr6:coauthVersionLast="47" xr6:coauthVersionMax="47" xr10:uidLastSave="{00000000-0000-0000-0000-000000000000}"/>
  <bookViews>
    <workbookView xWindow="36000" yWindow="705" windowWidth="17040" windowHeight="13275" activeTab="1" xr2:uid="{0EF8D1B7-94A7-4E3F-8190-DB8CF8E403C3}"/>
  </bookViews>
  <sheets>
    <sheet name="Grand Total Summary Sheet" sheetId="1" r:id="rId1"/>
    <sheet name="Segment F" sheetId="6" r:id="rId2"/>
    <sheet name="Segment A" sheetId="5" r:id="rId3"/>
  </sheets>
  <externalReferences>
    <externalReference r:id="rId4"/>
    <externalReference r:id="rId5"/>
    <externalReference r:id="rId6"/>
    <externalReference r:id="rId7"/>
    <externalReference r:id="rId8"/>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8" i="5" l="1"/>
  <c r="F149" i="5"/>
  <c r="F144" i="5"/>
  <c r="F118" i="5"/>
  <c r="F101" i="5"/>
  <c r="F85" i="5"/>
  <c r="F76" i="5"/>
  <c r="F48" i="5"/>
  <c r="F34" i="5"/>
  <c r="F24" i="5"/>
  <c r="F9" i="5"/>
  <c r="F203" i="5"/>
  <c r="F202" i="5"/>
  <c r="F204" i="5" s="1"/>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D158" i="5"/>
  <c r="F157" i="5"/>
  <c r="F148" i="5"/>
  <c r="F143" i="5"/>
  <c r="F142" i="5"/>
  <c r="F137" i="5"/>
  <c r="F136" i="5"/>
  <c r="F135" i="5"/>
  <c r="F134" i="5"/>
  <c r="F133" i="5"/>
  <c r="F132" i="5"/>
  <c r="F131" i="5"/>
  <c r="F130" i="5"/>
  <c r="F129" i="5"/>
  <c r="F128" i="5"/>
  <c r="F127" i="5"/>
  <c r="F126" i="5"/>
  <c r="F125" i="5"/>
  <c r="F124" i="5"/>
  <c r="F138" i="5" s="1"/>
  <c r="F123" i="5"/>
  <c r="F122" i="5"/>
  <c r="F117" i="5"/>
  <c r="F116" i="5"/>
  <c r="F115" i="5"/>
  <c r="F114" i="5"/>
  <c r="F113" i="5"/>
  <c r="F112" i="5"/>
  <c r="F111" i="5"/>
  <c r="F110" i="5"/>
  <c r="F109" i="5"/>
  <c r="F108" i="5"/>
  <c r="F107" i="5"/>
  <c r="F106" i="5"/>
  <c r="F105" i="5"/>
  <c r="F100" i="5"/>
  <c r="F99" i="5"/>
  <c r="F98" i="5"/>
  <c r="F97" i="5"/>
  <c r="F96" i="5"/>
  <c r="F95" i="5"/>
  <c r="F94" i="5"/>
  <c r="F93" i="5"/>
  <c r="F84" i="5"/>
  <c r="F83" i="5"/>
  <c r="F82" i="5"/>
  <c r="F81" i="5"/>
  <c r="F80" i="5"/>
  <c r="F75" i="5"/>
  <c r="F74" i="5"/>
  <c r="F73" i="5"/>
  <c r="F72" i="5"/>
  <c r="F71" i="5"/>
  <c r="F70" i="5"/>
  <c r="F69" i="5"/>
  <c r="F68" i="5"/>
  <c r="F67" i="5"/>
  <c r="F66" i="5"/>
  <c r="F65" i="5"/>
  <c r="F64" i="5"/>
  <c r="F63" i="5"/>
  <c r="F62" i="5"/>
  <c r="F61" i="5"/>
  <c r="F60" i="5"/>
  <c r="F59" i="5"/>
  <c r="F58" i="5"/>
  <c r="F57" i="5"/>
  <c r="F56" i="5"/>
  <c r="F47" i="5"/>
  <c r="F46" i="5"/>
  <c r="F45" i="5"/>
  <c r="F44" i="5"/>
  <c r="F43" i="5"/>
  <c r="F42" i="5"/>
  <c r="F41" i="5"/>
  <c r="F40" i="5"/>
  <c r="F39" i="5"/>
  <c r="F38" i="5"/>
  <c r="F33" i="5"/>
  <c r="F32" i="5"/>
  <c r="F31" i="5"/>
  <c r="F30" i="5"/>
  <c r="F29" i="5"/>
  <c r="F28" i="5"/>
  <c r="F23" i="5"/>
  <c r="F22" i="5"/>
  <c r="F21" i="5"/>
  <c r="F20" i="5"/>
  <c r="F19" i="5"/>
  <c r="F18" i="5"/>
  <c r="F17" i="5"/>
  <c r="F16" i="5"/>
  <c r="F15" i="5"/>
  <c r="F14" i="5"/>
  <c r="F13" i="5"/>
  <c r="F8" i="5"/>
  <c r="F7" i="5"/>
  <c r="F6" i="5"/>
  <c r="F185" i="6"/>
  <c r="F176" i="6"/>
  <c r="F171" i="6"/>
  <c r="F164" i="6"/>
  <c r="F135" i="6"/>
  <c r="F117" i="6"/>
  <c r="F101" i="6"/>
  <c r="F96" i="6"/>
  <c r="F77" i="6"/>
  <c r="F51" i="6"/>
  <c r="F32" i="6"/>
  <c r="F24" i="6"/>
  <c r="F9"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D185" i="6"/>
  <c r="F184" i="6"/>
  <c r="F175" i="6"/>
  <c r="F170" i="6"/>
  <c r="F169" i="6"/>
  <c r="F168" i="6"/>
  <c r="F163" i="6"/>
  <c r="F162" i="6"/>
  <c r="F161" i="6"/>
  <c r="F160" i="6"/>
  <c r="F159" i="6"/>
  <c r="F158" i="6"/>
  <c r="F157" i="6"/>
  <c r="F156" i="6"/>
  <c r="F155" i="6"/>
  <c r="F154" i="6"/>
  <c r="F153" i="6"/>
  <c r="F152" i="6"/>
  <c r="F151" i="6"/>
  <c r="F150" i="6"/>
  <c r="F149" i="6"/>
  <c r="F148" i="6"/>
  <c r="F147" i="6"/>
  <c r="F146" i="6"/>
  <c r="F145" i="6"/>
  <c r="C144" i="6"/>
  <c r="F144" i="6" s="1"/>
  <c r="F143" i="6"/>
  <c r="F142" i="6"/>
  <c r="F141" i="6"/>
  <c r="F140" i="6"/>
  <c r="F139" i="6"/>
  <c r="F134" i="6"/>
  <c r="F133" i="6"/>
  <c r="F132" i="6"/>
  <c r="F131" i="6"/>
  <c r="F130" i="6"/>
  <c r="F129" i="6"/>
  <c r="F128" i="6"/>
  <c r="F127" i="6"/>
  <c r="F126" i="6"/>
  <c r="F125" i="6"/>
  <c r="F124" i="6"/>
  <c r="F123" i="6"/>
  <c r="F122" i="6"/>
  <c r="F121" i="6"/>
  <c r="F116" i="6"/>
  <c r="F115" i="6"/>
  <c r="F114" i="6"/>
  <c r="F113" i="6"/>
  <c r="F112" i="6"/>
  <c r="F111" i="6"/>
  <c r="F110" i="6"/>
  <c r="F109" i="6"/>
  <c r="F108" i="6"/>
  <c r="F107" i="6"/>
  <c r="F106" i="6"/>
  <c r="F105" i="6"/>
  <c r="F100" i="6"/>
  <c r="F95" i="6"/>
  <c r="F94" i="6"/>
  <c r="F93" i="6"/>
  <c r="F92" i="6"/>
  <c r="F91" i="6"/>
  <c r="F90" i="6"/>
  <c r="F89" i="6"/>
  <c r="F88" i="6"/>
  <c r="F87" i="6"/>
  <c r="F86" i="6"/>
  <c r="F85" i="6"/>
  <c r="F84" i="6"/>
  <c r="F83" i="6"/>
  <c r="F82" i="6"/>
  <c r="F81" i="6"/>
  <c r="F76" i="6"/>
  <c r="F75" i="6"/>
  <c r="F74" i="6"/>
  <c r="F73" i="6"/>
  <c r="F72" i="6"/>
  <c r="F71" i="6"/>
  <c r="F70" i="6"/>
  <c r="F69" i="6"/>
  <c r="F68" i="6"/>
  <c r="F67" i="6"/>
  <c r="F66" i="6"/>
  <c r="F65" i="6"/>
  <c r="F64" i="6"/>
  <c r="F63" i="6"/>
  <c r="F62" i="6"/>
  <c r="F61" i="6"/>
  <c r="F60" i="6"/>
  <c r="F59" i="6"/>
  <c r="F50" i="6"/>
  <c r="F49" i="6"/>
  <c r="F48" i="6"/>
  <c r="F47" i="6"/>
  <c r="F46" i="6"/>
  <c r="F45" i="6"/>
  <c r="F44" i="6"/>
  <c r="F43" i="6"/>
  <c r="F42" i="6"/>
  <c r="F41" i="6"/>
  <c r="F40" i="6"/>
  <c r="F39" i="6"/>
  <c r="F38" i="6"/>
  <c r="F37" i="6"/>
  <c r="F36" i="6"/>
  <c r="F31" i="6"/>
  <c r="F30" i="6"/>
  <c r="F29" i="6"/>
  <c r="F28" i="6"/>
  <c r="F23" i="6"/>
  <c r="F22" i="6"/>
  <c r="F21" i="6"/>
  <c r="F20" i="6"/>
  <c r="F19" i="6"/>
  <c r="F18" i="6"/>
  <c r="F17" i="6"/>
  <c r="F16" i="6"/>
  <c r="F15" i="6"/>
  <c r="F14" i="6"/>
  <c r="F13" i="6"/>
  <c r="F8" i="6"/>
  <c r="F7" i="6"/>
  <c r="F6" i="6"/>
  <c r="F248" i="6" l="1"/>
  <c r="F207" i="5"/>
  <c r="F251" i="6"/>
  <c r="F256" i="6" s="1"/>
  <c r="F211" i="5" l="1"/>
  <c r="F212" i="5"/>
  <c r="F255" i="6"/>
  <c r="F257" i="6" s="1"/>
  <c r="F261" i="6" s="1"/>
  <c r="B7" i="1" s="1"/>
  <c r="F213" i="5" l="1"/>
  <c r="F217" i="5" s="1"/>
  <c r="B6" i="1" s="1"/>
  <c r="B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tc={93754DBA-45A6-47DC-9482-A1AC9F902789}</author>
  </authors>
  <commentList>
    <comment ref="F176" authorId="0" shapeId="0" xr:uid="{93754DBA-45A6-47DC-9482-A1AC9F902789}">
      <text>
        <t>[Threaded comment]
Your version of Excel allows you to read this threaded comment; however, any edits to it will get removed if the file is opened in a newer version of Excel. Learn more: https://go.microsoft.com/fwlink/?linkid=870924
Comment:
    Review Needed. This values should not be used in conjunction with the E&amp;S percentage line item.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tc={78C46BF8-5139-488B-9CD7-1E6282329A09}</author>
  </authors>
  <commentList>
    <comment ref="F149" authorId="0" shapeId="0" xr:uid="{78C46BF8-5139-488B-9CD7-1E6282329A09}">
      <text>
        <t>[Threaded comment]
Your version of Excel allows you to read this threaded comment; however, any edits to it will get removed if the file is opened in a newer version of Excel. Learn more: https://go.microsoft.com/fwlink/?linkid=870924
Comment:
    Review Needed. This values should not be used in conjunction with the E&amp;S percentage line item.</t>
      </text>
    </comment>
  </commentList>
</comments>
</file>

<file path=xl/sharedStrings.xml><?xml version="1.0" encoding="utf-8"?>
<sst xmlns="http://schemas.openxmlformats.org/spreadsheetml/2006/main" count="1296" uniqueCount="528">
  <si>
    <t>Columbia Pike Multimodal Street Improvements Project</t>
  </si>
  <si>
    <t>Contract Amount Summary</t>
  </si>
  <si>
    <t>Description</t>
  </si>
  <si>
    <t>Contract Amount</t>
  </si>
  <si>
    <t>Segment A</t>
  </si>
  <si>
    <t>Segment F</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</si>
  <si>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</si>
  <si>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MASTER ITEM #</t>
  </si>
  <si>
    <t>DESCRIPTION</t>
  </si>
  <si>
    <t>QTY</t>
  </si>
  <si>
    <t>UNIT</t>
  </si>
  <si>
    <t>UNIT PRICE</t>
  </si>
  <si>
    <t>TOTAL</t>
  </si>
  <si>
    <t>C1</t>
  </si>
  <si>
    <t>GENERAL EARTH WORK</t>
  </si>
  <si>
    <t>02200-C1-00050</t>
  </si>
  <si>
    <t>Select Borrow (VDOT Section 207 - Select Material, Type I)</t>
  </si>
  <si>
    <t>CY</t>
  </si>
  <si>
    <t>02200-C1-00130</t>
  </si>
  <si>
    <t>Aggregate, VDOT #21-A  (Compacted in Place per VDOT standards &amp; Specs)</t>
  </si>
  <si>
    <t>02200-C1-00140</t>
  </si>
  <si>
    <t>Aggregate, VDOT #21-B  (Compacted in Place per VDOT standards &amp; Specs)</t>
  </si>
  <si>
    <t>SUBTOTAL</t>
  </si>
  <si>
    <t>C2</t>
  </si>
  <si>
    <t>CONCRETE WORK</t>
  </si>
  <si>
    <t>02750-C2-00020</t>
  </si>
  <si>
    <t>Concrete Curb, Standard Header Curb C-3 (Arlington County Detail R-2.0), includes curb for aprons, ramps, etc.</t>
  </si>
  <si>
    <t>LF</t>
  </si>
  <si>
    <t>02750-C2-00070</t>
  </si>
  <si>
    <t>Concrete Curb &amp; Gutter, Combination 6" (VDOT CG-6), includes curb &amp; gutter for aprons, ramps, etc.</t>
  </si>
  <si>
    <t>02750-C2-00100</t>
  </si>
  <si>
    <t>Valley Gutter (Arlington County Detail R-2.9, including all materials as shown in detail)</t>
  </si>
  <si>
    <t>SY</t>
  </si>
  <si>
    <t>02611-C2-00110</t>
  </si>
  <si>
    <t>Concrete Sidewalk, 4" Thickness (Arlington County Detail R-2.0)</t>
  </si>
  <si>
    <t>02611-C2-00190</t>
  </si>
  <si>
    <t>CG-12 Detectable Warning Surface - Truncated Domes</t>
  </si>
  <si>
    <t>02611-C2-00180</t>
  </si>
  <si>
    <t>Concrete Driveway Entrance, 9" Thick Commercial (Arlington County Details R-2.4A, R-2.4B, R-2.4C, R-2.4D)</t>
  </si>
  <si>
    <t>03100-C2-00200</t>
  </si>
  <si>
    <t>Concrete Steps Each (Arlington County Detail R-3.0, including all reinforcing bars as shown in detail)</t>
  </si>
  <si>
    <t>LF-W</t>
  </si>
  <si>
    <t>03100-C2-00230</t>
  </si>
  <si>
    <t>Concrete and Formwork (VDOT Class A3), only when not included in other pay items</t>
  </si>
  <si>
    <t>03100-C2-SP130</t>
  </si>
  <si>
    <t>Concrete Bus Pad as per detail Inset C shown on Sheet F3.1. 
Concrete Surface A-3 Concrete with Welded Wire 6"x6" W2.9xW2.9.</t>
  </si>
  <si>
    <t>02750-C2-SP065</t>
  </si>
  <si>
    <t>Concrete Curb &amp; Gutter, Standard C-4 (Arlington County Detail R-2.0)</t>
  </si>
  <si>
    <t>02750-C2-SP120</t>
  </si>
  <si>
    <t>Concrete Sidewalk as per details shown on sheet F14.6.2 &amp; F14.6.3. including but not limited to brick bands, steel edgings, dowels all complete</t>
  </si>
  <si>
    <t>C3</t>
  </si>
  <si>
    <t>ASPHALT WORK</t>
  </si>
  <si>
    <t>UNIT
PRICE</t>
  </si>
  <si>
    <t>02600-C3-00010</t>
  </si>
  <si>
    <t>Asphalt Concrete, Planing or Milling (1/2" to 3" Depth)</t>
  </si>
  <si>
    <t>02600-C3-00160</t>
  </si>
  <si>
    <t>Asphalt Concrete, Base Course (VDOT BM-25.OD)</t>
  </si>
  <si>
    <t>TON</t>
  </si>
  <si>
    <t>02600-C3-00050</t>
  </si>
  <si>
    <t>Asphalt Concrete, Intermediate Course (VDOT IM-19.0D)</t>
  </si>
  <si>
    <t>02600-C3-SP075</t>
  </si>
  <si>
    <t>Asphalt Concrete, Surface Course (VDOT SM-9.5E)</t>
  </si>
  <si>
    <t>C4</t>
  </si>
  <si>
    <t>STORM SEWER UTILITY WORK</t>
  </si>
  <si>
    <t>02500-C4-00620</t>
  </si>
  <si>
    <t>15" Pipe, RCP Class III, In Place Up to 6' Deep</t>
  </si>
  <si>
    <t>02500-C4-00820</t>
  </si>
  <si>
    <t>15" Pipe, RCP Class IV, In Place Up to 6' Deep</t>
  </si>
  <si>
    <t>02500-C4-00830</t>
  </si>
  <si>
    <t>15" Pipe, RCP Class IV, In Place 6' to 10' Deep</t>
  </si>
  <si>
    <t>02500-C4-00850</t>
  </si>
  <si>
    <t>18" Pipe, RCP Class IV, In Place Up to 6' Deep</t>
  </si>
  <si>
    <t>02500-C4-00860</t>
  </si>
  <si>
    <t>18" Pipe, RCP Class IV, In Place 6' to 10' Deep</t>
  </si>
  <si>
    <t>02500-C4-00910</t>
  </si>
  <si>
    <t>24" Pipe, RCP Class IV, In Place Up to 6' Deep</t>
  </si>
  <si>
    <t>02505-C4-01440</t>
  </si>
  <si>
    <t>Underdrain, Standard VDOT UD-4</t>
  </si>
  <si>
    <t>02505-C4-00010</t>
  </si>
  <si>
    <t>Storm Manhole MH-1 (Arlington County Detail D-3.0), In Place, DEPTH   8'</t>
  </si>
  <si>
    <t>EA</t>
  </si>
  <si>
    <t>02505-C4-00100</t>
  </si>
  <si>
    <t>CB-2A or CB-2B (throat lengths from 8'-6" up to 16'-0"),  In Place Up to 6' Deep, Arlington County Standards.</t>
  </si>
  <si>
    <t>02505-C4-00120</t>
  </si>
  <si>
    <t>PCB-2, In Place Up to 6' Deep, Arlington County Standards</t>
  </si>
  <si>
    <t>02505-C4-00170</t>
  </si>
  <si>
    <t>Curb Drop Inlet, Standard VDOT DI-2A (12" to 24" Pipe), In Place Up to 9' Deep</t>
  </si>
  <si>
    <t>02505-C4-00300</t>
  </si>
  <si>
    <t>Curb Drop Inlet, Standard (with Utility Space) VDOT DI-3E (12" to 30" Pipe), In Place Up to 8' Deep, Inlet Throat Length 4' to 20'</t>
  </si>
  <si>
    <t>02505-C4-00600</t>
  </si>
  <si>
    <t>Storm Manhole, Catch Basin, Drop Inlet, Yard Inlet, or Grate Inlet, Remove</t>
  </si>
  <si>
    <t>02500-C4-00011</t>
  </si>
  <si>
    <t>Storm Manhole MH-1 (Arlington County Detail D-3.0), In Place, PER ADDITIONAL VF OVER 8'</t>
  </si>
  <si>
    <t>VF</t>
  </si>
  <si>
    <t>02505-C4-00110</t>
  </si>
  <si>
    <t>CB-2A or CB-2B (throat lengths from 8'-6" up to 16'-0"), Each VF Over 6' Deep, Arlington County Standards.</t>
  </si>
  <si>
    <t>C5</t>
  </si>
  <si>
    <t>GUARDRAIL</t>
  </si>
  <si>
    <t>C6</t>
  </si>
  <si>
    <t>WATERMAIN WORK</t>
  </si>
  <si>
    <t>02550-C6-00190</t>
  </si>
  <si>
    <t>Connect To Existing 12-Inch Water Main</t>
  </si>
  <si>
    <t>02550-C6-00200</t>
  </si>
  <si>
    <t>Connect To Existing 8-Inch Water Main</t>
  </si>
  <si>
    <t>02550-C6-00210</t>
  </si>
  <si>
    <t>Connect To Existing 6-Inch Water Main</t>
  </si>
  <si>
    <t>02550-C6-00230</t>
  </si>
  <si>
    <t>2-Inch Air Release Or Vacuum Valve In Concrete Manhole For All Diameter Of Water Mains</t>
  </si>
  <si>
    <t>02550-C6-00250</t>
  </si>
  <si>
    <t>Remove Existing Fire Hydrant</t>
  </si>
  <si>
    <t>02550-C6-00270</t>
  </si>
  <si>
    <t>Install New Fire Hydrant (includes Fire Hydrant, Gate Valve with Valve Box and up to 20 LF 6-inch DIP CL-52)</t>
  </si>
  <si>
    <t>02550-C6-00300</t>
  </si>
  <si>
    <t>Cut &amp; Cap 12-Inch Water Main</t>
  </si>
  <si>
    <t>02550-C6-00320</t>
  </si>
  <si>
    <t>Cut &amp; Cap 8-Inch Water Main</t>
  </si>
  <si>
    <t>02550-C6-00330</t>
  </si>
  <si>
    <t>Cut &amp; Cap 6-Inch Water Main</t>
  </si>
  <si>
    <t>02550-C6-00530</t>
  </si>
  <si>
    <t>6" x 6" Tap/Sleeve On Iron Pipe, Valve &amp; Valve Box</t>
  </si>
  <si>
    <t>02550-C6-00630</t>
  </si>
  <si>
    <t>Service Taps - 3/4-inch and 1-inch (TAP MAIN, INSTALL COPPER TUBING, INSTALL ANGLE VALVES, CORPORATION COCK, METER BOX AND METER YOKE/METER, CONNECT TO EXISTING PRIVATE SERVICE LINE, BACKFILL AND EXCAVATION)--UP TO 1O FT.</t>
  </si>
  <si>
    <t>02550-C6-00690</t>
  </si>
  <si>
    <t>Service Taps  - 1 1/2-inch and 2-inch (TAP MAIN, INSTALL COPPER TUBING, INSTALL GATE VALVES, CORPORATION COCK, METER BOX AND METER, CONNECT TO EXISTING PRIVATE SERVICE LINE, BACKFILL AND EXCAVATION)--UP TO 1O FT.</t>
  </si>
  <si>
    <t>02550-C6-00730</t>
  </si>
  <si>
    <t>Water Meter Relocations  - 1 1/2-inch and 2-inch (INSTALL COPPER TUBING, CONNECT TO EXISTING COUNTY AND PRIVATE SERVICE LINES, PROVIDE NEW GATE VALVES, RELOCATE METER HOUSING AND METER, BACKFILL AND EXCAVATION)--UP TO 10 FT.</t>
  </si>
  <si>
    <t>02550-C6-00030</t>
  </si>
  <si>
    <t>12-Inch Water Main, DIP CL-52, Upto 6' Deep</t>
  </si>
  <si>
    <t>02550-C6-00040</t>
  </si>
  <si>
    <t>12-Inch Water Main, DIP CL-52, &gt; 6' Deep</t>
  </si>
  <si>
    <t>02550-C6-00050</t>
  </si>
  <si>
    <t>8-Inch Water Main, DIP CL-52, Upto 6' Deep</t>
  </si>
  <si>
    <t>02550-C6-00060</t>
  </si>
  <si>
    <t>8-Inch Water Main, DIP CL-52, &gt; 6' Deep</t>
  </si>
  <si>
    <t>02550-C6-00070</t>
  </si>
  <si>
    <t>6-Inch Water Main, DIP CL-53, Upto 6' Deep</t>
  </si>
  <si>
    <t>C7</t>
  </si>
  <si>
    <t>SANITARY SEWER WORK</t>
  </si>
  <si>
    <t>02510-C7-SP005</t>
  </si>
  <si>
    <t>Sanitary Sewer - 6" PVC, SDR 35, DEPTH  ≥ 14'</t>
  </si>
  <si>
    <t>02510-C7-00010</t>
  </si>
  <si>
    <t>Sanitary Sewer - 8" PVC, SDR 35, DEPTH &lt; 8’</t>
  </si>
  <si>
    <t>02510-C7-00020</t>
  </si>
  <si>
    <t>Sanitary Sewer - 8" PVC, SDR 35, 8’ ≤ DEPTH &lt; 14’</t>
  </si>
  <si>
    <t>02510-C7-00030</t>
  </si>
  <si>
    <t>Sanitary Sewer - 8" PVC, SDR 26, DEPTH ≥ 14'</t>
  </si>
  <si>
    <t>02510-C7-00140</t>
  </si>
  <si>
    <t>Sanitary Sewer - 12" PVC, SDR 35, 8’ ≤ DEPTH &lt; 14'</t>
  </si>
  <si>
    <t>02510-C7-00150</t>
  </si>
  <si>
    <t>Sanitary Sewer - 12" PVC, SDR 26,  DEPTH ≥ 14'</t>
  </si>
  <si>
    <t>02510-C7-00050</t>
  </si>
  <si>
    <t>Sanitary Sewer- 8"DIP CLASS 52, 8'≤ DEPTH &lt; 15'</t>
  </si>
  <si>
    <t>02510-C7-00200</t>
  </si>
  <si>
    <t>Manhole - Precast Concrete, 4' ID, DEPTH  &lt; 8'</t>
  </si>
  <si>
    <t>02510-C7-00210</t>
  </si>
  <si>
    <t>Manhole-Precast Concrete 4' I.D. DEPTH &gt; 8', PER ADDITIONAL VF OVER 8'</t>
  </si>
  <si>
    <t>02510-C7-00220</t>
  </si>
  <si>
    <t>Manhole-Precast Concrete 5' I.D. DEPTH  &lt; 8'</t>
  </si>
  <si>
    <t>02510-C7-00230</t>
  </si>
  <si>
    <t>Manhole-Precast Concrete 5' I.D. DEPTH &gt;8', PER ADDITIONAL VF OVER 8'</t>
  </si>
  <si>
    <t>02510-C7-00240</t>
  </si>
  <si>
    <t>Manhole-Construct Over Existing Sewer, Arlington County DRAWING S-2.2 (PAYMENT SHALL BE FOR DOGHOUSE BASE AND REMAINDER OF MANHOLE SHALL BE PAID UNDER VF PRICES FOR MANHOLES PER ITEM ABOVE)</t>
  </si>
  <si>
    <t>02510-C7-00260</t>
  </si>
  <si>
    <t>Connect To Existing Sanitary Manhole</t>
  </si>
  <si>
    <t>02510-C7-00270</t>
  </si>
  <si>
    <t>Sanitary Sewer House Laterals(IN ACCORDANCE WITH Arlington County CONSTRUCTION STANDARDS AND SPECIFICATIONS SECTION 02510, PART 3, ITEM 3.5)</t>
  </si>
  <si>
    <t>02510-C7-SP255</t>
  </si>
  <si>
    <t>Remove Existing Sanitary Manhole</t>
  </si>
  <si>
    <t>C8</t>
  </si>
  <si>
    <t>TRAFFIC SIGNAL WORK</t>
  </si>
  <si>
    <t>13160-C8-03000</t>
  </si>
  <si>
    <t>Traffic Signal Work Complete per Plan F17.1 through F17.5</t>
  </si>
  <si>
    <t>LS</t>
  </si>
  <si>
    <t>C9</t>
  </si>
  <si>
    <t>STREET LIGHTING WORK</t>
  </si>
  <si>
    <t>14030-C9-00030</t>
  </si>
  <si>
    <t>Furnish and Install 2 inch SCH 80 HDPE Direct Bore Conduit (Detail 14030-01)</t>
  </si>
  <si>
    <t>14030-C9-00040</t>
  </si>
  <si>
    <t>Furnish and Install 2 Inch Sch 40 PVC Conduit in Trench (Detail 14030-01)</t>
  </si>
  <si>
    <t>14030-C9-00150</t>
  </si>
  <si>
    <t>Remove Underground Conduit</t>
  </si>
  <si>
    <t>14040-C9-00180</t>
  </si>
  <si>
    <t>Furnish and Install Junction Box and Lid LARGE (Detail 14040-02)</t>
  </si>
  <si>
    <t>14050-C9-00260</t>
  </si>
  <si>
    <t>Furnish &amp; Install full set of conductors as required by plan per linear foot of conduit</t>
  </si>
  <si>
    <t>14060-C9-00290</t>
  </si>
  <si>
    <t>Install Streetlight Pole Foundation Type F-1 (Detail 14060-01)</t>
  </si>
  <si>
    <t>14060-C9-00310</t>
  </si>
  <si>
    <t>Install Shallow Depth Foundation (Detail 14060-02)</t>
  </si>
  <si>
    <t>14060-C9-00350</t>
  </si>
  <si>
    <t>Removal of Existing Foundation - up to 4' Deep</t>
  </si>
  <si>
    <t>14100-C9-00630</t>
  </si>
  <si>
    <t>Furnish and Install Meter Pan, Pedestal, Control Box and Components (Detail 14100-01)</t>
  </si>
  <si>
    <t>14112-C9-00925</t>
  </si>
  <si>
    <t>Direct-Buried Decorative Post-Top Aluminum Streetlight Pole with Clamshell Base and Double Post-Top Luminaires per Arlington Lighting Standards 14080-01, 14090-03, and 14110-01</t>
  </si>
  <si>
    <t>14050-C9-SP0080</t>
  </si>
  <si>
    <t>Relocate Existing Streetlight Pole, Luminaire Arm and Light Fixture</t>
  </si>
  <si>
    <t>14050-C9-SP090</t>
  </si>
  <si>
    <t>Remove Roadway Light or Streetlight Pole</t>
  </si>
  <si>
    <t>C10</t>
  </si>
  <si>
    <t>PAVEMENT MARKING AND SIGNAGE WORK</t>
  </si>
  <si>
    <t>02900-C10-00040</t>
  </si>
  <si>
    <t>Eighteen (18) Inch Transverse Markings</t>
  </si>
  <si>
    <t>02900-C10-00050</t>
  </si>
  <si>
    <t>Twenty Four (24) Inch Transverse Markings, Note: Used For Continental (Ladder) Crosswalk</t>
  </si>
  <si>
    <t>02900-C10-00060</t>
  </si>
  <si>
    <t>Yield Line Markings (Twenty Four (24) Inch Triangle/Twelve (12) Inch Spacing), Note: LF is Width of Lane for Units</t>
  </si>
  <si>
    <t>02900-C10-00070</t>
  </si>
  <si>
    <t>Four (4) Inch Longitudinal Solid Line</t>
  </si>
  <si>
    <t>02900-C10-00080</t>
  </si>
  <si>
    <t>Four (4) Inch Longitudinal Skip Line (Ten (10) Foot Line/Thirty (30) Foot Spacing), Note: Forty (40) LF Consists of Ten (10) LF of Marking and Thirty (30) LF of Space</t>
  </si>
  <si>
    <t>02900-C10-00120</t>
  </si>
  <si>
    <t>Six (6) Inch Longitudinal Solid Line</t>
  </si>
  <si>
    <t>02900-C10-00160</t>
  </si>
  <si>
    <t>Six (6) Inch Longitudinal Skip Line (Two (2) Foot Line/ Four (4) Foot Spacing), Note: Twelve (12) LF Consists of Two (2) LF of Marking and Four (4) LF of Space</t>
  </si>
  <si>
    <t>02900-C10-00170</t>
  </si>
  <si>
    <t>Twelve (12) Inch Yellow Longitudinal Centerline, Two - Four (4) Inch Yellow Lines with Four (4) Inch Separation</t>
  </si>
  <si>
    <t>02900-C10-00240</t>
  </si>
  <si>
    <t>Single Arrows</t>
  </si>
  <si>
    <t>02900-C10-00290</t>
  </si>
  <si>
    <t>Standard Bicycle Symbols (MUTCD, Chapter 9C, Figure 9C-3), "Bike Symbol", "Helmeted Bicyclist Symbol"</t>
  </si>
  <si>
    <t>02900-C10-00350</t>
  </si>
  <si>
    <t>Colorized Bike Lane Coatings (per Specification 02900)</t>
  </si>
  <si>
    <t>02619-C10-00410</t>
  </si>
  <si>
    <t>Traffic Control Sign (Typical Stop, Yield, No Parking, Speed Limit, or Similar)</t>
  </si>
  <si>
    <t>02619-C10-00420</t>
  </si>
  <si>
    <t>Traffic Control Sign (Typical Stop, Yield, No Parking, Speed Limit, or Similar), Relocate with Existing Post</t>
  </si>
  <si>
    <t>02619-C10-00430</t>
  </si>
  <si>
    <t>Traffic Control Sign (Typical Stop, Yield, No Parking, Speed Limit, or Similar), Relocate with New Post</t>
  </si>
  <si>
    <t>C11</t>
  </si>
  <si>
    <t>LANDSCAPE AND HARDSCAPE RESTORATION WORK</t>
  </si>
  <si>
    <t>329100-C11-00020</t>
  </si>
  <si>
    <t>Planting Soil Mixture / Backfill Soil Mixture of 3/4 Existing Soil and 1/4 Organic Material (per Arlington County DPR Specification)</t>
  </si>
  <si>
    <t>329100-C11-00030</t>
  </si>
  <si>
    <t>Topsoil for Street Trees, Purchased Mixture (per Arlington County DPR Specification)</t>
  </si>
  <si>
    <t>329100-C11-00040</t>
  </si>
  <si>
    <t>Shredded hardwood mulch; Aged 6 months minimum - Free of Trash &amp; Debris</t>
  </si>
  <si>
    <t>329200-C11-00050</t>
  </si>
  <si>
    <t>Seed, Mixture of 85% Tall Fescue/Bluegrass and 15% Annual Rye</t>
  </si>
  <si>
    <t>329200C11-00060</t>
  </si>
  <si>
    <t>Sod, Tall Fescue/Bluegrass Mixture</t>
  </si>
  <si>
    <t>02100-C11-00500</t>
  </si>
  <si>
    <t>Tree/Stump Removal - Class A. Remove and Dispose, Up to 6" DBH to 12" DBH (Diameter at Breast Height)</t>
  </si>
  <si>
    <t>02100-C11-00501</t>
  </si>
  <si>
    <t>Tree/Stump Removal - Class B. Remove and Dispose, over 12" DBH to 18" DBH (Diameter at Breast Height)</t>
  </si>
  <si>
    <t>02100-C11-00502</t>
  </si>
  <si>
    <t>Tree/Stump Removal - Class C. Remove and Dispose, over 18" DBH to 24" DBH (Diameter at Breast Height)</t>
  </si>
  <si>
    <t>02100-C11-00503</t>
  </si>
  <si>
    <t>Tree/Stump Removal - Class D. Remove and Dispose, over 24" DBH to 30" DBH (Diameter at Breast Height)</t>
  </si>
  <si>
    <t>02100-C11-00504</t>
  </si>
  <si>
    <t>Tree/Stump Removal - Class E. Remove and Dispose, over 30" DBH to 36" DBH (Diameter at Breast Height)</t>
  </si>
  <si>
    <t>02100-C11-00507</t>
  </si>
  <si>
    <t>Tree/Stump Removal - Class H. Remove and Dispose, over 48" DBH (Diameter at Breast Height)</t>
  </si>
  <si>
    <t>329300-C11-00600</t>
  </si>
  <si>
    <t>Trees, Deciduous - 0.75 to 1.0" caliper</t>
  </si>
  <si>
    <t>329300-C11-00601</t>
  </si>
  <si>
    <t>Trees, Deciduous - 1.0 to 1.5" caliper</t>
  </si>
  <si>
    <t>329300-C11-00603</t>
  </si>
  <si>
    <t>Trees, Deciduous - 2.0 to 2.5" caliper</t>
  </si>
  <si>
    <t>329300-C11-00605</t>
  </si>
  <si>
    <t>Trees, Deciduous - 3.0 to 3.5" caliper</t>
  </si>
  <si>
    <t>329300-C11-01010</t>
  </si>
  <si>
    <t>Herbaceous Plant (Quart)</t>
  </si>
  <si>
    <t>329300-C11-01020</t>
  </si>
  <si>
    <t>Herbaceous Plant (#1 Container)</t>
  </si>
  <si>
    <t>329300-C11-01110</t>
  </si>
  <si>
    <t>Shurb (#5 Container)- Container or B&amp;B</t>
  </si>
  <si>
    <t>05500-C11-00260</t>
  </si>
  <si>
    <t>Fence and Posts (Any Size or Material), Remove &amp; Dispose, only when not included in other pay items</t>
  </si>
  <si>
    <t>05500-C11-SP162</t>
  </si>
  <si>
    <t>Handrail HR-1 Type I (VDOT 25002)</t>
  </si>
  <si>
    <t>05500-C11-SP164</t>
  </si>
  <si>
    <t>Handrail HR-1 Type II (VDOT 25003)</t>
  </si>
  <si>
    <t>04200-C11-SP090</t>
  </si>
  <si>
    <t>Barcroft Apartments Monument Sign and Planter complete as per detail shown on Sheet F14.6.0</t>
  </si>
  <si>
    <t>05500-C11-SP100</t>
  </si>
  <si>
    <t>Metal Fence, Remove &amp; Replace, Height Up to 6'</t>
  </si>
  <si>
    <t>03100-C11-SP105</t>
  </si>
  <si>
    <t>Retaining Wall - Concrete Gravity as per details shown Sheet F20.1</t>
  </si>
  <si>
    <t>CF</t>
  </si>
  <si>
    <t>05500-C11-SP110</t>
  </si>
  <si>
    <t>H-Pile Wall, includes design, fabrication, delivery, installation and all materials, labor, tools, and incidentals necessary to complete the work.</t>
  </si>
  <si>
    <t>SF</t>
  </si>
  <si>
    <t>C12</t>
  </si>
  <si>
    <t>BUS STOP SHELTER AND FURNISHINGS</t>
  </si>
  <si>
    <t>13130-C12-00010</t>
  </si>
  <si>
    <t>Bus Shelter Pad (Detail R-2.10)</t>
  </si>
  <si>
    <t>13130-C12-00150</t>
  </si>
  <si>
    <t>Install Traditional/Contemporary Bicycle Rack</t>
  </si>
  <si>
    <t>13130-C12-00101</t>
  </si>
  <si>
    <t>Install 8' Free-standing Bench</t>
  </si>
  <si>
    <t>C13</t>
  </si>
  <si>
    <t>EROSION AND SEDIMENT CONTROL WORK</t>
  </si>
  <si>
    <t>01500-C13-10000</t>
  </si>
  <si>
    <t>Temporary Erosion and Sediment Controls</t>
  </si>
  <si>
    <t>C15</t>
  </si>
  <si>
    <t>UNLISTED WORK</t>
  </si>
  <si>
    <t>C16</t>
  </si>
  <si>
    <t>MOT AND RE-MOBILIZATION WORK</t>
  </si>
  <si>
    <t>01000-C16-00010</t>
  </si>
  <si>
    <t>Maintenance of Traffic (MOT)</t>
  </si>
  <si>
    <t>C17</t>
  </si>
  <si>
    <t>STORMWATER WORK</t>
  </si>
  <si>
    <t>C18</t>
  </si>
  <si>
    <t>NON COUNTY UTILITIES</t>
  </si>
  <si>
    <t>02580-C18-DO120</t>
  </si>
  <si>
    <t>1-4" Duct Standard Duct Bank (1W X 1H) All Depths</t>
  </si>
  <si>
    <t>02580-C18-DO130</t>
  </si>
  <si>
    <t>2-4" Duct Standard Duct Bank (2W X 1H) All Depths</t>
  </si>
  <si>
    <t>02580-C18-DO150</t>
  </si>
  <si>
    <t>4-4" Duct Standard Duct Bank (2W X 2H) All Depths</t>
  </si>
  <si>
    <t>02580-C18-DO200</t>
  </si>
  <si>
    <t>2-6" Duct Standard Duct Back (2W X 1H) All Depths</t>
  </si>
  <si>
    <t>02580-C18-DO220</t>
  </si>
  <si>
    <t>2-8" Duct Standard Duct Bank (2W X 1H) All Depths</t>
  </si>
  <si>
    <t>02580-C18-DO230</t>
  </si>
  <si>
    <t>4-8" Duct Standard Duct Bank (2W X 2H) All Depths</t>
  </si>
  <si>
    <t>02580-C18-DO240</t>
  </si>
  <si>
    <t>6-8" Duct Standard Duct Bank (2W X 2H) All Depths</t>
  </si>
  <si>
    <t>02580-C18-DO250</t>
  </si>
  <si>
    <t>8-8" Duct Standard Duct Bank (2W X 2H) All Depths</t>
  </si>
  <si>
    <t>02580-C18-DO260</t>
  </si>
  <si>
    <t>16'x8'x8' Electric Vault w/frame and cover. Dom. Energy to provide manhole frame and cover.</t>
  </si>
  <si>
    <t>02580-C18-DO300</t>
  </si>
  <si>
    <t>Internal/External Secondary Service Connections - includes all labor, materials, coordination for all secondary service connections</t>
  </si>
  <si>
    <t>02580-C18-DO500</t>
  </si>
  <si>
    <t>1-4" Conduit (Direct Bury) All Depths</t>
  </si>
  <si>
    <t>02580-C18-D505</t>
  </si>
  <si>
    <t>1-4" &amp; 2-6" &amp; 6-8" Duct Standard Duct Bank (1W X 1H &amp; 2W X 1H &amp; 2W X 3H) All Depths</t>
  </si>
  <si>
    <t>02580-C18-D510</t>
  </si>
  <si>
    <t>1-4" &amp; 2-8" Duct Standard Duct Bank (1W X 1H &amp; 2W X 1H) All Depths</t>
  </si>
  <si>
    <t>02580-C18-D515</t>
  </si>
  <si>
    <t>1-4" &amp; 4-8" Duct Standard Duct Bank (1W X 1H &amp; 2W X 2H) All Depths</t>
  </si>
  <si>
    <t>02580-C18-D520</t>
  </si>
  <si>
    <t>1-4" &amp; 6-8" Duct Standard Duct Bank (1W X 1H &amp; 2W X 3H) All Depths</t>
  </si>
  <si>
    <t>02580-C18-D525</t>
  </si>
  <si>
    <t>1-4" &amp; 8-8" Duct Standard Duct Bank (1W X 1H &amp; 2W X 4H) All Depths</t>
  </si>
  <si>
    <t>02580-C18-D530</t>
  </si>
  <si>
    <t>2-2" &amp; 2-8" Duct Standard Duct Bank (2W X 1H &amp; 2W X 1H) All Depths</t>
  </si>
  <si>
    <t>02580-C18-D535</t>
  </si>
  <si>
    <t>2-2" &amp; 6-8" Duct Standard Duct Bank (2W X 1H &amp; 2W X 3H) All Depths</t>
  </si>
  <si>
    <t>02580-C18-D540</t>
  </si>
  <si>
    <t>2-4" &amp; 2-6" Duct Standard Duct Bank (2W X 1H &amp; 2W X 1H) All Depths</t>
  </si>
  <si>
    <t>02580-C18-D545</t>
  </si>
  <si>
    <t>2-4" &amp; 4-8" Duct Standard Duct Bank (2W X 1H &amp; 2W X 2H) All Depths</t>
  </si>
  <si>
    <t>02580-C18-D550</t>
  </si>
  <si>
    <t>2-6" &amp; 2-8" Duct Standard Duct Bank (2W X 1H &amp; 2W X 1H) All Depths</t>
  </si>
  <si>
    <t>02580-C18-D555</t>
  </si>
  <si>
    <t>2-6" &amp; 4-8" Duct Standard Duct Bank (2W X 1H &amp; 2W X 2H) All Depths</t>
  </si>
  <si>
    <t>02580-C18-D560</t>
  </si>
  <si>
    <t>2-6" &amp; 6-8" Duct Standard Duct Bank (2W X 1H &amp; 2W X 3H) All Depths</t>
  </si>
  <si>
    <t>02580-C18-D565</t>
  </si>
  <si>
    <t>2-6" &amp; 8-8" Duct Standard Duct Bank (2W X 1H &amp; 2W X 4H) All Depths</t>
  </si>
  <si>
    <t>02580-C18-D570</t>
  </si>
  <si>
    <t>4-6" &amp; 4-8" Duct Standard Duct Bank (2W X 2H &amp; 2W X 2H) All Depths</t>
  </si>
  <si>
    <t>02580-C18-D575</t>
  </si>
  <si>
    <t>4-6" &amp; 6-8" Duct Standard Duct Bank (2W X 2H &amp; 2W X 2H) All Depths</t>
  </si>
  <si>
    <t>02580-C18-D580</t>
  </si>
  <si>
    <t>Furnish and Install Meter Base, Meter Pedestal, and Disconnect Switch</t>
  </si>
  <si>
    <t>02580-C18-D585</t>
  </si>
  <si>
    <t>Instal Secondary Pedestal (Provided by DEV) (31"X31")</t>
  </si>
  <si>
    <t>02580-C18-D590</t>
  </si>
  <si>
    <t>Install Splice Box ((Provided by DEV) 78"X48")</t>
  </si>
  <si>
    <t>02580-C18-D595</t>
  </si>
  <si>
    <t>Manhole (6'x12'x7') DEV will provide manhole frame and covers.</t>
  </si>
  <si>
    <t>02580-C18-D597</t>
  </si>
  <si>
    <t>Manhole (8'x16'x8') DEV will provide manhole frame and covers.</t>
  </si>
  <si>
    <t>02580-C18-D599</t>
  </si>
  <si>
    <t>Internal/external secondary service connections including all materials, appurtenances, labor, permitting, and coordination to make the secondary service connections in accordance with the latest edition of Dominion Energy’s Blue Book.</t>
  </si>
  <si>
    <t>02580-C18-VE130</t>
  </si>
  <si>
    <t>02580-C18-VE140</t>
  </si>
  <si>
    <t>02580-C18-VE150</t>
  </si>
  <si>
    <t>6-4" Duct Standard Duct Bank (2W X 2H) All Depths</t>
  </si>
  <si>
    <t>02580-C18-VE170</t>
  </si>
  <si>
    <t>Ifurnish and Install New Quazite Handholes (24"x36.") and Adjust to Proposed Grade</t>
  </si>
  <si>
    <t>02580-C18-VE500</t>
  </si>
  <si>
    <t>02580-C18-VE510</t>
  </si>
  <si>
    <t>2-4" Conduit (Directional Drill) All Depths</t>
  </si>
  <si>
    <t>02580-C18-VE520</t>
  </si>
  <si>
    <t>8-4" Duct Standard Duct Bank (2W X 4H) All Depths</t>
  </si>
  <si>
    <t>02580-C18-VE530</t>
  </si>
  <si>
    <t xml:space="preserve">Manhole (6'x12'x7') Type J Including Frame and Cover. </t>
  </si>
  <si>
    <t>02580-C18-CO130</t>
  </si>
  <si>
    <t>2-4" Duct Standard Duct Bank (2W x 1H)All Depths</t>
  </si>
  <si>
    <t>02580-C18-CO140</t>
  </si>
  <si>
    <t>4-4" Duct Standard Duct Bank (2W x 2H) All Depths</t>
  </si>
  <si>
    <t>02580-C18-CO150</t>
  </si>
  <si>
    <t>6-4" Duct Standard Duct Bank (2W x 3H) All Depths</t>
  </si>
  <si>
    <t>02580-C18-CO160</t>
  </si>
  <si>
    <t>Install Comcast Comcast Vault (62.5" x 40") (Vault Provided by Comcast)</t>
  </si>
  <si>
    <t>02580-C18-CO170</t>
  </si>
  <si>
    <t>Install Comcast Handhole (Handhole Provided by Comcast)</t>
  </si>
  <si>
    <t>02580-C18-CO180</t>
  </si>
  <si>
    <t>Install Comcast Pedestal (Pedestal Provided by Comcast)</t>
  </si>
  <si>
    <t>02580-C18-CO500</t>
  </si>
  <si>
    <t>2 - 4" Conduits (Direct Bury) All Depths</t>
  </si>
  <si>
    <t>02580-C18-CO510</t>
  </si>
  <si>
    <t>3 - 4" Conduits (Direct Bury) All Depths</t>
  </si>
  <si>
    <t>02580-C18-CO520</t>
  </si>
  <si>
    <t>8 - 4" Conduits (Direct Bury) All Depths</t>
  </si>
  <si>
    <t>02580-C18-CO530</t>
  </si>
  <si>
    <t>Install Comcast Power Supply Cabinet (1' X 2.5') (Cabinet Provided by Comcast)</t>
  </si>
  <si>
    <t>02580-C18-FO500</t>
  </si>
  <si>
    <t>4-2" Duct Standard Duct Bank (2W X 2H) All Depths</t>
  </si>
  <si>
    <t>02580-C18-FO510</t>
  </si>
  <si>
    <t>2-2" Conduits  From Pole to New Junction Box</t>
  </si>
  <si>
    <t>02580-C18-FO520</t>
  </si>
  <si>
    <t>Install Junction Box Type 3</t>
  </si>
  <si>
    <t>02580-C18-SP010</t>
  </si>
  <si>
    <t>1-2" Elec. Conduit All Depths</t>
  </si>
  <si>
    <t>02581-C18-SP020</t>
  </si>
  <si>
    <t>1-2" Comm. Conduit All Depths</t>
  </si>
  <si>
    <t xml:space="preserve"> CONTRACT TOTAL (EXCLUDING PERCENTAGE ITEMS)</t>
  </si>
  <si>
    <t>PCT</t>
  </si>
  <si>
    <t>PERCENTAGE LINE ITEMS</t>
  </si>
  <si>
    <t>01000-C16-00030</t>
  </si>
  <si>
    <t>Mobilization and De-Mobilization</t>
  </si>
  <si>
    <t>NA</t>
  </si>
  <si>
    <t>%</t>
  </si>
  <si>
    <t>01500-SA-00200</t>
  </si>
  <si>
    <t>SWPPP Administration</t>
  </si>
  <si>
    <t>PERCENTAGE LINE ITEMS SUBTOTAL</t>
  </si>
  <si>
    <t>02750-C2-00060</t>
  </si>
  <si>
    <t>Concrete Curb &amp; Gutter, Standard C-2 and C-2R (Arlington County Detail R-2.0), includes curb &amp; gutter for aprons, ramps, etc.</t>
  </si>
  <si>
    <t>02750-C2-00085</t>
  </si>
  <si>
    <t>Concrete Curb, C-5 Alternate Curb for Medians (Arlington County Detail R-2.0)</t>
  </si>
  <si>
    <t>03100-C2-SPXXXX</t>
  </si>
  <si>
    <t>Concrete Sidewalk as per details shown on sheets A14.4 &amp; A14.5 including but not limited to brick bands, steel edgings, dowels all complete</t>
  </si>
  <si>
    <t>02600-C3-00030</t>
  </si>
  <si>
    <t>Asphalt Concrete, Base Course (VDOT BM-25.0A)</t>
  </si>
  <si>
    <t>Asphalt Concrete, Base Course (VDOT BM-25.0D)</t>
  </si>
  <si>
    <t>02600-C3-00060</t>
  </si>
  <si>
    <t>Asphalt Concrete, Surface Course (VDOT SM-9.5A)</t>
  </si>
  <si>
    <t>02600-C3-00070</t>
  </si>
  <si>
    <t>Asphalt Concrete, Surface Course (VDOT SM-9.5D)</t>
  </si>
  <si>
    <t>02500-C4-00880</t>
  </si>
  <si>
    <t>21" Pipe, RCP Class IV, In Place Up to 6' Deep</t>
  </si>
  <si>
    <t>02500-C4-00940</t>
  </si>
  <si>
    <t>30" Pipe, RCP Class IV, In Place Up to 6' Deep</t>
  </si>
  <si>
    <t>02500-C4-01120</t>
  </si>
  <si>
    <t>23" x 14" Elliptical Pipe (18" Equivalent), RCP Class III, In Place 6' to 10' Deep</t>
  </si>
  <si>
    <t>02505-C4-01480</t>
  </si>
  <si>
    <t>Abandon storm pipe in place Including capping all open ends and completely filling sewer with flowable fill (All material types, sizes and depths)</t>
  </si>
  <si>
    <t>02505-C4-00160</t>
  </si>
  <si>
    <t>Curb Drop Inlet, Standard VDOT DI-1 (12" to 24" Pipe), In Place Up to 10' Deep</t>
  </si>
  <si>
    <t>02500-C4-00460</t>
  </si>
  <si>
    <t>Storm Manhole Frame and Cover, Remove &amp; Replace</t>
  </si>
  <si>
    <t>02550-C6-00180</t>
  </si>
  <si>
    <t>Connect To Existing 16-Inch Water Main</t>
  </si>
  <si>
    <t>02550-C6-00240</t>
  </si>
  <si>
    <t>2-Inch Blowoff Valve Assembly &amp; Box</t>
  </si>
  <si>
    <t>02550-C6-00010</t>
  </si>
  <si>
    <t>16-Inch Water Main, DIP CL-52, Upto 6' Deep</t>
  </si>
  <si>
    <t>02550-C6-00020</t>
  </si>
  <si>
    <t>16-Inch Water Main, DIP CL-52, &gt; 6' Deep</t>
  </si>
  <si>
    <t>02550-C6-00080</t>
  </si>
  <si>
    <t>6-Inch Water Main, DIP CL-52, &gt; 6' Deep</t>
  </si>
  <si>
    <t>Connect To Existing Sanitary Manhole and Reshaping Invert As Required</t>
  </si>
  <si>
    <t>14112-C9-00920</t>
  </si>
  <si>
    <t>Decorative Post-Top Aluminum Streetlight Pole with Double Post Top Luminaires per Arlington Lighting Standard 14112-02</t>
  </si>
  <si>
    <t>02900-C10-00225</t>
  </si>
  <si>
    <t>Twelve (12) Inch Yellow Gore Markings, Twenty (20) Foot Spacing @ 45 Degree</t>
  </si>
  <si>
    <t>02900-C10-SP230</t>
  </si>
  <si>
    <t>Twelve (12) Inch White Gore Markings, Twenty (20) Foot Spacing @ 45 Degree</t>
  </si>
  <si>
    <t>xxxxx-C10-SP500</t>
  </si>
  <si>
    <t>Furnish and Install Dynamic Message Sign Assembly, Cabinet, Junction Boxes and Conduits</t>
  </si>
  <si>
    <t>02800-C11-00020</t>
  </si>
  <si>
    <r>
      <rPr>
        <sz val="11"/>
        <color rgb="FFFF0000"/>
        <rFont val="Calibri"/>
        <family val="2"/>
        <scheme val="minor"/>
      </rPr>
      <t>Planting SoilMixture /</t>
    </r>
    <r>
      <rPr>
        <sz val="11"/>
        <color theme="1"/>
        <rFont val="Calibri"/>
        <family val="2"/>
        <scheme val="minor"/>
      </rPr>
      <t xml:space="preserve"> Backfill Soil Mixture of 3/4 Existing Soil and 1/4 Organic Material (per Arlington County DPR Specification)</t>
    </r>
  </si>
  <si>
    <t>02800-C11-00030</t>
  </si>
  <si>
    <t>02801-C11-00040</t>
  </si>
  <si>
    <t>02801-C11-00050</t>
  </si>
  <si>
    <t>02801-C11-00060</t>
  </si>
  <si>
    <t>02800-C11-00500</t>
  </si>
  <si>
    <t>02800-C11-00501</t>
  </si>
  <si>
    <t>02800-C11-00605</t>
  </si>
  <si>
    <t>02800-C11-00613</t>
  </si>
  <si>
    <t>Trees, Evergreen - 10.0 to 12.0' in height</t>
  </si>
  <si>
    <t>02800-C11-01020</t>
  </si>
  <si>
    <t>02800-C11-01090</t>
  </si>
  <si>
    <t>Shrub (#2 Container)- Container or B&amp;B</t>
  </si>
  <si>
    <t>02800-C11-00200</t>
  </si>
  <si>
    <t>Chain Link Fence, Height Less Than or Equal to 6'</t>
  </si>
  <si>
    <t>02800-C11-00260</t>
  </si>
  <si>
    <t>02800-C11-00370</t>
  </si>
  <si>
    <t>Retaining Wall - Concrete Gravity (VDOT RW-3)</t>
  </si>
  <si>
    <t>02800-C11-SP205</t>
  </si>
  <si>
    <t>Furnish and Install 6' Tall Hinged Chain Link Gate</t>
  </si>
  <si>
    <t>10530-C12-00010</t>
  </si>
  <si>
    <t>10530-C12-00150</t>
  </si>
  <si>
    <t>02580-C18-DO140</t>
  </si>
  <si>
    <t>3-4" Duct Standard Duct Bank (2W X 1H) All Depths</t>
  </si>
  <si>
    <t>2-8" Duct Standard Duct Back (2W X 1H) All Depths</t>
  </si>
  <si>
    <t>4-8" Duct Standard Duct Back (2W X 2H) All Depths</t>
  </si>
  <si>
    <t>6-8" Duct Standard Duct Back (2W X 3H) All Depths</t>
  </si>
  <si>
    <t>16'x8'x8' Electric Vault w/frame and cover. Dominion Energy to provide manhole frame and cover.</t>
  </si>
  <si>
    <t>1 - 4" &amp; 2 - 8" DUCT STANDARD DUCTBANK (1W X 1H &amp; 2W X 1H) ALL DEPTHS</t>
  </si>
  <si>
    <t>02580-C18-D546</t>
  </si>
  <si>
    <t>3 - 4" &amp; 2 - 8" DUCT STANDARD DUCTBANK (3W X 1H &amp; 2W X 1H) ALL DEPTHS</t>
  </si>
  <si>
    <t>1 - 4" &amp; 4 - 8” DUCT STANDARD DUCTBANK (1W X 1H &amp; 2W X 2H) ALL DEPTHS</t>
  </si>
  <si>
    <t>2 - 4" &amp; 4 - 8” DUCT STANDARD DUCTBANK (2W X 1H &amp; 2W X 2H) ALL DEPTHS</t>
  </si>
  <si>
    <t>02580-C18-D566</t>
  </si>
  <si>
    <t>3 - 4" &amp; 4 - 8” DUCT STANDARD DUCTBANK (3W X 1H &amp; 2W X 2H) ALL DEPTHS</t>
  </si>
  <si>
    <t>1 - 4" &amp; 6 - 8" DUCT STANDARD DUCTBANK (1W X 1H &amp; 2W X 3H) ALL DEPTHS</t>
  </si>
  <si>
    <t>1 - 4" &amp; 8 - 8" DUCT STANDARD DUCTBANK (1W X 1H &amp; 2W X 4H) ALL DEPTHS</t>
  </si>
  <si>
    <t>6' x 12' x 7' Electric Vault w/Frame and Cover. Dominion Energy to Provide Frame and Cover</t>
  </si>
  <si>
    <t>Furnish and Install New Verizon Quazite Handholes and Adjust to Proposed Grade</t>
  </si>
  <si>
    <t>02580-C18-VE180</t>
  </si>
  <si>
    <t>Install Pedestal (Provided by Verizon) and Adjust to Proposed Grade</t>
  </si>
  <si>
    <t>02580-C18-VE525</t>
  </si>
  <si>
    <t>9 – 4” Duct Standard Duct Bank (3W X 3H) All depths</t>
  </si>
  <si>
    <t>Manhole (6' x 12' x 7') Type J Including Frame and Cover</t>
  </si>
  <si>
    <t>6-4" Duct Standard Duct Bank (2W X 3H) All Depths</t>
  </si>
  <si>
    <t>Install Comcast Vault (62.5" x 40") (Vault Provided by Comcast)</t>
  </si>
  <si>
    <r>
      <t>Install Comcast Pedestal</t>
    </r>
    <r>
      <rPr>
        <sz val="11"/>
        <color rgb="FFFF0000"/>
        <rFont val="Calibri"/>
        <family val="2"/>
        <scheme val="minor"/>
      </rPr>
      <t xml:space="preserve"> </t>
    </r>
    <r>
      <rPr>
        <sz val="11"/>
        <color theme="1"/>
        <rFont val="Calibri"/>
        <family val="2"/>
        <scheme val="minor"/>
      </rPr>
      <t>(24"x42") (Pedestal provided by Comcast)</t>
    </r>
  </si>
  <si>
    <t>2 - 4" CONDUITS (Direct Bury) All Depths</t>
  </si>
  <si>
    <t>02580-C18-CO512</t>
  </si>
  <si>
    <t>4 - 4" CONDUITS (Direct Bury) All Depths</t>
  </si>
  <si>
    <t>02580-C18-CO515</t>
  </si>
  <si>
    <t>6 – 4” CONDUITS (Direct Bury) All Depths</t>
  </si>
  <si>
    <t>8 – 4” CONDUITS (Direct Bury) All Depths</t>
  </si>
  <si>
    <t>02580-C18-CO525</t>
  </si>
  <si>
    <t>12 – 4” CONDUITS (Direct Bury) All Depths</t>
  </si>
  <si>
    <t>4 – 2” DUCT STANDARD DUCT BANK (4W X 1H) ALL DEPTH</t>
  </si>
  <si>
    <t>02580-C18-FO530</t>
  </si>
  <si>
    <t>02580-C18-SP020</t>
  </si>
  <si>
    <t>SEGMENT F TOTAL :</t>
  </si>
  <si>
    <t>SEGMENT A TOTAL :</t>
  </si>
  <si>
    <t xml:space="preserve">Grand Total Bid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</si>
</sst>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
      <sz val="11"/>
      <color rgb="FFFF0000"/>
      <name val="Calibri"/>
      <family val="2"/>
      <scheme val="minor"/>
    </font>
    <font>
      <sz val="11"/>
      <color rgb="FF000000"/>
      <name val="Calibri"/>
      <family val="2"/>
    </font>
    <font>
      <sz val="11"/>
      <name val="Calibri"/>
      <family val="2"/>
      <scheme val="minor"/>
    </font>
    <font>
      <b/>
      <sz val="11"/>
      <name val="Calibri"/>
      <family val="2"/>
      <scheme val="minor"/>
    </font>
    <font>
      <sz val="7"/>
      <name val="Calibri"/>
      <family val="2"/>
      <scheme val="minor"/>
    </font>
    <font>
      <b/>
      <sz val="12"/>
      <color rgb="FF99330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9" fillId="0" borderId="0"/>
  </cellStyleXfs>
  <cellXfs count="80">
    <xf numFmtId="0" fontId="0" fillId="0" borderId="0" xfId="0"/>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164" fontId="5" fillId="0" borderId="8" xfId="0" applyNumberFormat="1" applyFont="1" applyBorder="1" applyAlignment="1">
      <alignment horizontal="center" vertical="center"/>
    </xf>
    <xf numFmtId="0" fontId="4" fillId="0" borderId="5" xfId="0" applyFont="1" applyBorder="1" applyAlignment="1">
      <alignment horizontal="center" vertical="center" wrapText="1"/>
    </xf>
    <xf numFmtId="164" fontId="5" fillId="0" borderId="6" xfId="0" applyNumberFormat="1" applyFont="1" applyBorder="1" applyAlignment="1">
      <alignment horizontal="center" vertical="center"/>
    </xf>
    <xf numFmtId="0" fontId="0" fillId="0" borderId="0" xfId="0" applyAlignment="1">
      <alignment vertical="center"/>
    </xf>
    <xf numFmtId="164" fontId="5" fillId="0" borderId="2" xfId="0" applyNumberFormat="1" applyFont="1" applyBorder="1" applyAlignment="1">
      <alignment horizontal="center" vertical="center"/>
    </xf>
    <xf numFmtId="0" fontId="0" fillId="0" borderId="0" xfId="0" applyAlignment="1">
      <alignment wrapText="1"/>
    </xf>
    <xf numFmtId="164" fontId="0" fillId="0" borderId="0" xfId="0" applyNumberFormat="1"/>
    <xf numFmtId="0" fontId="2" fillId="2" borderId="7" xfId="0" applyFont="1" applyFill="1" applyBorder="1" applyAlignment="1">
      <alignment wrapText="1"/>
    </xf>
    <xf numFmtId="0" fontId="2" fillId="2" borderId="7" xfId="0" applyFont="1" applyFill="1" applyBorder="1"/>
    <xf numFmtId="164" fontId="2" fillId="2" borderId="7" xfId="0" applyNumberFormat="1" applyFont="1" applyFill="1" applyBorder="1"/>
    <xf numFmtId="0" fontId="2" fillId="0" borderId="0" xfId="0" applyFont="1"/>
    <xf numFmtId="0" fontId="2" fillId="0" borderId="0" xfId="0" applyFont="1" applyAlignment="1">
      <alignment wrapText="1"/>
    </xf>
    <xf numFmtId="0" fontId="2" fillId="2" borderId="10" xfId="0" applyFont="1" applyFill="1" applyBorder="1" applyAlignment="1">
      <alignment wrapText="1"/>
    </xf>
    <xf numFmtId="0" fontId="2" fillId="2" borderId="10" xfId="0" applyFont="1" applyFill="1" applyBorder="1"/>
    <xf numFmtId="0" fontId="0" fillId="0" borderId="11" xfId="0" applyBorder="1"/>
    <xf numFmtId="0" fontId="0" fillId="0" borderId="11" xfId="0" applyBorder="1" applyAlignment="1">
      <alignment wrapText="1"/>
    </xf>
    <xf numFmtId="0" fontId="0" fillId="3" borderId="11" xfId="0" applyFill="1" applyBorder="1"/>
    <xf numFmtId="0" fontId="2" fillId="0" borderId="11" xfId="0" applyFont="1" applyBorder="1"/>
    <xf numFmtId="0" fontId="8" fillId="0" borderId="10" xfId="0" applyFont="1" applyBorder="1"/>
    <xf numFmtId="0" fontId="0" fillId="0" borderId="10" xfId="0" applyBorder="1" applyAlignment="1">
      <alignment wrapText="1"/>
    </xf>
    <xf numFmtId="0" fontId="0" fillId="3" borderId="10" xfId="0" applyFill="1" applyBorder="1"/>
    <xf numFmtId="0" fontId="0" fillId="0" borderId="10" xfId="0" applyBorder="1"/>
    <xf numFmtId="164" fontId="0" fillId="0" borderId="10" xfId="0" applyNumberFormat="1" applyBorder="1"/>
    <xf numFmtId="164" fontId="2" fillId="0" borderId="0" xfId="0" applyNumberFormat="1" applyFont="1"/>
    <xf numFmtId="164" fontId="2" fillId="0" borderId="7" xfId="0" applyNumberFormat="1" applyFont="1" applyBorder="1"/>
    <xf numFmtId="0" fontId="0" fillId="0" borderId="12" xfId="0" applyBorder="1"/>
    <xf numFmtId="0" fontId="0" fillId="0" borderId="12" xfId="0" applyBorder="1" applyAlignment="1">
      <alignment wrapText="1"/>
    </xf>
    <xf numFmtId="7" fontId="10" fillId="0" borderId="12" xfId="2" applyNumberFormat="1" applyFont="1" applyBorder="1" applyAlignment="1">
      <alignment horizontal="right" vertical="center"/>
    </xf>
    <xf numFmtId="7" fontId="10" fillId="0" borderId="13" xfId="2" applyNumberFormat="1" applyFont="1" applyBorder="1" applyAlignment="1">
      <alignment vertical="center"/>
    </xf>
    <xf numFmtId="7" fontId="10" fillId="0" borderId="0" xfId="2" applyNumberFormat="1" applyFont="1" applyAlignment="1">
      <alignment horizontal="right" vertical="center"/>
    </xf>
    <xf numFmtId="7" fontId="10" fillId="0" borderId="0" xfId="2" applyNumberFormat="1" applyFont="1" applyAlignment="1">
      <alignment vertical="center"/>
    </xf>
    <xf numFmtId="0" fontId="0" fillId="0" borderId="14" xfId="0" applyBorder="1"/>
    <xf numFmtId="0" fontId="0" fillId="0" borderId="14" xfId="0" applyBorder="1" applyAlignment="1">
      <alignment wrapText="1"/>
    </xf>
    <xf numFmtId="0" fontId="10" fillId="0" borderId="14" xfId="0" applyFont="1" applyBorder="1" applyAlignment="1">
      <alignment horizontal="right"/>
    </xf>
    <xf numFmtId="0" fontId="6" fillId="0" borderId="0" xfId="2" applyFont="1" applyAlignment="1">
      <alignment vertical="center" wrapText="1"/>
    </xf>
    <xf numFmtId="0" fontId="11" fillId="0" borderId="0" xfId="2" applyFont="1" applyAlignment="1" applyProtection="1">
      <alignment vertical="center"/>
      <protection locked="0"/>
    </xf>
    <xf numFmtId="0" fontId="11" fillId="0" borderId="0" xfId="2" applyFont="1" applyAlignment="1">
      <alignment vertical="center"/>
    </xf>
    <xf numFmtId="0" fontId="10" fillId="0" borderId="0" xfId="2" applyFont="1" applyAlignment="1">
      <alignment horizontal="right" vertical="center"/>
    </xf>
    <xf numFmtId="7" fontId="12" fillId="0" borderId="7" xfId="2" applyNumberFormat="1" applyFont="1" applyBorder="1" applyAlignment="1">
      <alignment vertical="center"/>
    </xf>
    <xf numFmtId="164" fontId="2" fillId="2" borderId="9" xfId="0" applyNumberFormat="1" applyFont="1" applyFill="1" applyBorder="1"/>
    <xf numFmtId="164" fontId="2" fillId="0" borderId="9" xfId="0" applyNumberFormat="1" applyFont="1" applyBorder="1"/>
    <xf numFmtId="164" fontId="10" fillId="0" borderId="7" xfId="0" applyNumberFormat="1" applyFont="1" applyBorder="1"/>
    <xf numFmtId="164" fontId="2" fillId="0" borderId="13" xfId="0" applyNumberFormat="1" applyFont="1" applyBorder="1"/>
    <xf numFmtId="164" fontId="0" fillId="0" borderId="9" xfId="0" applyNumberFormat="1" applyBorder="1"/>
    <xf numFmtId="164" fontId="2" fillId="2" borderId="10" xfId="0" applyNumberFormat="1" applyFont="1" applyFill="1" applyBorder="1" applyAlignment="1">
      <alignment wrapText="1"/>
    </xf>
    <xf numFmtId="0" fontId="8" fillId="0" borderId="11" xfId="0" applyFont="1" applyBorder="1"/>
    <xf numFmtId="0" fontId="0" fillId="3" borderId="14" xfId="0" applyFill="1" applyBorder="1"/>
    <xf numFmtId="0" fontId="2" fillId="0" borderId="14" xfId="0" applyFont="1" applyBorder="1"/>
    <xf numFmtId="0" fontId="14" fillId="0" borderId="10" xfId="0" applyFont="1" applyBorder="1" applyAlignment="1">
      <alignment vertical="top" wrapText="1"/>
    </xf>
    <xf numFmtId="0" fontId="14" fillId="0" borderId="10" xfId="0" applyFont="1" applyBorder="1" applyAlignment="1">
      <alignment wrapText="1"/>
    </xf>
    <xf numFmtId="0" fontId="8" fillId="0" borderId="14" xfId="0" applyFont="1" applyBorder="1"/>
    <xf numFmtId="10" fontId="0" fillId="0" borderId="10" xfId="1" applyNumberFormat="1" applyFont="1" applyBorder="1"/>
    <xf numFmtId="164" fontId="2" fillId="2" borderId="10" xfId="0" applyNumberFormat="1" applyFont="1" applyFill="1" applyBorder="1"/>
    <xf numFmtId="0" fontId="15" fillId="3" borderId="10" xfId="0" applyFont="1" applyFill="1" applyBorder="1"/>
    <xf numFmtId="0" fontId="16" fillId="0" borderId="0" xfId="0" applyFont="1" applyAlignment="1">
      <alignment wrapText="1"/>
    </xf>
    <xf numFmtId="0" fontId="15" fillId="0" borderId="10" xfId="0" applyFont="1" applyBorder="1" applyAlignment="1">
      <alignment wrapText="1"/>
    </xf>
    <xf numFmtId="0" fontId="17" fillId="0" borderId="10" xfId="0" applyFont="1" applyBorder="1"/>
    <xf numFmtId="1" fontId="15" fillId="3" borderId="10" xfId="0" applyNumberFormat="1" applyFont="1" applyFill="1" applyBorder="1"/>
    <xf numFmtId="0" fontId="15" fillId="0" borderId="10" xfId="0" applyFont="1" applyBorder="1"/>
    <xf numFmtId="164" fontId="15" fillId="0" borderId="10" xfId="0" applyNumberFormat="1" applyFont="1" applyBorder="1"/>
    <xf numFmtId="0" fontId="8" fillId="0" borderId="10" xfId="0" applyFont="1" applyBorder="1" applyAlignment="1">
      <alignment horizontal="left" vertical="center"/>
    </xf>
    <xf numFmtId="0" fontId="0" fillId="0" borderId="10" xfId="0" applyBorder="1" applyAlignment="1">
      <alignment horizontal="left" vertical="center" wrapText="1"/>
    </xf>
    <xf numFmtId="0" fontId="0" fillId="3" borderId="10" xfId="0" applyFill="1" applyBorder="1" applyAlignment="1">
      <alignment horizontal="right" vertical="center"/>
    </xf>
    <xf numFmtId="0" fontId="0" fillId="0" borderId="10" xfId="0" applyBorder="1" applyAlignment="1">
      <alignment horizontal="left" vertical="center"/>
    </xf>
    <xf numFmtId="164" fontId="0" fillId="0" borderId="10" xfId="0" applyNumberFormat="1" applyBorder="1" applyAlignment="1">
      <alignment horizontal="right" vertical="center"/>
    </xf>
    <xf numFmtId="0" fontId="0" fillId="0" borderId="15" xfId="0" applyBorder="1"/>
    <xf numFmtId="164" fontId="15" fillId="0" borderId="9" xfId="0" applyNumberFormat="1" applyFont="1" applyBorder="1"/>
    <xf numFmtId="164" fontId="0" fillId="0" borderId="9" xfId="0" applyNumberFormat="1" applyBorder="1" applyAlignment="1">
      <alignment horizontal="right" vertical="center"/>
    </xf>
    <xf numFmtId="0" fontId="0" fillId="0" borderId="10" xfId="0" applyBorder="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3">
    <cellStyle name="Normal" xfId="0" builtinId="0"/>
    <cellStyle name="Normal 2" xfId="2" xr:uid="{F028F28D-D5D8-4C7B-BB71-176B2446E970}"/>
    <cellStyle name="Percent" xfId="1" builtinId="5"/>
  </cellStyles>
  <dxfs count="92">
    <dxf>
      <fill>
        <patternFill>
          <bgColor theme="5" tint="0.39994506668294322"/>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ill>
        <patternFill>
          <bgColor rgb="FFCCFFCC"/>
        </patternFill>
      </fill>
    </dxf>
    <dxf>
      <font>
        <color rgb="FFFF0000"/>
      </font>
    </dxf>
    <dxf>
      <font>
        <color rgb="FFFF0000"/>
      </font>
    </dxf>
    <dxf>
      <fill>
        <patternFill>
          <bgColor rgb="FFCCFFCC"/>
        </patternFill>
      </fill>
    </dxf>
    <dxf>
      <font>
        <color rgb="FFFF0000"/>
      </font>
    </dxf>
    <dxf>
      <fill>
        <patternFill>
          <bgColor rgb="FFCCFFCC"/>
        </patternFill>
      </fill>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ont>
        <color rgb="FFFF000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rgb="FFFF0000"/>
      </font>
    </dxf>
    <dxf>
      <font>
        <color rgb="FFFF0000"/>
      </font>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0</xdr:rowOff>
        </xdr:from>
        <xdr:to>
          <xdr:col>1</xdr:col>
          <xdr:colOff>977900</xdr:colOff>
          <xdr:row>0</xdr:row>
          <xdr:rowOff>25400</xdr:rowOff>
        </xdr:to>
        <xdr:sp macro="" textlink="">
          <xdr:nvSpPr>
            <xdr:cNvPr id="4101" name="Button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692150</xdr:colOff>
          <xdr:row>0</xdr:row>
          <xdr:rowOff>0</xdr:rowOff>
        </xdr:from>
        <xdr:to>
          <xdr:col>1</xdr:col>
          <xdr:colOff>2406650</xdr:colOff>
          <xdr:row>0</xdr:row>
          <xdr:rowOff>38100</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31750</xdr:colOff>
          <xdr:row>0</xdr:row>
          <xdr:rowOff>0</xdr:rowOff>
        </xdr:from>
        <xdr:to>
          <xdr:col>1</xdr:col>
          <xdr:colOff>533400</xdr:colOff>
          <xdr:row>0</xdr:row>
          <xdr:rowOff>6350</xdr:rowOff>
        </xdr:to>
        <xdr:sp macro="" textlink="">
          <xdr:nvSpPr>
            <xdr:cNvPr id="4108" name="Button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692150</xdr:colOff>
          <xdr:row>0</xdr:row>
          <xdr:rowOff>0</xdr:rowOff>
        </xdr:from>
        <xdr:to>
          <xdr:col>1</xdr:col>
          <xdr:colOff>2406650</xdr:colOff>
          <xdr:row>0</xdr:row>
          <xdr:rowOff>38100</xdr:rowOff>
        </xdr:to>
        <xdr:sp macro="" textlink="">
          <xdr:nvSpPr>
            <xdr:cNvPr id="4109" name="Button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0</xdr:rowOff>
        </xdr:from>
        <xdr:to>
          <xdr:col>1</xdr:col>
          <xdr:colOff>977900</xdr:colOff>
          <xdr:row>0</xdr:row>
          <xdr:rowOff>25400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692150</xdr:colOff>
          <xdr:row>0</xdr:row>
          <xdr:rowOff>0</xdr:rowOff>
        </xdr:from>
        <xdr:to>
          <xdr:col>1</xdr:col>
          <xdr:colOff>2406650</xdr:colOff>
          <xdr:row>0</xdr:row>
          <xdr:rowOff>38100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0</xdr:rowOff>
        </xdr:from>
        <xdr:to>
          <xdr:col>1</xdr:col>
          <xdr:colOff>2438400</xdr:colOff>
          <xdr:row>0</xdr:row>
          <xdr:rowOff>31750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ata\DS39\Design\Docs\Active\Cost%20Est\UNIT_PRICE_TAB-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ata\DS39\Design\Docs\Active\Cost%20Est\CPMM-Seg%20F_Cost%20Estim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Data\DS39\Design\Docs\Active\Cost%20Est\Copy%20of%20CPMM-Seg%20F_Cost%20Estimate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ata\DS39\Design\Docs\Active\Cost%20Est\UNIT_PRICE_TAB-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Data\DS39\Design\Docs\Active\Cost%20Est\CPMM_Seg%20A_Cost%20Estimate.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Data\DS39\Design\Docs\Active\Cost%20Est\CPMM_Seg%20A_Cost%20Estimate_Combined%20_%201-28-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_Price_Tab"/>
      <sheetName val="UNIT_PRICE_TAB-F"/>
    </sheetNames>
    <sheetDataSet>
      <sheetData sheetId="0">
        <row r="185">
          <cell r="D185" t="str">
            <v>LS</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Estimate_Detail"/>
      <sheetName val="Supporting Tables "/>
      <sheetName val="SP_Info_Biditem_Category"/>
      <sheetName val="SP_DB_Biditems_Beta"/>
      <sheetName val="EB Unit Price Table"/>
      <sheetName val="Updated Items"/>
      <sheetName val="Sheet1"/>
      <sheetName val="Unit_Price_Tab"/>
      <sheetName val="CPMM-Seg F_Cost Estimate"/>
    </sheetNames>
    <definedNames>
      <definedName name="EXPORT_UNIT_PRICE_TAB"/>
      <definedName name="UPDATEHEADER"/>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Copy of CPMM-Seg F_Cost Estimat"/>
    </sheetNames>
    <definedNames>
      <definedName name="EXPORT_UNIT_PRICE_TAB"/>
      <definedName name="UPDATEHEADER"/>
    </defined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_Price_Tab"/>
      <sheetName val="UNIT_PRICE_TAB-A"/>
    </sheetNames>
    <sheetDataSet>
      <sheetData sheetId="0">
        <row r="157">
          <cell r="D157" t="str">
            <v>LS</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CPMM_Seg A_Cost Estimate"/>
    </sheetNames>
    <definedNames>
      <definedName name="EXPORT_UNIT_PRICE_TAB"/>
      <definedName name="UPDATEHEADER"/>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CPMM_Seg A_Cost Estimate_Combin"/>
    </sheetNames>
    <definedNames>
      <definedName name="EXPORT_UNIT_PRICE_TAB"/>
    </defined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Ainsworth Marshall" id="{4F988ABA-7D8E-45CD-97E1-D10E51705540}" userId="S::amarshall1@arlingtonva.us::5f620c89-63e2-4fee-86f4-99df28c2ffb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76" dT="2020-12-22T20:01:43.43" personId="{4F988ABA-7D8E-45CD-97E1-D10E51705540}" id="{93754DBA-45A6-47DC-9482-A1AC9F902789}">
    <text>Review Needed. This values should not be used in conjunction with the E&amp;S percentage line item.</text>
  </threadedComment>
</ThreadedComments>
</file>

<file path=xl/threadedComments/threadedComment2.xml><?xml version="1.0" encoding="utf-8"?>
<ThreadedComments xmlns="http://schemas.microsoft.com/office/spreadsheetml/2018/threadedcomments" xmlns:x="http://schemas.openxmlformats.org/spreadsheetml/2006/main">
  <threadedComment ref="F149" dT="2020-12-22T20:01:43.43" personId="{4F988ABA-7D8E-45CD-97E1-D10E51705540}" id="{78C46BF8-5139-488B-9CD7-1E6282329A09}">
    <text>Review Needed. This values should not be used in conjunction with the E&amp;S percentage line item.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0970-507E-4EE3-83D2-3FD5EA6352A7}">
  <dimension ref="A2:B8"/>
  <sheetViews>
    <sheetView workbookViewId="0">
      <selection activeCell="A10" sqref="A10"/>
    </sheetView>
  </sheetViews>
  <sheetFormatPr defaultRowHeight="14.5" x14ac:dyDescent="0.35"/>
  <cols>
    <col min="1" max="1" width="48.7265625" customWidth="1"/>
    <col min="2" max="2" width="24.7265625" customWidth="1"/>
  </cols>
  <sheetData>
    <row r="2" spans="1:2" ht="15" thickBot="1" x14ac:dyDescent="0.4"/>
    <row r="3" spans="1:2" s="8" customFormat="1" ht="30" customHeight="1" thickBot="1" x14ac:dyDescent="0.4">
      <c r="A3" s="74" t="s">
        <v>0</v>
      </c>
      <c r="B3" s="75"/>
    </row>
    <row r="4" spans="1:2" s="8" customFormat="1" ht="30" customHeight="1" thickBot="1" x14ac:dyDescent="0.4">
      <c r="A4" s="76" t="s">
        <v>1</v>
      </c>
      <c r="B4" s="77"/>
    </row>
    <row r="5" spans="1:2" s="8" customFormat="1" ht="30" customHeight="1" thickBot="1" x14ac:dyDescent="0.4">
      <c r="A5" s="1" t="s">
        <v>2</v>
      </c>
      <c r="B5" s="2" t="s">
        <v>3</v>
      </c>
    </row>
    <row r="6" spans="1:2" s="8" customFormat="1" ht="30" customHeight="1" x14ac:dyDescent="0.35">
      <c r="A6" s="3" t="s">
        <v>4</v>
      </c>
      <c r="B6" s="9">
        <f>+'Segment A'!F217</f>
        <v>0</v>
      </c>
    </row>
    <row r="7" spans="1:2" s="8" customFormat="1" ht="30" customHeight="1" thickBot="1" x14ac:dyDescent="0.4">
      <c r="A7" s="4" t="s">
        <v>5</v>
      </c>
      <c r="B7" s="5">
        <f>+'Segment F'!F261</f>
        <v>0</v>
      </c>
    </row>
    <row r="8" spans="1:2" s="8" customFormat="1" ht="30" customHeight="1" thickBot="1" x14ac:dyDescent="0.4">
      <c r="A8" s="6" t="s">
        <v>527</v>
      </c>
      <c r="B8" s="7">
        <f>+B6+B7</f>
        <v>0</v>
      </c>
    </row>
  </sheetData>
  <mergeCells count="2">
    <mergeCell ref="A3:B3"/>
    <mergeCell ref="A4:B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4A1D-7941-47E3-849C-7BD73F0C0795}">
  <dimension ref="A1:H261"/>
  <sheetViews>
    <sheetView tabSelected="1" topLeftCell="A231" zoomScale="106" zoomScaleNormal="106" workbookViewId="0">
      <selection activeCell="F237" sqref="F237"/>
    </sheetView>
  </sheetViews>
  <sheetFormatPr defaultRowHeight="14.5" x14ac:dyDescent="0.35"/>
  <cols>
    <col min="1" max="1" width="17.7265625" bestFit="1" customWidth="1"/>
    <col min="2" max="2" width="37.7265625" style="10" customWidth="1"/>
    <col min="3" max="3" width="7" bestFit="1" customWidth="1"/>
    <col min="4" max="4" width="7.7265625" bestFit="1" customWidth="1"/>
    <col min="5" max="5" width="16.1796875" customWidth="1"/>
    <col min="6" max="6" width="17.26953125" style="11" customWidth="1"/>
  </cols>
  <sheetData>
    <row r="1" spans="1:6" ht="79.900000000000006" customHeight="1" x14ac:dyDescent="0.35">
      <c r="A1" s="78" t="s">
        <v>6</v>
      </c>
      <c r="B1" s="79"/>
      <c r="C1" s="79"/>
      <c r="D1" s="79"/>
      <c r="E1" s="79"/>
      <c r="F1" s="79"/>
    </row>
    <row r="3" spans="1:6" x14ac:dyDescent="0.35">
      <c r="A3" s="12" t="s">
        <v>7</v>
      </c>
      <c r="B3" s="12" t="s">
        <v>8</v>
      </c>
      <c r="C3" s="13" t="s">
        <v>9</v>
      </c>
      <c r="D3" s="13" t="s">
        <v>10</v>
      </c>
      <c r="E3" s="12" t="s">
        <v>11</v>
      </c>
      <c r="F3" s="14" t="s">
        <v>12</v>
      </c>
    </row>
    <row r="4" spans="1:6" x14ac:dyDescent="0.35">
      <c r="A4" s="15" t="s">
        <v>13</v>
      </c>
      <c r="B4" s="16" t="s">
        <v>14</v>
      </c>
      <c r="F4"/>
    </row>
    <row r="5" spans="1:6" x14ac:dyDescent="0.35">
      <c r="A5" s="17" t="s">
        <v>7</v>
      </c>
      <c r="B5" s="17" t="s">
        <v>8</v>
      </c>
      <c r="C5" s="18" t="s">
        <v>9</v>
      </c>
      <c r="D5" s="18" t="s">
        <v>10</v>
      </c>
      <c r="E5" s="17" t="s">
        <v>11</v>
      </c>
      <c r="F5" s="57" t="s">
        <v>12</v>
      </c>
    </row>
    <row r="6" spans="1:6" ht="29" x14ac:dyDescent="0.35">
      <c r="A6" s="23" t="s">
        <v>15</v>
      </c>
      <c r="B6" s="24" t="s">
        <v>16</v>
      </c>
      <c r="C6" s="25">
        <v>7150</v>
      </c>
      <c r="D6" s="26" t="s">
        <v>17</v>
      </c>
      <c r="E6" s="27"/>
      <c r="F6" s="48">
        <f t="shared" ref="F6:F8" si="0">IFERROR($C6*$E6, "")</f>
        <v>0</v>
      </c>
    </row>
    <row r="7" spans="1:6" ht="29" x14ac:dyDescent="0.35">
      <c r="A7" s="23" t="s">
        <v>18</v>
      </c>
      <c r="B7" s="24" t="s">
        <v>19</v>
      </c>
      <c r="C7" s="25">
        <v>230</v>
      </c>
      <c r="D7" s="26" t="s">
        <v>17</v>
      </c>
      <c r="E7" s="27"/>
      <c r="F7" s="48">
        <f t="shared" si="0"/>
        <v>0</v>
      </c>
    </row>
    <row r="8" spans="1:6" ht="29.5" thickBot="1" x14ac:dyDescent="0.4">
      <c r="A8" s="23" t="s">
        <v>20</v>
      </c>
      <c r="B8" s="24" t="s">
        <v>21</v>
      </c>
      <c r="C8" s="25">
        <v>7500</v>
      </c>
      <c r="D8" s="26" t="s">
        <v>17</v>
      </c>
      <c r="E8" s="27"/>
      <c r="F8" s="48">
        <f t="shared" si="0"/>
        <v>0</v>
      </c>
    </row>
    <row r="9" spans="1:6" ht="15" thickTop="1" x14ac:dyDescent="0.35">
      <c r="A9" s="19"/>
      <c r="B9" s="20"/>
      <c r="C9" s="21"/>
      <c r="D9" s="19"/>
      <c r="E9" s="22" t="s">
        <v>22</v>
      </c>
      <c r="F9" s="47">
        <f>SUM(F6:F8)</f>
        <v>0</v>
      </c>
    </row>
    <row r="11" spans="1:6" x14ac:dyDescent="0.35">
      <c r="A11" s="15" t="s">
        <v>23</v>
      </c>
      <c r="B11" s="16" t="s">
        <v>24</v>
      </c>
    </row>
    <row r="12" spans="1:6" x14ac:dyDescent="0.35">
      <c r="A12" s="17" t="s">
        <v>7</v>
      </c>
      <c r="B12" s="17" t="s">
        <v>8</v>
      </c>
      <c r="C12" s="18" t="s">
        <v>9</v>
      </c>
      <c r="D12" s="18" t="s">
        <v>10</v>
      </c>
      <c r="E12" s="49" t="s">
        <v>11</v>
      </c>
      <c r="F12" s="44" t="s">
        <v>12</v>
      </c>
    </row>
    <row r="13" spans="1:6" ht="43.5" x14ac:dyDescent="0.35">
      <c r="A13" s="23" t="s">
        <v>25</v>
      </c>
      <c r="B13" s="24" t="s">
        <v>26</v>
      </c>
      <c r="C13" s="25">
        <v>4420</v>
      </c>
      <c r="D13" s="26" t="s">
        <v>27</v>
      </c>
      <c r="E13" s="27"/>
      <c r="F13" s="48">
        <f t="shared" ref="F13:F20" si="1">IFERROR($C13*$E13, "")</f>
        <v>0</v>
      </c>
    </row>
    <row r="14" spans="1:6" ht="43.5" x14ac:dyDescent="0.35">
      <c r="A14" s="23" t="s">
        <v>28</v>
      </c>
      <c r="B14" s="24" t="s">
        <v>29</v>
      </c>
      <c r="C14" s="25">
        <v>5750</v>
      </c>
      <c r="D14" s="26" t="s">
        <v>27</v>
      </c>
      <c r="E14" s="27"/>
      <c r="F14" s="48">
        <f t="shared" si="1"/>
        <v>0</v>
      </c>
    </row>
    <row r="15" spans="1:6" ht="29" x14ac:dyDescent="0.35">
      <c r="A15" s="23" t="s">
        <v>30</v>
      </c>
      <c r="B15" s="24" t="s">
        <v>31</v>
      </c>
      <c r="C15" s="25">
        <v>180</v>
      </c>
      <c r="D15" s="26" t="s">
        <v>32</v>
      </c>
      <c r="E15" s="27"/>
      <c r="F15" s="48">
        <f t="shared" si="1"/>
        <v>0</v>
      </c>
    </row>
    <row r="16" spans="1:6" ht="29" x14ac:dyDescent="0.35">
      <c r="A16" s="23" t="s">
        <v>33</v>
      </c>
      <c r="B16" s="24" t="s">
        <v>34</v>
      </c>
      <c r="C16" s="25">
        <v>620</v>
      </c>
      <c r="D16" s="26" t="s">
        <v>32</v>
      </c>
      <c r="E16" s="27"/>
      <c r="F16" s="48">
        <f t="shared" si="1"/>
        <v>0</v>
      </c>
    </row>
    <row r="17" spans="1:8" ht="29" x14ac:dyDescent="0.35">
      <c r="A17" s="23" t="s">
        <v>35</v>
      </c>
      <c r="B17" s="24" t="s">
        <v>36</v>
      </c>
      <c r="C17" s="25">
        <v>165</v>
      </c>
      <c r="D17" s="26" t="s">
        <v>32</v>
      </c>
      <c r="E17" s="27"/>
      <c r="F17" s="48">
        <f t="shared" si="1"/>
        <v>0</v>
      </c>
    </row>
    <row r="18" spans="1:8" ht="43.5" x14ac:dyDescent="0.35">
      <c r="A18" s="23" t="s">
        <v>37</v>
      </c>
      <c r="B18" s="24" t="s">
        <v>38</v>
      </c>
      <c r="C18" s="25">
        <v>635</v>
      </c>
      <c r="D18" s="26" t="s">
        <v>32</v>
      </c>
      <c r="E18" s="27"/>
      <c r="F18" s="48">
        <f t="shared" si="1"/>
        <v>0</v>
      </c>
    </row>
    <row r="19" spans="1:8" ht="43.5" x14ac:dyDescent="0.35">
      <c r="A19" s="23" t="s">
        <v>39</v>
      </c>
      <c r="B19" s="24" t="s">
        <v>40</v>
      </c>
      <c r="C19" s="25">
        <v>30</v>
      </c>
      <c r="D19" s="26" t="s">
        <v>41</v>
      </c>
      <c r="E19" s="27"/>
      <c r="F19" s="48">
        <f t="shared" si="1"/>
        <v>0</v>
      </c>
    </row>
    <row r="20" spans="1:8" ht="29" x14ac:dyDescent="0.35">
      <c r="A20" s="23" t="s">
        <v>42</v>
      </c>
      <c r="B20" s="24" t="s">
        <v>43</v>
      </c>
      <c r="C20" s="25">
        <v>215</v>
      </c>
      <c r="D20" s="26" t="s">
        <v>17</v>
      </c>
      <c r="E20" s="27"/>
      <c r="F20" s="48">
        <f t="shared" si="1"/>
        <v>0</v>
      </c>
    </row>
    <row r="21" spans="1:8" ht="58" x14ac:dyDescent="0.35">
      <c r="A21" s="23" t="s">
        <v>44</v>
      </c>
      <c r="B21" s="24" t="s">
        <v>45</v>
      </c>
      <c r="C21" s="25">
        <v>190</v>
      </c>
      <c r="D21" s="26" t="s">
        <v>17</v>
      </c>
      <c r="E21" s="27"/>
      <c r="F21" s="48">
        <f>IFERROR($C21*$E21, "")</f>
        <v>0</v>
      </c>
      <c r="H21" s="70"/>
    </row>
    <row r="22" spans="1:8" ht="29" x14ac:dyDescent="0.35">
      <c r="A22" s="23" t="s">
        <v>46</v>
      </c>
      <c r="B22" s="24" t="s">
        <v>47</v>
      </c>
      <c r="C22" s="25">
        <v>705</v>
      </c>
      <c r="D22" s="26" t="s">
        <v>27</v>
      </c>
      <c r="E22" s="27"/>
      <c r="F22" s="48">
        <f>IFERROR($C22*$E22, "")</f>
        <v>0</v>
      </c>
    </row>
    <row r="23" spans="1:8" ht="58.5" thickBot="1" x14ac:dyDescent="0.4">
      <c r="A23" s="23" t="s">
        <v>48</v>
      </c>
      <c r="B23" s="24" t="s">
        <v>49</v>
      </c>
      <c r="C23" s="25">
        <v>5570</v>
      </c>
      <c r="D23" s="26" t="s">
        <v>32</v>
      </c>
      <c r="E23" s="27"/>
      <c r="F23" s="48">
        <f>IFERROR($C23*$E23, "")</f>
        <v>0</v>
      </c>
    </row>
    <row r="24" spans="1:8" ht="15" thickTop="1" x14ac:dyDescent="0.35">
      <c r="A24" s="19"/>
      <c r="B24" s="20"/>
      <c r="C24" s="21"/>
      <c r="D24" s="19"/>
      <c r="E24" s="22" t="s">
        <v>22</v>
      </c>
      <c r="F24" s="47">
        <f>SUM(F13:F23)</f>
        <v>0</v>
      </c>
    </row>
    <row r="26" spans="1:8" x14ac:dyDescent="0.35">
      <c r="A26" s="15" t="s">
        <v>50</v>
      </c>
      <c r="B26" s="16" t="s">
        <v>51</v>
      </c>
    </row>
    <row r="27" spans="1:8" x14ac:dyDescent="0.35">
      <c r="A27" s="17" t="s">
        <v>7</v>
      </c>
      <c r="B27" s="17" t="s">
        <v>8</v>
      </c>
      <c r="C27" s="18" t="s">
        <v>9</v>
      </c>
      <c r="D27" s="18" t="s">
        <v>10</v>
      </c>
      <c r="E27" s="18" t="s">
        <v>52</v>
      </c>
      <c r="F27" s="44" t="s">
        <v>12</v>
      </c>
    </row>
    <row r="28" spans="1:8" ht="29" x14ac:dyDescent="0.35">
      <c r="A28" s="23" t="s">
        <v>53</v>
      </c>
      <c r="B28" s="24" t="s">
        <v>54</v>
      </c>
      <c r="C28" s="25">
        <v>505</v>
      </c>
      <c r="D28" s="26" t="s">
        <v>32</v>
      </c>
      <c r="E28" s="27"/>
      <c r="F28" s="48">
        <f t="shared" ref="F28:F30" si="2">IFERROR($C28*$E28, "")</f>
        <v>0</v>
      </c>
    </row>
    <row r="29" spans="1:8" ht="29" x14ac:dyDescent="0.35">
      <c r="A29" s="23" t="s">
        <v>55</v>
      </c>
      <c r="B29" s="24" t="s">
        <v>56</v>
      </c>
      <c r="C29" s="25">
        <v>8210</v>
      </c>
      <c r="D29" s="26" t="s">
        <v>57</v>
      </c>
      <c r="E29" s="27"/>
      <c r="F29" s="48">
        <f t="shared" si="2"/>
        <v>0</v>
      </c>
    </row>
    <row r="30" spans="1:8" ht="29" x14ac:dyDescent="0.35">
      <c r="A30" s="23" t="s">
        <v>58</v>
      </c>
      <c r="B30" s="24" t="s">
        <v>59</v>
      </c>
      <c r="C30" s="25">
        <v>5145</v>
      </c>
      <c r="D30" s="26" t="s">
        <v>57</v>
      </c>
      <c r="E30" s="27"/>
      <c r="F30" s="48">
        <f t="shared" si="2"/>
        <v>0</v>
      </c>
    </row>
    <row r="31" spans="1:8" ht="29.5" thickBot="1" x14ac:dyDescent="0.4">
      <c r="A31" s="23" t="s">
        <v>60</v>
      </c>
      <c r="B31" s="24" t="s">
        <v>61</v>
      </c>
      <c r="C31" s="25">
        <v>2760</v>
      </c>
      <c r="D31" s="26" t="s">
        <v>57</v>
      </c>
      <c r="E31" s="27"/>
      <c r="F31" s="48">
        <f>IFERROR($C31*$E31, "")</f>
        <v>0</v>
      </c>
    </row>
    <row r="32" spans="1:8" ht="15" thickTop="1" x14ac:dyDescent="0.35">
      <c r="A32" s="50"/>
      <c r="B32" s="20"/>
      <c r="C32" s="21"/>
      <c r="D32" s="19"/>
      <c r="E32" s="22" t="s">
        <v>22</v>
      </c>
      <c r="F32" s="47">
        <f>SUM(F28:F31)</f>
        <v>0</v>
      </c>
    </row>
    <row r="34" spans="1:6" x14ac:dyDescent="0.35">
      <c r="A34" s="15" t="s">
        <v>62</v>
      </c>
      <c r="B34" s="16" t="s">
        <v>63</v>
      </c>
    </row>
    <row r="35" spans="1:6" x14ac:dyDescent="0.35">
      <c r="A35" s="17" t="s">
        <v>7</v>
      </c>
      <c r="B35" s="17" t="s">
        <v>8</v>
      </c>
      <c r="C35" s="18" t="s">
        <v>9</v>
      </c>
      <c r="D35" s="18" t="s">
        <v>10</v>
      </c>
      <c r="E35" s="18" t="s">
        <v>52</v>
      </c>
      <c r="F35" s="44" t="s">
        <v>12</v>
      </c>
    </row>
    <row r="36" spans="1:6" ht="29" x14ac:dyDescent="0.35">
      <c r="A36" s="23" t="s">
        <v>64</v>
      </c>
      <c r="B36" s="24" t="s">
        <v>65</v>
      </c>
      <c r="C36" s="25">
        <v>175</v>
      </c>
      <c r="D36" s="26" t="s">
        <v>27</v>
      </c>
      <c r="E36" s="27"/>
      <c r="F36" s="48">
        <f t="shared" ref="F36:F50" si="3">IFERROR($C36*$E36, "")</f>
        <v>0</v>
      </c>
    </row>
    <row r="37" spans="1:6" ht="29" x14ac:dyDescent="0.35">
      <c r="A37" s="23" t="s">
        <v>66</v>
      </c>
      <c r="B37" s="24" t="s">
        <v>67</v>
      </c>
      <c r="C37" s="25">
        <v>800</v>
      </c>
      <c r="D37" s="26" t="s">
        <v>27</v>
      </c>
      <c r="E37" s="27"/>
      <c r="F37" s="48">
        <f t="shared" si="3"/>
        <v>0</v>
      </c>
    </row>
    <row r="38" spans="1:6" ht="29" x14ac:dyDescent="0.35">
      <c r="A38" s="23" t="s">
        <v>68</v>
      </c>
      <c r="B38" s="24" t="s">
        <v>69</v>
      </c>
      <c r="C38" s="25">
        <v>1055</v>
      </c>
      <c r="D38" s="26" t="s">
        <v>27</v>
      </c>
      <c r="E38" s="27"/>
      <c r="F38" s="48">
        <f t="shared" si="3"/>
        <v>0</v>
      </c>
    </row>
    <row r="39" spans="1:6" ht="29" x14ac:dyDescent="0.35">
      <c r="A39" s="23" t="s">
        <v>70</v>
      </c>
      <c r="B39" s="24" t="s">
        <v>71</v>
      </c>
      <c r="C39" s="25">
        <v>15</v>
      </c>
      <c r="D39" s="26" t="s">
        <v>27</v>
      </c>
      <c r="E39" s="27"/>
      <c r="F39" s="48">
        <f t="shared" si="3"/>
        <v>0</v>
      </c>
    </row>
    <row r="40" spans="1:6" ht="29" x14ac:dyDescent="0.35">
      <c r="A40" s="23" t="s">
        <v>72</v>
      </c>
      <c r="B40" s="24" t="s">
        <v>73</v>
      </c>
      <c r="C40" s="25">
        <v>65</v>
      </c>
      <c r="D40" s="26" t="s">
        <v>27</v>
      </c>
      <c r="E40" s="27"/>
      <c r="F40" s="48">
        <f t="shared" si="3"/>
        <v>0</v>
      </c>
    </row>
    <row r="41" spans="1:6" ht="29" x14ac:dyDescent="0.35">
      <c r="A41" s="23" t="s">
        <v>74</v>
      </c>
      <c r="B41" s="24" t="s">
        <v>75</v>
      </c>
      <c r="C41" s="25">
        <v>105</v>
      </c>
      <c r="D41" s="26" t="s">
        <v>27</v>
      </c>
      <c r="E41" s="27"/>
      <c r="F41" s="48">
        <f t="shared" si="3"/>
        <v>0</v>
      </c>
    </row>
    <row r="42" spans="1:6" x14ac:dyDescent="0.35">
      <c r="A42" s="23" t="s">
        <v>76</v>
      </c>
      <c r="B42" s="24" t="s">
        <v>77</v>
      </c>
      <c r="C42" s="58">
        <v>4430</v>
      </c>
      <c r="D42" s="26" t="s">
        <v>27</v>
      </c>
      <c r="E42" s="27"/>
      <c r="F42" s="48">
        <f t="shared" si="3"/>
        <v>0</v>
      </c>
    </row>
    <row r="43" spans="1:6" ht="29" x14ac:dyDescent="0.35">
      <c r="A43" s="23" t="s">
        <v>78</v>
      </c>
      <c r="B43" s="24" t="s">
        <v>79</v>
      </c>
      <c r="C43" s="25">
        <v>20</v>
      </c>
      <c r="D43" s="26" t="s">
        <v>80</v>
      </c>
      <c r="E43" s="27"/>
      <c r="F43" s="48">
        <f t="shared" si="3"/>
        <v>0</v>
      </c>
    </row>
    <row r="44" spans="1:6" ht="43.5" x14ac:dyDescent="0.35">
      <c r="A44" s="23" t="s">
        <v>81</v>
      </c>
      <c r="B44" s="24" t="s">
        <v>82</v>
      </c>
      <c r="C44" s="25">
        <v>33</v>
      </c>
      <c r="D44" s="26" t="s">
        <v>80</v>
      </c>
      <c r="E44" s="27"/>
      <c r="F44" s="48">
        <f t="shared" si="3"/>
        <v>0</v>
      </c>
    </row>
    <row r="45" spans="1:6" ht="29" x14ac:dyDescent="0.35">
      <c r="A45" s="23" t="s">
        <v>83</v>
      </c>
      <c r="B45" s="24" t="s">
        <v>84</v>
      </c>
      <c r="C45" s="25">
        <v>1</v>
      </c>
      <c r="D45" s="26" t="s">
        <v>80</v>
      </c>
      <c r="E45" s="27"/>
      <c r="F45" s="48">
        <f t="shared" si="3"/>
        <v>0</v>
      </c>
    </row>
    <row r="46" spans="1:6" ht="29" x14ac:dyDescent="0.35">
      <c r="A46" s="23" t="s">
        <v>85</v>
      </c>
      <c r="B46" s="24" t="s">
        <v>86</v>
      </c>
      <c r="C46" s="25">
        <v>1</v>
      </c>
      <c r="D46" s="26" t="s">
        <v>80</v>
      </c>
      <c r="E46" s="27"/>
      <c r="F46" s="48">
        <f t="shared" si="3"/>
        <v>0</v>
      </c>
    </row>
    <row r="47" spans="1:6" ht="58" x14ac:dyDescent="0.35">
      <c r="A47" s="23" t="s">
        <v>87</v>
      </c>
      <c r="B47" s="24" t="s">
        <v>88</v>
      </c>
      <c r="C47" s="25">
        <v>3</v>
      </c>
      <c r="D47" s="26" t="s">
        <v>80</v>
      </c>
      <c r="E47" s="27"/>
      <c r="F47" s="48">
        <f t="shared" si="3"/>
        <v>0</v>
      </c>
    </row>
    <row r="48" spans="1:6" ht="29" x14ac:dyDescent="0.35">
      <c r="A48" s="23" t="s">
        <v>89</v>
      </c>
      <c r="B48" s="24" t="s">
        <v>90</v>
      </c>
      <c r="C48" s="25">
        <v>7</v>
      </c>
      <c r="D48" s="26" t="s">
        <v>80</v>
      </c>
      <c r="E48" s="27"/>
      <c r="F48" s="48">
        <f t="shared" si="3"/>
        <v>0</v>
      </c>
    </row>
    <row r="49" spans="1:6" ht="43.5" x14ac:dyDescent="0.35">
      <c r="A49" s="23" t="s">
        <v>91</v>
      </c>
      <c r="B49" s="24" t="s">
        <v>92</v>
      </c>
      <c r="C49" s="25">
        <v>10</v>
      </c>
      <c r="D49" s="26" t="s">
        <v>93</v>
      </c>
      <c r="E49" s="27"/>
      <c r="F49" s="48">
        <f t="shared" si="3"/>
        <v>0</v>
      </c>
    </row>
    <row r="50" spans="1:6" ht="44" thickBot="1" x14ac:dyDescent="0.4">
      <c r="A50" s="23" t="s">
        <v>94</v>
      </c>
      <c r="B50" s="24" t="s">
        <v>95</v>
      </c>
      <c r="C50" s="25">
        <v>25</v>
      </c>
      <c r="D50" s="26" t="s">
        <v>93</v>
      </c>
      <c r="E50" s="27"/>
      <c r="F50" s="48">
        <f t="shared" si="3"/>
        <v>0</v>
      </c>
    </row>
    <row r="51" spans="1:6" ht="15" thickTop="1" x14ac:dyDescent="0.35">
      <c r="A51" s="19"/>
      <c r="B51" s="20"/>
      <c r="C51" s="21"/>
      <c r="D51" s="19"/>
      <c r="E51" s="22" t="s">
        <v>22</v>
      </c>
      <c r="F51" s="47">
        <f>SUM(F36:F50)</f>
        <v>0</v>
      </c>
    </row>
    <row r="53" spans="1:6" x14ac:dyDescent="0.35">
      <c r="A53" s="15" t="s">
        <v>96</v>
      </c>
      <c r="B53" s="16" t="s">
        <v>97</v>
      </c>
    </row>
    <row r="54" spans="1:6" ht="15" thickBot="1" x14ac:dyDescent="0.4">
      <c r="A54" s="17" t="s">
        <v>7</v>
      </c>
      <c r="B54" s="17" t="s">
        <v>8</v>
      </c>
      <c r="C54" s="18" t="s">
        <v>9</v>
      </c>
      <c r="D54" s="18" t="s">
        <v>10</v>
      </c>
      <c r="E54" s="18" t="s">
        <v>52</v>
      </c>
      <c r="F54" s="44" t="s">
        <v>12</v>
      </c>
    </row>
    <row r="55" spans="1:6" ht="15" thickTop="1" x14ac:dyDescent="0.35">
      <c r="A55" s="19"/>
      <c r="B55" s="20"/>
      <c r="C55" s="21"/>
      <c r="D55" s="19"/>
      <c r="E55" s="22" t="s">
        <v>22</v>
      </c>
      <c r="F55" s="47"/>
    </row>
    <row r="57" spans="1:6" x14ac:dyDescent="0.35">
      <c r="A57" s="15" t="s">
        <v>98</v>
      </c>
      <c r="B57" s="16" t="s">
        <v>99</v>
      </c>
    </row>
    <row r="58" spans="1:6" x14ac:dyDescent="0.35">
      <c r="A58" s="17" t="s">
        <v>7</v>
      </c>
      <c r="B58" s="17" t="s">
        <v>8</v>
      </c>
      <c r="C58" s="18" t="s">
        <v>9</v>
      </c>
      <c r="D58" s="18" t="s">
        <v>10</v>
      </c>
      <c r="E58" s="18" t="s">
        <v>52</v>
      </c>
      <c r="F58" s="44" t="s">
        <v>12</v>
      </c>
    </row>
    <row r="59" spans="1:6" x14ac:dyDescent="0.35">
      <c r="A59" s="23" t="s">
        <v>100</v>
      </c>
      <c r="B59" s="24" t="s">
        <v>101</v>
      </c>
      <c r="C59" s="25">
        <v>3</v>
      </c>
      <c r="D59" s="26" t="s">
        <v>80</v>
      </c>
      <c r="E59" s="27"/>
      <c r="F59" s="48">
        <f t="shared" ref="F59:F76" si="4">IFERROR($C59*$E59, "")</f>
        <v>0</v>
      </c>
    </row>
    <row r="60" spans="1:6" x14ac:dyDescent="0.35">
      <c r="A60" s="23" t="s">
        <v>102</v>
      </c>
      <c r="B60" s="24" t="s">
        <v>103</v>
      </c>
      <c r="C60" s="25">
        <v>5</v>
      </c>
      <c r="D60" s="26" t="s">
        <v>80</v>
      </c>
      <c r="E60" s="27"/>
      <c r="F60" s="48">
        <f t="shared" si="4"/>
        <v>0</v>
      </c>
    </row>
    <row r="61" spans="1:6" x14ac:dyDescent="0.35">
      <c r="A61" s="23" t="s">
        <v>104</v>
      </c>
      <c r="B61" s="24" t="s">
        <v>105</v>
      </c>
      <c r="C61" s="25">
        <v>2</v>
      </c>
      <c r="D61" s="26" t="s">
        <v>80</v>
      </c>
      <c r="E61" s="27"/>
      <c r="F61" s="48">
        <f t="shared" si="4"/>
        <v>0</v>
      </c>
    </row>
    <row r="62" spans="1:6" ht="43.5" x14ac:dyDescent="0.35">
      <c r="A62" s="23" t="s">
        <v>106</v>
      </c>
      <c r="B62" s="24" t="s">
        <v>107</v>
      </c>
      <c r="C62" s="25">
        <v>1</v>
      </c>
      <c r="D62" s="26" t="s">
        <v>80</v>
      </c>
      <c r="E62" s="27"/>
      <c r="F62" s="48">
        <f t="shared" si="4"/>
        <v>0</v>
      </c>
    </row>
    <row r="63" spans="1:6" x14ac:dyDescent="0.35">
      <c r="A63" s="23" t="s">
        <v>108</v>
      </c>
      <c r="B63" s="24" t="s">
        <v>109</v>
      </c>
      <c r="C63" s="25">
        <v>7</v>
      </c>
      <c r="D63" s="26" t="s">
        <v>80</v>
      </c>
      <c r="E63" s="27"/>
      <c r="F63" s="48">
        <f t="shared" si="4"/>
        <v>0</v>
      </c>
    </row>
    <row r="64" spans="1:6" ht="43.5" x14ac:dyDescent="0.35">
      <c r="A64" s="23" t="s">
        <v>110</v>
      </c>
      <c r="B64" s="24" t="s">
        <v>111</v>
      </c>
      <c r="C64" s="25">
        <v>7</v>
      </c>
      <c r="D64" s="26" t="s">
        <v>80</v>
      </c>
      <c r="E64" s="27"/>
      <c r="F64" s="48">
        <f t="shared" si="4"/>
        <v>0</v>
      </c>
    </row>
    <row r="65" spans="1:6" x14ac:dyDescent="0.35">
      <c r="A65" s="23" t="s">
        <v>112</v>
      </c>
      <c r="B65" s="24" t="s">
        <v>113</v>
      </c>
      <c r="C65" s="25">
        <v>2</v>
      </c>
      <c r="D65" s="26" t="s">
        <v>80</v>
      </c>
      <c r="E65" s="27"/>
      <c r="F65" s="48">
        <f t="shared" si="4"/>
        <v>0</v>
      </c>
    </row>
    <row r="66" spans="1:6" x14ac:dyDescent="0.35">
      <c r="A66" s="23" t="s">
        <v>114</v>
      </c>
      <c r="B66" s="24" t="s">
        <v>115</v>
      </c>
      <c r="C66" s="25">
        <v>4</v>
      </c>
      <c r="D66" s="26" t="s">
        <v>80</v>
      </c>
      <c r="E66" s="27"/>
      <c r="F66" s="48">
        <f t="shared" si="4"/>
        <v>0</v>
      </c>
    </row>
    <row r="67" spans="1:6" x14ac:dyDescent="0.35">
      <c r="A67" s="23" t="s">
        <v>116</v>
      </c>
      <c r="B67" s="24" t="s">
        <v>117</v>
      </c>
      <c r="C67" s="25">
        <v>3</v>
      </c>
      <c r="D67" s="26" t="s">
        <v>80</v>
      </c>
      <c r="E67" s="27"/>
      <c r="F67" s="48">
        <f t="shared" si="4"/>
        <v>0</v>
      </c>
    </row>
    <row r="68" spans="1:6" ht="29" x14ac:dyDescent="0.35">
      <c r="A68" s="23" t="s">
        <v>118</v>
      </c>
      <c r="B68" s="24" t="s">
        <v>119</v>
      </c>
      <c r="C68" s="25">
        <v>1</v>
      </c>
      <c r="D68" s="26" t="s">
        <v>80</v>
      </c>
      <c r="E68" s="27"/>
      <c r="F68" s="48">
        <f t="shared" si="4"/>
        <v>0</v>
      </c>
    </row>
    <row r="69" spans="1:6" ht="101.5" x14ac:dyDescent="0.35">
      <c r="A69" s="23" t="s">
        <v>120</v>
      </c>
      <c r="B69" s="24" t="s">
        <v>121</v>
      </c>
      <c r="C69" s="25">
        <v>1</v>
      </c>
      <c r="D69" s="26" t="s">
        <v>80</v>
      </c>
      <c r="E69" s="27"/>
      <c r="F69" s="48">
        <f t="shared" si="4"/>
        <v>0</v>
      </c>
    </row>
    <row r="70" spans="1:6" ht="87" x14ac:dyDescent="0.35">
      <c r="A70" s="23" t="s">
        <v>122</v>
      </c>
      <c r="B70" s="24" t="s">
        <v>123</v>
      </c>
      <c r="C70" s="25">
        <v>3</v>
      </c>
      <c r="D70" s="26" t="s">
        <v>80</v>
      </c>
      <c r="E70" s="27"/>
      <c r="F70" s="48">
        <f t="shared" si="4"/>
        <v>0</v>
      </c>
    </row>
    <row r="71" spans="1:6" ht="101.5" x14ac:dyDescent="0.35">
      <c r="A71" s="23" t="s">
        <v>124</v>
      </c>
      <c r="B71" s="24" t="s">
        <v>125</v>
      </c>
      <c r="C71" s="25">
        <v>1</v>
      </c>
      <c r="D71" s="26" t="s">
        <v>80</v>
      </c>
      <c r="E71" s="27"/>
      <c r="F71" s="48">
        <f t="shared" si="4"/>
        <v>0</v>
      </c>
    </row>
    <row r="72" spans="1:6" ht="29" x14ac:dyDescent="0.35">
      <c r="A72" s="23" t="s">
        <v>126</v>
      </c>
      <c r="B72" s="24" t="s">
        <v>127</v>
      </c>
      <c r="C72" s="25">
        <v>2375</v>
      </c>
      <c r="D72" s="26" t="s">
        <v>27</v>
      </c>
      <c r="E72" s="27"/>
      <c r="F72" s="48">
        <f t="shared" si="4"/>
        <v>0</v>
      </c>
    </row>
    <row r="73" spans="1:6" x14ac:dyDescent="0.35">
      <c r="A73" s="23" t="s">
        <v>128</v>
      </c>
      <c r="B73" s="24" t="s">
        <v>129</v>
      </c>
      <c r="C73" s="25">
        <v>90</v>
      </c>
      <c r="D73" s="26" t="s">
        <v>27</v>
      </c>
      <c r="E73" s="27"/>
      <c r="F73" s="48">
        <f t="shared" si="4"/>
        <v>0</v>
      </c>
    </row>
    <row r="74" spans="1:6" x14ac:dyDescent="0.35">
      <c r="A74" s="23" t="s">
        <v>130</v>
      </c>
      <c r="B74" s="24" t="s">
        <v>131</v>
      </c>
      <c r="C74" s="25">
        <v>325</v>
      </c>
      <c r="D74" s="26" t="s">
        <v>27</v>
      </c>
      <c r="E74" s="27"/>
      <c r="F74" s="48">
        <f t="shared" si="4"/>
        <v>0</v>
      </c>
    </row>
    <row r="75" spans="1:6" x14ac:dyDescent="0.35">
      <c r="A75" s="23" t="s">
        <v>132</v>
      </c>
      <c r="B75" s="24" t="s">
        <v>133</v>
      </c>
      <c r="C75" s="25">
        <v>55</v>
      </c>
      <c r="D75" s="26" t="s">
        <v>27</v>
      </c>
      <c r="E75" s="27"/>
      <c r="F75" s="48">
        <f t="shared" si="4"/>
        <v>0</v>
      </c>
    </row>
    <row r="76" spans="1:6" ht="15" thickBot="1" x14ac:dyDescent="0.4">
      <c r="A76" s="23" t="s">
        <v>134</v>
      </c>
      <c r="B76" s="24" t="s">
        <v>135</v>
      </c>
      <c r="C76" s="25">
        <v>190</v>
      </c>
      <c r="D76" s="26" t="s">
        <v>27</v>
      </c>
      <c r="E76" s="27"/>
      <c r="F76" s="48">
        <f t="shared" si="4"/>
        <v>0</v>
      </c>
    </row>
    <row r="77" spans="1:6" ht="15" thickTop="1" x14ac:dyDescent="0.35">
      <c r="A77" s="19"/>
      <c r="B77" s="20"/>
      <c r="C77" s="21"/>
      <c r="D77" s="19"/>
      <c r="E77" s="22" t="s">
        <v>22</v>
      </c>
      <c r="F77" s="47">
        <f>SUM(F59:F76)</f>
        <v>0</v>
      </c>
    </row>
    <row r="79" spans="1:6" x14ac:dyDescent="0.35">
      <c r="A79" s="15" t="s">
        <v>136</v>
      </c>
      <c r="B79" s="16" t="s">
        <v>137</v>
      </c>
    </row>
    <row r="80" spans="1:6" x14ac:dyDescent="0.35">
      <c r="A80" s="17" t="s">
        <v>7</v>
      </c>
      <c r="B80" s="17" t="s">
        <v>8</v>
      </c>
      <c r="C80" s="18" t="s">
        <v>9</v>
      </c>
      <c r="D80" s="18" t="s">
        <v>10</v>
      </c>
      <c r="E80" s="18" t="s">
        <v>52</v>
      </c>
      <c r="F80" s="44" t="s">
        <v>12</v>
      </c>
    </row>
    <row r="81" spans="1:6" ht="29" x14ac:dyDescent="0.35">
      <c r="A81" s="23" t="s">
        <v>138</v>
      </c>
      <c r="B81" s="24" t="s">
        <v>139</v>
      </c>
      <c r="C81" s="25">
        <v>20</v>
      </c>
      <c r="D81" s="26"/>
      <c r="E81" s="27"/>
      <c r="F81" s="48">
        <f>IFERROR($C81*$E81, "")</f>
        <v>0</v>
      </c>
    </row>
    <row r="82" spans="1:6" x14ac:dyDescent="0.35">
      <c r="A82" s="23" t="s">
        <v>140</v>
      </c>
      <c r="B82" s="24" t="s">
        <v>141</v>
      </c>
      <c r="C82" s="25">
        <v>155</v>
      </c>
      <c r="D82" s="26" t="s">
        <v>27</v>
      </c>
      <c r="E82" s="27"/>
      <c r="F82" s="48">
        <f t="shared" ref="F82:F94" si="5">IFERROR($C82*$E82, "")</f>
        <v>0</v>
      </c>
    </row>
    <row r="83" spans="1:6" ht="29" x14ac:dyDescent="0.35">
      <c r="A83" s="23" t="s">
        <v>142</v>
      </c>
      <c r="B83" s="24" t="s">
        <v>143</v>
      </c>
      <c r="C83" s="25">
        <v>270</v>
      </c>
      <c r="D83" s="26" t="s">
        <v>27</v>
      </c>
      <c r="E83" s="27"/>
      <c r="F83" s="48">
        <f t="shared" si="5"/>
        <v>0</v>
      </c>
    </row>
    <row r="84" spans="1:6" ht="29" x14ac:dyDescent="0.35">
      <c r="A84" s="23" t="s">
        <v>144</v>
      </c>
      <c r="B84" s="24" t="s">
        <v>145</v>
      </c>
      <c r="C84" s="25">
        <v>20</v>
      </c>
      <c r="D84" s="26" t="s">
        <v>27</v>
      </c>
      <c r="E84" s="27"/>
      <c r="F84" s="48">
        <f t="shared" si="5"/>
        <v>0</v>
      </c>
    </row>
    <row r="85" spans="1:6" ht="29" x14ac:dyDescent="0.35">
      <c r="A85" s="23" t="s">
        <v>146</v>
      </c>
      <c r="B85" s="24" t="s">
        <v>147</v>
      </c>
      <c r="C85" s="25">
        <v>1185</v>
      </c>
      <c r="D85" s="26" t="s">
        <v>27</v>
      </c>
      <c r="E85" s="27"/>
      <c r="F85" s="48">
        <f t="shared" si="5"/>
        <v>0</v>
      </c>
    </row>
    <row r="86" spans="1:6" ht="29" x14ac:dyDescent="0.35">
      <c r="A86" s="23" t="s">
        <v>148</v>
      </c>
      <c r="B86" s="24" t="s">
        <v>149</v>
      </c>
      <c r="C86" s="25">
        <v>1125</v>
      </c>
      <c r="D86" s="26" t="s">
        <v>27</v>
      </c>
      <c r="E86" s="27"/>
      <c r="F86" s="48">
        <f t="shared" si="5"/>
        <v>0</v>
      </c>
    </row>
    <row r="87" spans="1:6" ht="29" x14ac:dyDescent="0.35">
      <c r="A87" s="23" t="s">
        <v>150</v>
      </c>
      <c r="B87" s="24" t="s">
        <v>151</v>
      </c>
      <c r="C87" s="25">
        <v>30</v>
      </c>
      <c r="D87" s="26" t="s">
        <v>27</v>
      </c>
      <c r="E87" s="27"/>
      <c r="F87" s="48">
        <f t="shared" si="5"/>
        <v>0</v>
      </c>
    </row>
    <row r="88" spans="1:6" ht="29" x14ac:dyDescent="0.35">
      <c r="A88" s="23" t="s">
        <v>152</v>
      </c>
      <c r="B88" s="24" t="s">
        <v>153</v>
      </c>
      <c r="C88" s="25">
        <v>18</v>
      </c>
      <c r="D88" s="26" t="s">
        <v>80</v>
      </c>
      <c r="E88" s="27"/>
      <c r="F88" s="48">
        <f t="shared" si="5"/>
        <v>0</v>
      </c>
    </row>
    <row r="89" spans="1:6" ht="29" x14ac:dyDescent="0.35">
      <c r="A89" s="23" t="s">
        <v>154</v>
      </c>
      <c r="B89" s="24" t="s">
        <v>155</v>
      </c>
      <c r="C89" s="25">
        <v>105</v>
      </c>
      <c r="D89" s="26" t="s">
        <v>93</v>
      </c>
      <c r="E89" s="27"/>
      <c r="F89" s="48">
        <f t="shared" si="5"/>
        <v>0</v>
      </c>
    </row>
    <row r="90" spans="1:6" ht="29" x14ac:dyDescent="0.35">
      <c r="A90" s="23" t="s">
        <v>156</v>
      </c>
      <c r="B90" s="24" t="s">
        <v>157</v>
      </c>
      <c r="C90" s="25">
        <v>2</v>
      </c>
      <c r="D90" s="26" t="s">
        <v>80</v>
      </c>
      <c r="E90" s="27"/>
      <c r="F90" s="48">
        <f t="shared" si="5"/>
        <v>0</v>
      </c>
    </row>
    <row r="91" spans="1:6" ht="29" x14ac:dyDescent="0.35">
      <c r="A91" s="23" t="s">
        <v>158</v>
      </c>
      <c r="B91" s="24" t="s">
        <v>159</v>
      </c>
      <c r="C91" s="25">
        <v>15</v>
      </c>
      <c r="D91" s="26" t="s">
        <v>93</v>
      </c>
      <c r="E91" s="27"/>
      <c r="F91" s="48">
        <f t="shared" si="5"/>
        <v>0</v>
      </c>
    </row>
    <row r="92" spans="1:6" ht="87" x14ac:dyDescent="0.35">
      <c r="A92" s="23" t="s">
        <v>160</v>
      </c>
      <c r="B92" s="24" t="s">
        <v>161</v>
      </c>
      <c r="C92" s="25">
        <v>7</v>
      </c>
      <c r="D92" s="26" t="s">
        <v>80</v>
      </c>
      <c r="E92" s="27"/>
      <c r="F92" s="48">
        <f t="shared" si="5"/>
        <v>0</v>
      </c>
    </row>
    <row r="93" spans="1:6" x14ac:dyDescent="0.35">
      <c r="A93" s="23" t="s">
        <v>162</v>
      </c>
      <c r="B93" s="24" t="s">
        <v>163</v>
      </c>
      <c r="C93" s="25">
        <v>6</v>
      </c>
      <c r="D93" s="26" t="s">
        <v>80</v>
      </c>
      <c r="E93" s="27"/>
      <c r="F93" s="48">
        <f t="shared" si="5"/>
        <v>0</v>
      </c>
    </row>
    <row r="94" spans="1:6" ht="72.5" x14ac:dyDescent="0.35">
      <c r="A94" s="23" t="s">
        <v>164</v>
      </c>
      <c r="B94" s="24" t="s">
        <v>165</v>
      </c>
      <c r="C94" s="25">
        <v>90</v>
      </c>
      <c r="D94" s="26" t="s">
        <v>27</v>
      </c>
      <c r="E94" s="27"/>
      <c r="F94" s="48">
        <f t="shared" si="5"/>
        <v>0</v>
      </c>
    </row>
    <row r="95" spans="1:6" ht="15" thickBot="1" x14ac:dyDescent="0.4">
      <c r="A95" s="23" t="s">
        <v>166</v>
      </c>
      <c r="B95" s="24" t="s">
        <v>167</v>
      </c>
      <c r="C95" s="25">
        <v>17</v>
      </c>
      <c r="D95" s="26" t="s">
        <v>80</v>
      </c>
      <c r="E95" s="27"/>
      <c r="F95" s="48">
        <f>IFERROR($C95*$E95, "")</f>
        <v>0</v>
      </c>
    </row>
    <row r="96" spans="1:6" ht="15" thickTop="1" x14ac:dyDescent="0.35">
      <c r="A96" s="19"/>
      <c r="B96" s="20"/>
      <c r="C96" s="21"/>
      <c r="D96" s="19"/>
      <c r="E96" s="22" t="s">
        <v>22</v>
      </c>
      <c r="F96" s="47">
        <f>SUM(F81:F95)</f>
        <v>0</v>
      </c>
    </row>
    <row r="98" spans="1:6" x14ac:dyDescent="0.35">
      <c r="A98" s="15" t="s">
        <v>168</v>
      </c>
      <c r="B98" s="16" t="s">
        <v>169</v>
      </c>
    </row>
    <row r="99" spans="1:6" x14ac:dyDescent="0.35">
      <c r="A99" s="17" t="s">
        <v>7</v>
      </c>
      <c r="B99" s="17" t="s">
        <v>8</v>
      </c>
      <c r="C99" s="18" t="s">
        <v>9</v>
      </c>
      <c r="D99" s="18" t="s">
        <v>10</v>
      </c>
      <c r="E99" s="18" t="s">
        <v>52</v>
      </c>
      <c r="F99" s="44" t="s">
        <v>12</v>
      </c>
    </row>
    <row r="100" spans="1:6" ht="29.5" thickBot="1" x14ac:dyDescent="0.4">
      <c r="A100" s="23" t="s">
        <v>170</v>
      </c>
      <c r="B100" s="24" t="s">
        <v>171</v>
      </c>
      <c r="C100" s="25">
        <v>1</v>
      </c>
      <c r="D100" s="26" t="s">
        <v>172</v>
      </c>
      <c r="E100" s="27"/>
      <c r="F100" s="48">
        <f>IFERROR($C100*$E100, "")</f>
        <v>0</v>
      </c>
    </row>
    <row r="101" spans="1:6" ht="15" thickTop="1" x14ac:dyDescent="0.35">
      <c r="A101" s="19"/>
      <c r="B101" s="20"/>
      <c r="C101" s="21"/>
      <c r="D101" s="19"/>
      <c r="E101" s="22" t="s">
        <v>22</v>
      </c>
      <c r="F101" s="47">
        <f>SUM(F100)</f>
        <v>0</v>
      </c>
    </row>
    <row r="103" spans="1:6" x14ac:dyDescent="0.35">
      <c r="A103" s="15" t="s">
        <v>173</v>
      </c>
      <c r="B103" s="59" t="s">
        <v>174</v>
      </c>
    </row>
    <row r="104" spans="1:6" x14ac:dyDescent="0.35">
      <c r="A104" s="17" t="s">
        <v>7</v>
      </c>
      <c r="B104" s="17" t="s">
        <v>8</v>
      </c>
      <c r="C104" s="18" t="s">
        <v>9</v>
      </c>
      <c r="D104" s="18" t="s">
        <v>10</v>
      </c>
      <c r="E104" s="18" t="s">
        <v>52</v>
      </c>
      <c r="F104" s="44" t="s">
        <v>12</v>
      </c>
    </row>
    <row r="105" spans="1:6" ht="29" x14ac:dyDescent="0.35">
      <c r="A105" s="23" t="s">
        <v>175</v>
      </c>
      <c r="B105" s="24" t="s">
        <v>176</v>
      </c>
      <c r="C105" s="25">
        <v>1260</v>
      </c>
      <c r="D105" s="26" t="s">
        <v>27</v>
      </c>
      <c r="E105" s="27"/>
      <c r="F105" s="48">
        <f t="shared" ref="F105:F114" si="6">IFERROR($C105*$E105, "")</f>
        <v>0</v>
      </c>
    </row>
    <row r="106" spans="1:6" ht="29" x14ac:dyDescent="0.35">
      <c r="A106" s="23" t="s">
        <v>177</v>
      </c>
      <c r="B106" s="24" t="s">
        <v>178</v>
      </c>
      <c r="C106" s="25">
        <v>5795</v>
      </c>
      <c r="D106" s="26" t="s">
        <v>27</v>
      </c>
      <c r="E106" s="27"/>
      <c r="F106" s="48">
        <f t="shared" si="6"/>
        <v>0</v>
      </c>
    </row>
    <row r="107" spans="1:6" x14ac:dyDescent="0.35">
      <c r="A107" s="23" t="s">
        <v>179</v>
      </c>
      <c r="B107" s="24" t="s">
        <v>180</v>
      </c>
      <c r="C107" s="25">
        <v>300</v>
      </c>
      <c r="D107" s="26" t="s">
        <v>27</v>
      </c>
      <c r="E107" s="27"/>
      <c r="F107" s="48">
        <f t="shared" si="6"/>
        <v>0</v>
      </c>
    </row>
    <row r="108" spans="1:6" ht="29" x14ac:dyDescent="0.35">
      <c r="A108" s="23" t="s">
        <v>181</v>
      </c>
      <c r="B108" s="60" t="s">
        <v>182</v>
      </c>
      <c r="C108" s="25">
        <v>11</v>
      </c>
      <c r="D108" s="26" t="s">
        <v>80</v>
      </c>
      <c r="E108" s="27"/>
      <c r="F108" s="48">
        <f t="shared" si="6"/>
        <v>0</v>
      </c>
    </row>
    <row r="109" spans="1:6" ht="29" x14ac:dyDescent="0.35">
      <c r="A109" s="61" t="s">
        <v>183</v>
      </c>
      <c r="B109" s="60" t="s">
        <v>184</v>
      </c>
      <c r="C109" s="62">
        <v>7055</v>
      </c>
      <c r="D109" s="63" t="s">
        <v>27</v>
      </c>
      <c r="E109" s="64"/>
      <c r="F109" s="71">
        <f t="shared" si="6"/>
        <v>0</v>
      </c>
    </row>
    <row r="110" spans="1:6" ht="29" x14ac:dyDescent="0.35">
      <c r="A110" s="23" t="s">
        <v>185</v>
      </c>
      <c r="B110" s="24" t="s">
        <v>186</v>
      </c>
      <c r="C110" s="25">
        <v>36</v>
      </c>
      <c r="D110" s="26" t="s">
        <v>80</v>
      </c>
      <c r="E110" s="27"/>
      <c r="F110" s="48">
        <f t="shared" si="6"/>
        <v>0</v>
      </c>
    </row>
    <row r="111" spans="1:6" ht="29" x14ac:dyDescent="0.35">
      <c r="A111" s="23" t="s">
        <v>187</v>
      </c>
      <c r="B111" s="24" t="s">
        <v>188</v>
      </c>
      <c r="C111" s="25">
        <v>20</v>
      </c>
      <c r="D111" s="26" t="s">
        <v>80</v>
      </c>
      <c r="E111" s="27"/>
      <c r="F111" s="48">
        <f t="shared" si="6"/>
        <v>0</v>
      </c>
    </row>
    <row r="112" spans="1:6" ht="29" x14ac:dyDescent="0.35">
      <c r="A112" s="23" t="s">
        <v>189</v>
      </c>
      <c r="B112" s="24" t="s">
        <v>190</v>
      </c>
      <c r="C112" s="25">
        <v>21</v>
      </c>
      <c r="D112" s="26" t="s">
        <v>80</v>
      </c>
      <c r="E112" s="27"/>
      <c r="F112" s="48">
        <f t="shared" si="6"/>
        <v>0</v>
      </c>
    </row>
    <row r="113" spans="1:6" ht="43.5" x14ac:dyDescent="0.35">
      <c r="A113" s="23" t="s">
        <v>191</v>
      </c>
      <c r="B113" s="24" t="s">
        <v>192</v>
      </c>
      <c r="C113" s="25">
        <v>1</v>
      </c>
      <c r="D113" s="26" t="s">
        <v>80</v>
      </c>
      <c r="E113" s="27"/>
      <c r="F113" s="48">
        <f t="shared" si="6"/>
        <v>0</v>
      </c>
    </row>
    <row r="114" spans="1:6" ht="72.5" x14ac:dyDescent="0.35">
      <c r="A114" s="61" t="s">
        <v>193</v>
      </c>
      <c r="B114" s="60" t="s">
        <v>194</v>
      </c>
      <c r="C114" s="58">
        <v>38</v>
      </c>
      <c r="D114" s="63" t="s">
        <v>80</v>
      </c>
      <c r="E114" s="64"/>
      <c r="F114" s="48">
        <f t="shared" si="6"/>
        <v>0</v>
      </c>
    </row>
    <row r="115" spans="1:6" ht="29" x14ac:dyDescent="0.35">
      <c r="A115" s="23" t="s">
        <v>195</v>
      </c>
      <c r="B115" s="24" t="s">
        <v>196</v>
      </c>
      <c r="C115" s="25">
        <v>18</v>
      </c>
      <c r="D115" s="26" t="s">
        <v>80</v>
      </c>
      <c r="E115" s="27"/>
      <c r="F115" s="48">
        <f>IFERROR($C115*$E115, "")</f>
        <v>0</v>
      </c>
    </row>
    <row r="116" spans="1:6" ht="15" thickBot="1" x14ac:dyDescent="0.4">
      <c r="A116" s="23" t="s">
        <v>197</v>
      </c>
      <c r="B116" s="24" t="s">
        <v>198</v>
      </c>
      <c r="C116" s="25">
        <v>3</v>
      </c>
      <c r="D116" s="26" t="s">
        <v>80</v>
      </c>
      <c r="E116" s="27"/>
      <c r="F116" s="48">
        <f>IFERROR($C116*$E116, "")</f>
        <v>0</v>
      </c>
    </row>
    <row r="117" spans="1:6" ht="15" thickTop="1" x14ac:dyDescent="0.35">
      <c r="A117" s="19"/>
      <c r="B117" s="20"/>
      <c r="C117" s="21"/>
      <c r="D117" s="19"/>
      <c r="E117" s="22" t="s">
        <v>22</v>
      </c>
      <c r="F117" s="47">
        <f>SUM(F105:F116)</f>
        <v>0</v>
      </c>
    </row>
    <row r="119" spans="1:6" ht="28.9" customHeight="1" x14ac:dyDescent="0.35">
      <c r="A119" s="15" t="s">
        <v>199</v>
      </c>
      <c r="B119" s="15" t="s">
        <v>200</v>
      </c>
    </row>
    <row r="120" spans="1:6" x14ac:dyDescent="0.35">
      <c r="A120" s="17" t="s">
        <v>7</v>
      </c>
      <c r="B120" s="17" t="s">
        <v>8</v>
      </c>
      <c r="C120" s="18" t="s">
        <v>9</v>
      </c>
      <c r="D120" s="18" t="s">
        <v>10</v>
      </c>
      <c r="E120" s="18" t="s">
        <v>52</v>
      </c>
      <c r="F120" s="44" t="s">
        <v>12</v>
      </c>
    </row>
    <row r="121" spans="1:6" x14ac:dyDescent="0.35">
      <c r="A121" s="23" t="s">
        <v>201</v>
      </c>
      <c r="B121" s="24" t="s">
        <v>202</v>
      </c>
      <c r="C121" s="25">
        <v>525</v>
      </c>
      <c r="D121" s="26" t="s">
        <v>27</v>
      </c>
      <c r="E121" s="27"/>
      <c r="F121" s="48">
        <f t="shared" ref="F121:F134" si="7">IFERROR($C121*$E121, "")</f>
        <v>0</v>
      </c>
    </row>
    <row r="122" spans="1:6" ht="43.5" x14ac:dyDescent="0.35">
      <c r="A122" s="23" t="s">
        <v>203</v>
      </c>
      <c r="B122" s="24" t="s">
        <v>204</v>
      </c>
      <c r="C122" s="25">
        <v>2350</v>
      </c>
      <c r="D122" s="26" t="s">
        <v>27</v>
      </c>
      <c r="E122" s="27"/>
      <c r="F122" s="48">
        <f t="shared" si="7"/>
        <v>0</v>
      </c>
    </row>
    <row r="123" spans="1:6" ht="43.5" x14ac:dyDescent="0.35">
      <c r="A123" s="23" t="s">
        <v>205</v>
      </c>
      <c r="B123" s="24" t="s">
        <v>206</v>
      </c>
      <c r="C123" s="25">
        <v>80</v>
      </c>
      <c r="D123" s="26" t="s">
        <v>27</v>
      </c>
      <c r="E123" s="27"/>
      <c r="F123" s="48">
        <f t="shared" si="7"/>
        <v>0</v>
      </c>
    </row>
    <row r="124" spans="1:6" x14ac:dyDescent="0.35">
      <c r="A124" s="23" t="s">
        <v>207</v>
      </c>
      <c r="B124" s="24" t="s">
        <v>208</v>
      </c>
      <c r="C124" s="25">
        <v>4265</v>
      </c>
      <c r="D124" s="26" t="s">
        <v>27</v>
      </c>
      <c r="E124" s="27"/>
      <c r="F124" s="48">
        <f t="shared" si="7"/>
        <v>0</v>
      </c>
    </row>
    <row r="125" spans="1:6" ht="58" x14ac:dyDescent="0.35">
      <c r="A125" s="23" t="s">
        <v>209</v>
      </c>
      <c r="B125" s="24" t="s">
        <v>210</v>
      </c>
      <c r="C125" s="25">
        <v>4865</v>
      </c>
      <c r="D125" s="26" t="s">
        <v>27</v>
      </c>
      <c r="E125" s="27"/>
      <c r="F125" s="48">
        <f t="shared" si="7"/>
        <v>0</v>
      </c>
    </row>
    <row r="126" spans="1:6" x14ac:dyDescent="0.35">
      <c r="A126" s="23" t="s">
        <v>211</v>
      </c>
      <c r="B126" s="24" t="s">
        <v>212</v>
      </c>
      <c r="C126" s="25">
        <v>1000</v>
      </c>
      <c r="D126" s="26" t="s">
        <v>27</v>
      </c>
      <c r="E126" s="27"/>
      <c r="F126" s="48">
        <f t="shared" si="7"/>
        <v>0</v>
      </c>
    </row>
    <row r="127" spans="1:6" ht="58" x14ac:dyDescent="0.35">
      <c r="A127" s="23" t="s">
        <v>213</v>
      </c>
      <c r="B127" s="24" t="s">
        <v>214</v>
      </c>
      <c r="C127" s="25">
        <v>670</v>
      </c>
      <c r="D127" s="26" t="s">
        <v>27</v>
      </c>
      <c r="E127" s="27"/>
      <c r="F127" s="48">
        <f t="shared" si="7"/>
        <v>0</v>
      </c>
    </row>
    <row r="128" spans="1:6" ht="43.5" x14ac:dyDescent="0.35">
      <c r="A128" s="23" t="s">
        <v>215</v>
      </c>
      <c r="B128" s="24" t="s">
        <v>216</v>
      </c>
      <c r="C128" s="25">
        <v>1485</v>
      </c>
      <c r="D128" s="26" t="s">
        <v>27</v>
      </c>
      <c r="E128" s="27"/>
      <c r="F128" s="48">
        <f t="shared" si="7"/>
        <v>0</v>
      </c>
    </row>
    <row r="129" spans="1:6" x14ac:dyDescent="0.35">
      <c r="A129" s="23" t="s">
        <v>217</v>
      </c>
      <c r="B129" s="24" t="s">
        <v>218</v>
      </c>
      <c r="C129" s="25">
        <v>20</v>
      </c>
      <c r="D129" s="26" t="s">
        <v>80</v>
      </c>
      <c r="E129" s="27"/>
      <c r="F129" s="48">
        <f t="shared" si="7"/>
        <v>0</v>
      </c>
    </row>
    <row r="130" spans="1:6" ht="43.5" x14ac:dyDescent="0.35">
      <c r="A130" s="23" t="s">
        <v>219</v>
      </c>
      <c r="B130" s="24" t="s">
        <v>220</v>
      </c>
      <c r="C130" s="25">
        <v>1</v>
      </c>
      <c r="D130" s="26" t="s">
        <v>80</v>
      </c>
      <c r="E130" s="27"/>
      <c r="F130" s="48">
        <f t="shared" si="7"/>
        <v>0</v>
      </c>
    </row>
    <row r="131" spans="1:6" ht="29" x14ac:dyDescent="0.35">
      <c r="A131" s="23" t="s">
        <v>221</v>
      </c>
      <c r="B131" s="24" t="s">
        <v>222</v>
      </c>
      <c r="C131" s="25">
        <v>35</v>
      </c>
      <c r="D131" s="26" t="s">
        <v>32</v>
      </c>
      <c r="E131" s="27"/>
      <c r="F131" s="48">
        <f t="shared" si="7"/>
        <v>0</v>
      </c>
    </row>
    <row r="132" spans="1:6" ht="29" x14ac:dyDescent="0.35">
      <c r="A132" s="23" t="s">
        <v>223</v>
      </c>
      <c r="B132" s="24" t="s">
        <v>224</v>
      </c>
      <c r="C132" s="25">
        <v>36</v>
      </c>
      <c r="D132" s="26" t="s">
        <v>80</v>
      </c>
      <c r="E132" s="27"/>
      <c r="F132" s="48">
        <f t="shared" si="7"/>
        <v>0</v>
      </c>
    </row>
    <row r="133" spans="1:6" ht="43.5" x14ac:dyDescent="0.35">
      <c r="A133" s="23" t="s">
        <v>225</v>
      </c>
      <c r="B133" s="24" t="s">
        <v>226</v>
      </c>
      <c r="C133" s="25">
        <v>12</v>
      </c>
      <c r="D133" s="26" t="s">
        <v>80</v>
      </c>
      <c r="E133" s="27"/>
      <c r="F133" s="48">
        <f t="shared" si="7"/>
        <v>0</v>
      </c>
    </row>
    <row r="134" spans="1:6" ht="44" thickBot="1" x14ac:dyDescent="0.4">
      <c r="A134" s="23" t="s">
        <v>227</v>
      </c>
      <c r="B134" s="24" t="s">
        <v>228</v>
      </c>
      <c r="C134" s="25">
        <v>1</v>
      </c>
      <c r="D134" s="26" t="s">
        <v>80</v>
      </c>
      <c r="E134" s="27"/>
      <c r="F134" s="48">
        <f t="shared" si="7"/>
        <v>0</v>
      </c>
    </row>
    <row r="135" spans="1:6" ht="15" thickTop="1" x14ac:dyDescent="0.35">
      <c r="A135" s="36"/>
      <c r="B135" s="20"/>
      <c r="C135" s="21"/>
      <c r="D135" s="19"/>
      <c r="E135" s="22" t="s">
        <v>22</v>
      </c>
      <c r="F135" s="47">
        <f>SUM(F121:F134)</f>
        <v>0</v>
      </c>
    </row>
    <row r="137" spans="1:6" ht="28.9" customHeight="1" x14ac:dyDescent="0.35">
      <c r="A137" s="15" t="s">
        <v>229</v>
      </c>
      <c r="B137" s="15" t="s">
        <v>230</v>
      </c>
    </row>
    <row r="138" spans="1:6" x14ac:dyDescent="0.35">
      <c r="A138" s="17" t="s">
        <v>7</v>
      </c>
      <c r="B138" s="17" t="s">
        <v>8</v>
      </c>
      <c r="C138" s="18" t="s">
        <v>9</v>
      </c>
      <c r="D138" s="18" t="s">
        <v>10</v>
      </c>
      <c r="E138" s="18" t="s">
        <v>52</v>
      </c>
      <c r="F138" s="44" t="s">
        <v>12</v>
      </c>
    </row>
    <row r="139" spans="1:6" ht="43.5" x14ac:dyDescent="0.35">
      <c r="A139" s="23" t="s">
        <v>231</v>
      </c>
      <c r="B139" s="60" t="s">
        <v>232</v>
      </c>
      <c r="C139" s="25">
        <v>1145</v>
      </c>
      <c r="D139" s="26" t="s">
        <v>17</v>
      </c>
      <c r="E139" s="27"/>
      <c r="F139" s="48">
        <f t="shared" ref="F139:F159" si="8">IFERROR($C139*$E139, "")</f>
        <v>0</v>
      </c>
    </row>
    <row r="140" spans="1:6" ht="29" x14ac:dyDescent="0.35">
      <c r="A140" s="23" t="s">
        <v>233</v>
      </c>
      <c r="B140" s="24" t="s">
        <v>234</v>
      </c>
      <c r="C140" s="25">
        <v>650</v>
      </c>
      <c r="D140" s="26" t="s">
        <v>17</v>
      </c>
      <c r="E140" s="27"/>
      <c r="F140" s="48">
        <f t="shared" si="8"/>
        <v>0</v>
      </c>
    </row>
    <row r="141" spans="1:6" ht="29" x14ac:dyDescent="0.35">
      <c r="A141" s="23" t="s">
        <v>235</v>
      </c>
      <c r="B141" s="24" t="s">
        <v>236</v>
      </c>
      <c r="C141" s="25">
        <v>325</v>
      </c>
      <c r="D141" s="26" t="s">
        <v>17</v>
      </c>
      <c r="E141" s="27"/>
      <c r="F141" s="48">
        <f t="shared" si="8"/>
        <v>0</v>
      </c>
    </row>
    <row r="142" spans="1:6" ht="29" x14ac:dyDescent="0.35">
      <c r="A142" s="23" t="s">
        <v>237</v>
      </c>
      <c r="B142" s="24" t="s">
        <v>238</v>
      </c>
      <c r="C142" s="25">
        <v>430</v>
      </c>
      <c r="D142" s="26" t="s">
        <v>32</v>
      </c>
      <c r="E142" s="27"/>
      <c r="F142" s="48">
        <f t="shared" si="8"/>
        <v>0</v>
      </c>
    </row>
    <row r="143" spans="1:6" x14ac:dyDescent="0.35">
      <c r="A143" s="23" t="s">
        <v>239</v>
      </c>
      <c r="B143" s="24" t="s">
        <v>240</v>
      </c>
      <c r="C143" s="25">
        <v>8215</v>
      </c>
      <c r="D143" s="26" t="s">
        <v>32</v>
      </c>
      <c r="E143" s="27"/>
      <c r="F143" s="48">
        <f t="shared" si="8"/>
        <v>0</v>
      </c>
    </row>
    <row r="144" spans="1:6" ht="43.5" x14ac:dyDescent="0.35">
      <c r="A144" s="23" t="s">
        <v>241</v>
      </c>
      <c r="B144" s="24" t="s">
        <v>242</v>
      </c>
      <c r="C144" s="25">
        <f>153+122</f>
        <v>275</v>
      </c>
      <c r="D144" s="26" t="s">
        <v>80</v>
      </c>
      <c r="E144" s="27"/>
      <c r="F144" s="48">
        <f t="shared" si="8"/>
        <v>0</v>
      </c>
    </row>
    <row r="145" spans="1:6" ht="43.5" x14ac:dyDescent="0.35">
      <c r="A145" s="23" t="s">
        <v>243</v>
      </c>
      <c r="B145" s="24" t="s">
        <v>244</v>
      </c>
      <c r="C145" s="25">
        <v>65</v>
      </c>
      <c r="D145" s="26" t="s">
        <v>80</v>
      </c>
      <c r="E145" s="27"/>
      <c r="F145" s="48">
        <f t="shared" si="8"/>
        <v>0</v>
      </c>
    </row>
    <row r="146" spans="1:6" ht="43.5" x14ac:dyDescent="0.35">
      <c r="A146" s="23" t="s">
        <v>245</v>
      </c>
      <c r="B146" s="24" t="s">
        <v>246</v>
      </c>
      <c r="C146" s="25">
        <v>19</v>
      </c>
      <c r="D146" s="26" t="s">
        <v>80</v>
      </c>
      <c r="E146" s="27"/>
      <c r="F146" s="48">
        <f t="shared" si="8"/>
        <v>0</v>
      </c>
    </row>
    <row r="147" spans="1:6" ht="43.5" x14ac:dyDescent="0.35">
      <c r="A147" s="23" t="s">
        <v>247</v>
      </c>
      <c r="B147" s="24" t="s">
        <v>248</v>
      </c>
      <c r="C147" s="25">
        <v>5</v>
      </c>
      <c r="D147" s="26" t="s">
        <v>80</v>
      </c>
      <c r="E147" s="27"/>
      <c r="F147" s="48">
        <f t="shared" si="8"/>
        <v>0</v>
      </c>
    </row>
    <row r="148" spans="1:6" ht="43.5" x14ac:dyDescent="0.35">
      <c r="A148" s="23" t="s">
        <v>249</v>
      </c>
      <c r="B148" s="24" t="s">
        <v>250</v>
      </c>
      <c r="C148" s="25">
        <v>1</v>
      </c>
      <c r="D148" s="26" t="s">
        <v>80</v>
      </c>
      <c r="E148" s="27"/>
      <c r="F148" s="48">
        <f t="shared" si="8"/>
        <v>0</v>
      </c>
    </row>
    <row r="149" spans="1:6" ht="43.5" x14ac:dyDescent="0.35">
      <c r="A149" s="23" t="s">
        <v>251</v>
      </c>
      <c r="B149" s="24" t="s">
        <v>252</v>
      </c>
      <c r="C149" s="25">
        <v>1</v>
      </c>
      <c r="D149" s="26" t="s">
        <v>80</v>
      </c>
      <c r="E149" s="27"/>
      <c r="F149" s="48">
        <f t="shared" si="8"/>
        <v>0</v>
      </c>
    </row>
    <row r="150" spans="1:6" x14ac:dyDescent="0.35">
      <c r="A150" s="23" t="s">
        <v>253</v>
      </c>
      <c r="B150" s="24" t="s">
        <v>254</v>
      </c>
      <c r="C150" s="25">
        <v>16</v>
      </c>
      <c r="D150" s="26" t="s">
        <v>80</v>
      </c>
      <c r="E150" s="27"/>
      <c r="F150" s="48">
        <f t="shared" si="8"/>
        <v>0</v>
      </c>
    </row>
    <row r="151" spans="1:6" x14ac:dyDescent="0.35">
      <c r="A151" s="23" t="s">
        <v>255</v>
      </c>
      <c r="B151" s="24" t="s">
        <v>256</v>
      </c>
      <c r="C151" s="25">
        <v>11</v>
      </c>
      <c r="D151" s="26" t="s">
        <v>80</v>
      </c>
      <c r="E151" s="27"/>
      <c r="F151" s="48">
        <f t="shared" si="8"/>
        <v>0</v>
      </c>
    </row>
    <row r="152" spans="1:6" x14ac:dyDescent="0.35">
      <c r="A152" s="23" t="s">
        <v>257</v>
      </c>
      <c r="B152" s="24" t="s">
        <v>258</v>
      </c>
      <c r="C152" s="25">
        <v>17</v>
      </c>
      <c r="D152" s="26" t="s">
        <v>80</v>
      </c>
      <c r="E152" s="27"/>
      <c r="F152" s="48">
        <f t="shared" si="8"/>
        <v>0</v>
      </c>
    </row>
    <row r="153" spans="1:6" x14ac:dyDescent="0.35">
      <c r="A153" s="23" t="s">
        <v>259</v>
      </c>
      <c r="B153" s="24" t="s">
        <v>260</v>
      </c>
      <c r="C153" s="25">
        <v>97</v>
      </c>
      <c r="D153" s="26" t="s">
        <v>80</v>
      </c>
      <c r="E153" s="27"/>
      <c r="F153" s="48">
        <f t="shared" si="8"/>
        <v>0</v>
      </c>
    </row>
    <row r="154" spans="1:6" x14ac:dyDescent="0.35">
      <c r="A154" s="23" t="s">
        <v>261</v>
      </c>
      <c r="B154" s="24" t="s">
        <v>262</v>
      </c>
      <c r="C154" s="25">
        <v>2337</v>
      </c>
      <c r="D154" s="26" t="s">
        <v>80</v>
      </c>
      <c r="E154" s="27"/>
      <c r="F154" s="48">
        <f t="shared" si="8"/>
        <v>0</v>
      </c>
    </row>
    <row r="155" spans="1:6" x14ac:dyDescent="0.35">
      <c r="A155" s="23" t="s">
        <v>263</v>
      </c>
      <c r="B155" s="24" t="s">
        <v>264</v>
      </c>
      <c r="C155" s="25">
        <v>1121</v>
      </c>
      <c r="D155" s="26" t="s">
        <v>80</v>
      </c>
      <c r="E155" s="27"/>
      <c r="F155" s="48">
        <f t="shared" si="8"/>
        <v>0</v>
      </c>
    </row>
    <row r="156" spans="1:6" x14ac:dyDescent="0.35">
      <c r="A156" s="23" t="s">
        <v>265</v>
      </c>
      <c r="B156" s="24" t="s">
        <v>266</v>
      </c>
      <c r="C156" s="25">
        <v>495</v>
      </c>
      <c r="D156" s="26" t="s">
        <v>80</v>
      </c>
      <c r="E156" s="27"/>
      <c r="F156" s="48">
        <f t="shared" si="8"/>
        <v>0</v>
      </c>
    </row>
    <row r="157" spans="1:6" ht="43.5" x14ac:dyDescent="0.35">
      <c r="A157" s="23" t="s">
        <v>267</v>
      </c>
      <c r="B157" s="24" t="s">
        <v>268</v>
      </c>
      <c r="C157" s="25">
        <v>265</v>
      </c>
      <c r="D157" s="26" t="s">
        <v>27</v>
      </c>
      <c r="E157" s="27"/>
      <c r="F157" s="48">
        <f t="shared" si="8"/>
        <v>0</v>
      </c>
    </row>
    <row r="158" spans="1:6" x14ac:dyDescent="0.35">
      <c r="A158" s="23" t="s">
        <v>269</v>
      </c>
      <c r="B158" s="24" t="s">
        <v>270</v>
      </c>
      <c r="C158" s="25">
        <v>100</v>
      </c>
      <c r="D158" s="26" t="s">
        <v>27</v>
      </c>
      <c r="E158" s="27"/>
      <c r="F158" s="48">
        <f t="shared" si="8"/>
        <v>0</v>
      </c>
    </row>
    <row r="159" spans="1:6" x14ac:dyDescent="0.35">
      <c r="A159" s="23" t="s">
        <v>271</v>
      </c>
      <c r="B159" s="24" t="s">
        <v>272</v>
      </c>
      <c r="C159" s="25">
        <v>895</v>
      </c>
      <c r="D159" s="26" t="s">
        <v>27</v>
      </c>
      <c r="E159" s="27"/>
      <c r="F159" s="48">
        <f t="shared" si="8"/>
        <v>0</v>
      </c>
    </row>
    <row r="160" spans="1:6" ht="43.5" x14ac:dyDescent="0.35">
      <c r="A160" s="23" t="s">
        <v>273</v>
      </c>
      <c r="B160" s="24" t="s">
        <v>274</v>
      </c>
      <c r="C160" s="25">
        <v>1</v>
      </c>
      <c r="D160" s="26" t="s">
        <v>172</v>
      </c>
      <c r="E160" s="27"/>
      <c r="F160" s="48">
        <f>IFERROR($C160*$E160, "")</f>
        <v>0</v>
      </c>
    </row>
    <row r="161" spans="1:6" ht="29" x14ac:dyDescent="0.35">
      <c r="A161" s="23" t="s">
        <v>275</v>
      </c>
      <c r="B161" s="24" t="s">
        <v>276</v>
      </c>
      <c r="C161" s="25">
        <v>40</v>
      </c>
      <c r="D161" s="26" t="s">
        <v>27</v>
      </c>
      <c r="E161" s="27"/>
      <c r="F161" s="48">
        <f>IFERROR($C161*$E161, "")</f>
        <v>0</v>
      </c>
    </row>
    <row r="162" spans="1:6" ht="29" x14ac:dyDescent="0.35">
      <c r="A162" s="23" t="s">
        <v>277</v>
      </c>
      <c r="B162" s="24" t="s">
        <v>278</v>
      </c>
      <c r="C162" s="25">
        <v>31380</v>
      </c>
      <c r="D162" s="26" t="s">
        <v>279</v>
      </c>
      <c r="E162" s="27"/>
      <c r="F162" s="48">
        <f t="shared" ref="F162" si="9">IFERROR($C162*$E162, "")</f>
        <v>0</v>
      </c>
    </row>
    <row r="163" spans="1:6" ht="58.5" thickBot="1" x14ac:dyDescent="0.4">
      <c r="A163" s="23" t="s">
        <v>280</v>
      </c>
      <c r="B163" s="24" t="s">
        <v>281</v>
      </c>
      <c r="C163" s="25">
        <v>2210</v>
      </c>
      <c r="D163" s="26" t="s">
        <v>282</v>
      </c>
      <c r="E163" s="27"/>
      <c r="F163" s="48">
        <f>IFERROR($C163*$E163, "")</f>
        <v>0</v>
      </c>
    </row>
    <row r="164" spans="1:6" ht="15" thickTop="1" x14ac:dyDescent="0.35">
      <c r="A164" s="19"/>
      <c r="B164" s="20"/>
      <c r="C164" s="21"/>
      <c r="D164" s="19"/>
      <c r="E164" s="22" t="s">
        <v>22</v>
      </c>
      <c r="F164" s="47">
        <f>SUM(F139:F163)</f>
        <v>0</v>
      </c>
    </row>
    <row r="165" spans="1:6" x14ac:dyDescent="0.35">
      <c r="F165"/>
    </row>
    <row r="166" spans="1:6" x14ac:dyDescent="0.35">
      <c r="A166" s="15" t="s">
        <v>283</v>
      </c>
      <c r="B166" s="16" t="s">
        <v>284</v>
      </c>
    </row>
    <row r="167" spans="1:6" x14ac:dyDescent="0.35">
      <c r="A167" s="17" t="s">
        <v>7</v>
      </c>
      <c r="B167" s="17" t="s">
        <v>8</v>
      </c>
      <c r="C167" s="18" t="s">
        <v>9</v>
      </c>
      <c r="D167" s="18" t="s">
        <v>10</v>
      </c>
      <c r="E167" s="18" t="s">
        <v>52</v>
      </c>
      <c r="F167" s="44" t="s">
        <v>12</v>
      </c>
    </row>
    <row r="168" spans="1:6" x14ac:dyDescent="0.35">
      <c r="A168" s="23" t="s">
        <v>285</v>
      </c>
      <c r="B168" s="24" t="s">
        <v>286</v>
      </c>
      <c r="C168" s="25">
        <v>630</v>
      </c>
      <c r="D168" s="26" t="s">
        <v>32</v>
      </c>
      <c r="E168" s="27"/>
      <c r="F168" s="48">
        <f t="shared" ref="F168:F170" si="10">IFERROR($C168*$E168, "")</f>
        <v>0</v>
      </c>
    </row>
    <row r="169" spans="1:6" ht="29" x14ac:dyDescent="0.35">
      <c r="A169" s="23" t="s">
        <v>287</v>
      </c>
      <c r="B169" s="24" t="s">
        <v>288</v>
      </c>
      <c r="C169" s="25">
        <v>12</v>
      </c>
      <c r="D169" s="26" t="s">
        <v>80</v>
      </c>
      <c r="E169" s="27"/>
      <c r="F169" s="48">
        <f t="shared" si="10"/>
        <v>0</v>
      </c>
    </row>
    <row r="170" spans="1:6" ht="15" thickBot="1" x14ac:dyDescent="0.4">
      <c r="A170" s="23" t="s">
        <v>289</v>
      </c>
      <c r="B170" s="24" t="s">
        <v>290</v>
      </c>
      <c r="C170" s="25">
        <v>5</v>
      </c>
      <c r="D170" s="26" t="s">
        <v>80</v>
      </c>
      <c r="E170" s="27"/>
      <c r="F170" s="48">
        <f t="shared" si="10"/>
        <v>0</v>
      </c>
    </row>
    <row r="171" spans="1:6" ht="15" thickTop="1" x14ac:dyDescent="0.35">
      <c r="A171" s="19"/>
      <c r="B171" s="20"/>
      <c r="C171" s="21"/>
      <c r="D171" s="19"/>
      <c r="E171" s="22" t="s">
        <v>22</v>
      </c>
      <c r="F171" s="47">
        <f>SUM(F168:F170)</f>
        <v>0</v>
      </c>
    </row>
    <row r="172" spans="1:6" ht="28.9" customHeight="1" x14ac:dyDescent="0.35"/>
    <row r="173" spans="1:6" x14ac:dyDescent="0.35">
      <c r="A173" s="15" t="s">
        <v>291</v>
      </c>
      <c r="B173" s="15" t="s">
        <v>292</v>
      </c>
    </row>
    <row r="174" spans="1:6" x14ac:dyDescent="0.35">
      <c r="A174" s="17" t="s">
        <v>7</v>
      </c>
      <c r="B174" s="17" t="s">
        <v>8</v>
      </c>
      <c r="C174" s="18" t="s">
        <v>9</v>
      </c>
      <c r="D174" s="18" t="s">
        <v>10</v>
      </c>
      <c r="E174" s="18" t="s">
        <v>52</v>
      </c>
      <c r="F174" s="44" t="s">
        <v>12</v>
      </c>
    </row>
    <row r="175" spans="1:6" ht="15" thickBot="1" x14ac:dyDescent="0.4">
      <c r="A175" s="23" t="s">
        <v>293</v>
      </c>
      <c r="B175" s="24" t="s">
        <v>294</v>
      </c>
      <c r="C175" s="25">
        <v>1</v>
      </c>
      <c r="D175" s="26" t="s">
        <v>172</v>
      </c>
      <c r="E175" s="27"/>
      <c r="F175" s="48">
        <f t="shared" ref="F175" si="11">IFERROR($C175*$E175, "")</f>
        <v>0</v>
      </c>
    </row>
    <row r="176" spans="1:6" ht="15" thickTop="1" x14ac:dyDescent="0.35">
      <c r="A176" s="19"/>
      <c r="B176" s="20"/>
      <c r="C176" s="21"/>
      <c r="D176" s="19"/>
      <c r="E176" s="22" t="s">
        <v>22</v>
      </c>
      <c r="F176" s="47">
        <f>SUM(F175)</f>
        <v>0</v>
      </c>
    </row>
    <row r="178" spans="1:6" x14ac:dyDescent="0.35">
      <c r="A178" s="15" t="s">
        <v>295</v>
      </c>
      <c r="B178" s="16" t="s">
        <v>296</v>
      </c>
    </row>
    <row r="179" spans="1:6" ht="15" thickBot="1" x14ac:dyDescent="0.4">
      <c r="A179" s="17" t="s">
        <v>7</v>
      </c>
      <c r="B179" s="17" t="s">
        <v>8</v>
      </c>
      <c r="C179" s="18" t="s">
        <v>9</v>
      </c>
      <c r="D179" s="18" t="s">
        <v>10</v>
      </c>
      <c r="E179" s="18" t="s">
        <v>52</v>
      </c>
      <c r="F179" s="44" t="s">
        <v>12</v>
      </c>
    </row>
    <row r="180" spans="1:6" ht="15" thickTop="1" x14ac:dyDescent="0.35">
      <c r="A180" s="19"/>
      <c r="B180" s="20"/>
      <c r="C180" s="21"/>
      <c r="D180" s="19"/>
      <c r="E180" s="22" t="s">
        <v>22</v>
      </c>
      <c r="F180" s="47"/>
    </row>
    <row r="182" spans="1:6" x14ac:dyDescent="0.35">
      <c r="A182" s="15" t="s">
        <v>297</v>
      </c>
      <c r="B182" s="16" t="s">
        <v>298</v>
      </c>
    </row>
    <row r="183" spans="1:6" x14ac:dyDescent="0.35">
      <c r="A183" s="17" t="s">
        <v>7</v>
      </c>
      <c r="B183" s="17" t="s">
        <v>8</v>
      </c>
      <c r="C183" s="18" t="s">
        <v>9</v>
      </c>
      <c r="D183" s="18" t="s">
        <v>10</v>
      </c>
      <c r="E183" s="18" t="s">
        <v>52</v>
      </c>
      <c r="F183" s="44" t="s">
        <v>12</v>
      </c>
    </row>
    <row r="184" spans="1:6" x14ac:dyDescent="0.35">
      <c r="A184" s="23" t="s">
        <v>299</v>
      </c>
      <c r="B184" s="24" t="s">
        <v>300</v>
      </c>
      <c r="C184" s="25">
        <v>1</v>
      </c>
      <c r="D184" s="26" t="s">
        <v>172</v>
      </c>
      <c r="E184" s="27"/>
      <c r="F184" s="48">
        <f>IFERROR($C184*$E184, "")</f>
        <v>0</v>
      </c>
    </row>
    <row r="185" spans="1:6" x14ac:dyDescent="0.35">
      <c r="A185" s="36"/>
      <c r="B185" s="37"/>
      <c r="C185" s="51"/>
      <c r="D185" s="36">
        <f>SUBTOTAL(103,[1]Unit_Price_Tab!$D$185:$D$185)</f>
        <v>1</v>
      </c>
      <c r="E185" s="52" t="s">
        <v>22</v>
      </c>
      <c r="F185" s="29">
        <f>SUM(F184)</f>
        <v>0</v>
      </c>
    </row>
    <row r="186" spans="1:6" x14ac:dyDescent="0.35">
      <c r="F186"/>
    </row>
    <row r="187" spans="1:6" x14ac:dyDescent="0.35">
      <c r="A187" s="15" t="s">
        <v>301</v>
      </c>
      <c r="B187" s="16" t="s">
        <v>302</v>
      </c>
    </row>
    <row r="188" spans="1:6" x14ac:dyDescent="0.35">
      <c r="A188" s="17" t="s">
        <v>7</v>
      </c>
      <c r="B188" s="17" t="s">
        <v>8</v>
      </c>
      <c r="C188" s="18" t="s">
        <v>9</v>
      </c>
      <c r="D188" s="18" t="s">
        <v>10</v>
      </c>
      <c r="E188" s="18" t="s">
        <v>52</v>
      </c>
      <c r="F188" s="44" t="s">
        <v>12</v>
      </c>
    </row>
    <row r="189" spans="1:6" x14ac:dyDescent="0.35">
      <c r="A189" s="36"/>
      <c r="B189" s="37"/>
      <c r="C189" s="51"/>
      <c r="D189" s="36"/>
      <c r="E189" s="52" t="s">
        <v>22</v>
      </c>
      <c r="F189" s="29"/>
    </row>
    <row r="190" spans="1:6" x14ac:dyDescent="0.35">
      <c r="E190" s="15"/>
      <c r="F190" s="28"/>
    </row>
    <row r="191" spans="1:6" x14ac:dyDescent="0.35">
      <c r="A191" s="15" t="s">
        <v>303</v>
      </c>
      <c r="B191" s="16" t="s">
        <v>304</v>
      </c>
      <c r="E191" s="15"/>
      <c r="F191" s="28"/>
    </row>
    <row r="192" spans="1:6" x14ac:dyDescent="0.35">
      <c r="A192" s="18" t="s">
        <v>7</v>
      </c>
      <c r="B192" s="18" t="s">
        <v>8</v>
      </c>
      <c r="C192" s="18" t="s">
        <v>9</v>
      </c>
      <c r="D192" s="18" t="s">
        <v>10</v>
      </c>
      <c r="E192" s="18" t="s">
        <v>52</v>
      </c>
      <c r="F192" s="44" t="s">
        <v>12</v>
      </c>
    </row>
    <row r="193" spans="1:6" ht="29" x14ac:dyDescent="0.35">
      <c r="A193" s="23" t="s">
        <v>305</v>
      </c>
      <c r="B193" s="24" t="s">
        <v>306</v>
      </c>
      <c r="C193" s="25">
        <v>390</v>
      </c>
      <c r="D193" s="26" t="s">
        <v>27</v>
      </c>
      <c r="E193" s="27"/>
      <c r="F193" s="48">
        <f t="shared" ref="F193:F247" si="12">IFERROR($C193*$E193, "")</f>
        <v>0</v>
      </c>
    </row>
    <row r="194" spans="1:6" ht="29" x14ac:dyDescent="0.35">
      <c r="A194" s="23" t="s">
        <v>307</v>
      </c>
      <c r="B194" s="24" t="s">
        <v>308</v>
      </c>
      <c r="C194" s="25">
        <v>300</v>
      </c>
      <c r="D194" s="26" t="s">
        <v>27</v>
      </c>
      <c r="E194" s="27"/>
      <c r="F194" s="48">
        <f t="shared" si="12"/>
        <v>0</v>
      </c>
    </row>
    <row r="195" spans="1:6" ht="29" x14ac:dyDescent="0.35">
      <c r="A195" s="23" t="s">
        <v>309</v>
      </c>
      <c r="B195" s="24" t="s">
        <v>310</v>
      </c>
      <c r="C195" s="25">
        <v>10</v>
      </c>
      <c r="D195" s="26" t="s">
        <v>27</v>
      </c>
      <c r="E195" s="27"/>
      <c r="F195" s="48">
        <f t="shared" si="12"/>
        <v>0</v>
      </c>
    </row>
    <row r="196" spans="1:6" ht="29" x14ac:dyDescent="0.35">
      <c r="A196" s="23" t="s">
        <v>311</v>
      </c>
      <c r="B196" s="24" t="s">
        <v>312</v>
      </c>
      <c r="C196" s="25">
        <v>170</v>
      </c>
      <c r="D196" s="26" t="s">
        <v>27</v>
      </c>
      <c r="E196" s="27"/>
      <c r="F196" s="48">
        <f t="shared" si="12"/>
        <v>0</v>
      </c>
    </row>
    <row r="197" spans="1:6" ht="29" x14ac:dyDescent="0.35">
      <c r="A197" s="23" t="s">
        <v>313</v>
      </c>
      <c r="B197" s="24" t="s">
        <v>314</v>
      </c>
      <c r="C197" s="25">
        <v>1060</v>
      </c>
      <c r="D197" s="26" t="s">
        <v>27</v>
      </c>
      <c r="E197" s="27"/>
      <c r="F197" s="48">
        <f t="shared" si="12"/>
        <v>0</v>
      </c>
    </row>
    <row r="198" spans="1:6" ht="29" x14ac:dyDescent="0.35">
      <c r="A198" s="23" t="s">
        <v>315</v>
      </c>
      <c r="B198" s="24" t="s">
        <v>316</v>
      </c>
      <c r="C198" s="25">
        <v>1600</v>
      </c>
      <c r="D198" s="26" t="s">
        <v>27</v>
      </c>
      <c r="E198" s="27"/>
      <c r="F198" s="48">
        <f t="shared" si="12"/>
        <v>0</v>
      </c>
    </row>
    <row r="199" spans="1:6" ht="29" x14ac:dyDescent="0.35">
      <c r="A199" s="23" t="s">
        <v>317</v>
      </c>
      <c r="B199" s="24" t="s">
        <v>318</v>
      </c>
      <c r="C199" s="25">
        <v>385</v>
      </c>
      <c r="D199" s="26" t="s">
        <v>27</v>
      </c>
      <c r="E199" s="27"/>
      <c r="F199" s="48">
        <f t="shared" si="12"/>
        <v>0</v>
      </c>
    </row>
    <row r="200" spans="1:6" ht="29" x14ac:dyDescent="0.35">
      <c r="A200" s="23" t="s">
        <v>319</v>
      </c>
      <c r="B200" s="24" t="s">
        <v>320</v>
      </c>
      <c r="C200" s="25">
        <v>150</v>
      </c>
      <c r="D200" s="26" t="s">
        <v>27</v>
      </c>
      <c r="E200" s="27"/>
      <c r="F200" s="48">
        <f t="shared" si="12"/>
        <v>0</v>
      </c>
    </row>
    <row r="201" spans="1:6" ht="43.5" x14ac:dyDescent="0.35">
      <c r="A201" s="23" t="s">
        <v>321</v>
      </c>
      <c r="B201" s="24" t="s">
        <v>322</v>
      </c>
      <c r="C201" s="25">
        <v>7</v>
      </c>
      <c r="D201" s="26" t="s">
        <v>80</v>
      </c>
      <c r="E201" s="27"/>
      <c r="F201" s="48">
        <f t="shared" si="12"/>
        <v>0</v>
      </c>
    </row>
    <row r="202" spans="1:6" ht="58" x14ac:dyDescent="0.35">
      <c r="A202" s="23" t="s">
        <v>323</v>
      </c>
      <c r="B202" s="24" t="s">
        <v>324</v>
      </c>
      <c r="C202" s="25">
        <v>1</v>
      </c>
      <c r="D202" s="26" t="s">
        <v>80</v>
      </c>
      <c r="E202" s="27"/>
      <c r="F202" s="48">
        <f t="shared" si="12"/>
        <v>0</v>
      </c>
    </row>
    <row r="203" spans="1:6" x14ac:dyDescent="0.35">
      <c r="A203" s="23" t="s">
        <v>325</v>
      </c>
      <c r="B203" s="24" t="s">
        <v>326</v>
      </c>
      <c r="C203" s="25">
        <v>60</v>
      </c>
      <c r="D203" s="26" t="s">
        <v>27</v>
      </c>
      <c r="E203" s="27"/>
      <c r="F203" s="48">
        <f t="shared" si="12"/>
        <v>0</v>
      </c>
    </row>
    <row r="204" spans="1:6" ht="29" x14ac:dyDescent="0.35">
      <c r="A204" s="23" t="s">
        <v>327</v>
      </c>
      <c r="B204" s="24" t="s">
        <v>328</v>
      </c>
      <c r="C204" s="25">
        <v>25</v>
      </c>
      <c r="D204" s="26" t="s">
        <v>27</v>
      </c>
      <c r="E204" s="27"/>
      <c r="F204" s="48">
        <f t="shared" si="12"/>
        <v>0</v>
      </c>
    </row>
    <row r="205" spans="1:6" ht="29" x14ac:dyDescent="0.35">
      <c r="A205" s="23" t="s">
        <v>329</v>
      </c>
      <c r="B205" s="24" t="s">
        <v>330</v>
      </c>
      <c r="C205" s="25">
        <v>20</v>
      </c>
      <c r="D205" s="26" t="s">
        <v>27</v>
      </c>
      <c r="E205" s="27"/>
      <c r="F205" s="48">
        <f t="shared" si="12"/>
        <v>0</v>
      </c>
    </row>
    <row r="206" spans="1:6" ht="29" x14ac:dyDescent="0.35">
      <c r="A206" s="23" t="s">
        <v>331</v>
      </c>
      <c r="B206" s="24" t="s">
        <v>332</v>
      </c>
      <c r="C206" s="25">
        <v>215</v>
      </c>
      <c r="D206" s="26" t="s">
        <v>27</v>
      </c>
      <c r="E206" s="27"/>
      <c r="F206" s="48">
        <f t="shared" si="12"/>
        <v>0</v>
      </c>
    </row>
    <row r="207" spans="1:6" ht="29" x14ac:dyDescent="0.35">
      <c r="A207" s="23" t="s">
        <v>333</v>
      </c>
      <c r="B207" s="24" t="s">
        <v>334</v>
      </c>
      <c r="C207" s="25">
        <v>35</v>
      </c>
      <c r="D207" s="26" t="s">
        <v>27</v>
      </c>
      <c r="E207" s="27"/>
      <c r="F207" s="48">
        <f t="shared" si="12"/>
        <v>0</v>
      </c>
    </row>
    <row r="208" spans="1:6" ht="29" x14ac:dyDescent="0.35">
      <c r="A208" s="23" t="s">
        <v>335</v>
      </c>
      <c r="B208" s="24" t="s">
        <v>336</v>
      </c>
      <c r="C208" s="25">
        <v>20</v>
      </c>
      <c r="D208" s="26" t="s">
        <v>27</v>
      </c>
      <c r="E208" s="27"/>
      <c r="F208" s="48">
        <f t="shared" si="12"/>
        <v>0</v>
      </c>
    </row>
    <row r="209" spans="1:6" ht="29" x14ac:dyDescent="0.35">
      <c r="A209" s="23" t="s">
        <v>337</v>
      </c>
      <c r="B209" s="24" t="s">
        <v>338</v>
      </c>
      <c r="C209" s="25">
        <v>50</v>
      </c>
      <c r="D209" s="26" t="s">
        <v>27</v>
      </c>
      <c r="E209" s="27"/>
      <c r="F209" s="48">
        <f t="shared" si="12"/>
        <v>0</v>
      </c>
    </row>
    <row r="210" spans="1:6" ht="29" x14ac:dyDescent="0.35">
      <c r="A210" s="23" t="s">
        <v>339</v>
      </c>
      <c r="B210" s="24" t="s">
        <v>340</v>
      </c>
      <c r="C210" s="25">
        <v>25</v>
      </c>
      <c r="D210" s="26" t="s">
        <v>27</v>
      </c>
      <c r="E210" s="27"/>
      <c r="F210" s="48">
        <f t="shared" si="12"/>
        <v>0</v>
      </c>
    </row>
    <row r="211" spans="1:6" ht="29" x14ac:dyDescent="0.35">
      <c r="A211" s="23" t="s">
        <v>341</v>
      </c>
      <c r="B211" s="24" t="s">
        <v>342</v>
      </c>
      <c r="C211" s="25">
        <v>105</v>
      </c>
      <c r="D211" s="26" t="s">
        <v>27</v>
      </c>
      <c r="E211" s="27"/>
      <c r="F211" s="48">
        <f t="shared" si="12"/>
        <v>0</v>
      </c>
    </row>
    <row r="212" spans="1:6" ht="29" x14ac:dyDescent="0.35">
      <c r="A212" s="23" t="s">
        <v>343</v>
      </c>
      <c r="B212" s="24" t="s">
        <v>344</v>
      </c>
      <c r="C212" s="25">
        <v>185</v>
      </c>
      <c r="D212" s="26" t="s">
        <v>27</v>
      </c>
      <c r="E212" s="27"/>
      <c r="F212" s="48">
        <f t="shared" si="12"/>
        <v>0</v>
      </c>
    </row>
    <row r="213" spans="1:6" ht="29" x14ac:dyDescent="0.35">
      <c r="A213" s="23" t="s">
        <v>345</v>
      </c>
      <c r="B213" s="24" t="s">
        <v>346</v>
      </c>
      <c r="C213" s="25">
        <v>95</v>
      </c>
      <c r="D213" s="26" t="s">
        <v>27</v>
      </c>
      <c r="E213" s="27"/>
      <c r="F213" s="48">
        <f t="shared" si="12"/>
        <v>0</v>
      </c>
    </row>
    <row r="214" spans="1:6" ht="29" x14ac:dyDescent="0.35">
      <c r="A214" s="23" t="s">
        <v>347</v>
      </c>
      <c r="B214" s="24" t="s">
        <v>348</v>
      </c>
      <c r="C214" s="25">
        <v>265</v>
      </c>
      <c r="D214" s="26" t="s">
        <v>27</v>
      </c>
      <c r="E214" s="27"/>
      <c r="F214" s="48">
        <f t="shared" si="12"/>
        <v>0</v>
      </c>
    </row>
    <row r="215" spans="1:6" ht="29" x14ac:dyDescent="0.35">
      <c r="A215" s="23" t="s">
        <v>349</v>
      </c>
      <c r="B215" s="24" t="s">
        <v>350</v>
      </c>
      <c r="C215" s="25">
        <v>250</v>
      </c>
      <c r="D215" s="26" t="s">
        <v>27</v>
      </c>
      <c r="E215" s="27"/>
      <c r="F215" s="48">
        <f t="shared" si="12"/>
        <v>0</v>
      </c>
    </row>
    <row r="216" spans="1:6" ht="29" x14ac:dyDescent="0.35">
      <c r="A216" s="23" t="s">
        <v>351</v>
      </c>
      <c r="B216" s="24" t="s">
        <v>352</v>
      </c>
      <c r="C216" s="25">
        <v>25</v>
      </c>
      <c r="D216" s="26" t="s">
        <v>27</v>
      </c>
      <c r="E216" s="27"/>
      <c r="F216" s="48">
        <f t="shared" si="12"/>
        <v>0</v>
      </c>
    </row>
    <row r="217" spans="1:6" ht="29" x14ac:dyDescent="0.35">
      <c r="A217" s="23" t="s">
        <v>353</v>
      </c>
      <c r="B217" s="24" t="s">
        <v>354</v>
      </c>
      <c r="C217" s="25">
        <v>15</v>
      </c>
      <c r="D217" s="26" t="s">
        <v>27</v>
      </c>
      <c r="E217" s="27"/>
      <c r="F217" s="48">
        <f t="shared" si="12"/>
        <v>0</v>
      </c>
    </row>
    <row r="218" spans="1:6" ht="29" x14ac:dyDescent="0.35">
      <c r="A218" s="23" t="s">
        <v>355</v>
      </c>
      <c r="B218" s="24" t="s">
        <v>356</v>
      </c>
      <c r="C218" s="25">
        <v>85</v>
      </c>
      <c r="D218" s="26" t="s">
        <v>27</v>
      </c>
      <c r="E218" s="27"/>
      <c r="F218" s="48">
        <f t="shared" si="12"/>
        <v>0</v>
      </c>
    </row>
    <row r="219" spans="1:6" ht="29" x14ac:dyDescent="0.35">
      <c r="A219" s="23" t="s">
        <v>357</v>
      </c>
      <c r="B219" s="24" t="s">
        <v>358</v>
      </c>
      <c r="C219" s="25">
        <v>6</v>
      </c>
      <c r="D219" s="26" t="s">
        <v>80</v>
      </c>
      <c r="E219" s="27"/>
      <c r="F219" s="48">
        <f t="shared" si="12"/>
        <v>0</v>
      </c>
    </row>
    <row r="220" spans="1:6" ht="29" x14ac:dyDescent="0.35">
      <c r="A220" s="23" t="s">
        <v>359</v>
      </c>
      <c r="B220" s="24" t="s">
        <v>360</v>
      </c>
      <c r="C220" s="25">
        <v>1</v>
      </c>
      <c r="D220" s="26" t="s">
        <v>80</v>
      </c>
      <c r="E220" s="27"/>
      <c r="F220" s="48">
        <f>IFERROR($C220*$E220, "")</f>
        <v>0</v>
      </c>
    </row>
    <row r="221" spans="1:6" ht="29" x14ac:dyDescent="0.35">
      <c r="A221" s="23" t="s">
        <v>361</v>
      </c>
      <c r="B221" s="24" t="s">
        <v>362</v>
      </c>
      <c r="C221" s="25">
        <v>2</v>
      </c>
      <c r="D221" s="26" t="s">
        <v>80</v>
      </c>
      <c r="E221" s="27"/>
      <c r="F221" s="48">
        <f>IFERROR($C221*$E221, "")</f>
        <v>0</v>
      </c>
    </row>
    <row r="222" spans="1:6" ht="29" x14ac:dyDescent="0.35">
      <c r="A222" s="23" t="s">
        <v>363</v>
      </c>
      <c r="B222" s="24" t="s">
        <v>364</v>
      </c>
      <c r="C222" s="25">
        <v>2</v>
      </c>
      <c r="D222" s="26" t="s">
        <v>80</v>
      </c>
      <c r="E222" s="27"/>
      <c r="F222" s="48">
        <f>IFERROR($C222*$E222, "")</f>
        <v>0</v>
      </c>
    </row>
    <row r="223" spans="1:6" ht="29" x14ac:dyDescent="0.35">
      <c r="A223" s="23" t="s">
        <v>365</v>
      </c>
      <c r="B223" s="24" t="s">
        <v>366</v>
      </c>
      <c r="C223" s="25">
        <v>7</v>
      </c>
      <c r="D223" s="26" t="s">
        <v>80</v>
      </c>
      <c r="E223" s="27"/>
      <c r="F223" s="48">
        <f t="shared" ref="F223:F224" si="13">IFERROR($C223*$E223, "")</f>
        <v>0</v>
      </c>
    </row>
    <row r="224" spans="1:6" ht="87" x14ac:dyDescent="0.35">
      <c r="A224" s="65" t="s">
        <v>367</v>
      </c>
      <c r="B224" s="66" t="s">
        <v>368</v>
      </c>
      <c r="C224" s="67">
        <v>1</v>
      </c>
      <c r="D224" s="68" t="s">
        <v>80</v>
      </c>
      <c r="E224" s="69"/>
      <c r="F224" s="72">
        <f t="shared" si="13"/>
        <v>0</v>
      </c>
    </row>
    <row r="225" spans="1:6" ht="29" x14ac:dyDescent="0.35">
      <c r="A225" s="23" t="s">
        <v>369</v>
      </c>
      <c r="B225" s="24" t="s">
        <v>308</v>
      </c>
      <c r="C225" s="25">
        <v>1940</v>
      </c>
      <c r="D225" s="26" t="s">
        <v>27</v>
      </c>
      <c r="E225" s="27"/>
      <c r="F225" s="48">
        <f t="shared" si="12"/>
        <v>0</v>
      </c>
    </row>
    <row r="226" spans="1:6" ht="29" x14ac:dyDescent="0.35">
      <c r="A226" s="23" t="s">
        <v>370</v>
      </c>
      <c r="B226" s="24" t="s">
        <v>310</v>
      </c>
      <c r="C226" s="25">
        <v>1130</v>
      </c>
      <c r="D226" s="26" t="s">
        <v>27</v>
      </c>
      <c r="E226" s="27"/>
      <c r="F226" s="48">
        <f t="shared" si="12"/>
        <v>0</v>
      </c>
    </row>
    <row r="227" spans="1:6" ht="29" x14ac:dyDescent="0.35">
      <c r="A227" s="23" t="s">
        <v>371</v>
      </c>
      <c r="B227" s="24" t="s">
        <v>372</v>
      </c>
      <c r="C227" s="25">
        <v>115</v>
      </c>
      <c r="D227" s="26" t="s">
        <v>27</v>
      </c>
      <c r="E227" s="27"/>
      <c r="F227" s="48">
        <f t="shared" si="12"/>
        <v>0</v>
      </c>
    </row>
    <row r="228" spans="1:6" ht="29" x14ac:dyDescent="0.35">
      <c r="A228" s="23" t="s">
        <v>373</v>
      </c>
      <c r="B228" s="24" t="s">
        <v>374</v>
      </c>
      <c r="C228" s="25">
        <v>4</v>
      </c>
      <c r="D228" s="26" t="s">
        <v>80</v>
      </c>
      <c r="E228" s="27"/>
      <c r="F228" s="48">
        <f t="shared" si="12"/>
        <v>0</v>
      </c>
    </row>
    <row r="229" spans="1:6" x14ac:dyDescent="0.35">
      <c r="A229" s="23" t="s">
        <v>375</v>
      </c>
      <c r="B229" s="24" t="s">
        <v>326</v>
      </c>
      <c r="C229" s="25">
        <v>60</v>
      </c>
      <c r="D229" s="26" t="s">
        <v>27</v>
      </c>
      <c r="E229" s="27"/>
      <c r="F229" s="48">
        <f>IFERROR($C229*$E229, "")</f>
        <v>0</v>
      </c>
    </row>
    <row r="230" spans="1:6" x14ac:dyDescent="0.35">
      <c r="A230" s="23" t="s">
        <v>376</v>
      </c>
      <c r="B230" s="24" t="s">
        <v>377</v>
      </c>
      <c r="C230" s="25">
        <v>210</v>
      </c>
      <c r="D230" s="26"/>
      <c r="E230" s="27"/>
      <c r="F230" s="48">
        <f>IFERROR($C230*$E230, "")</f>
        <v>0</v>
      </c>
    </row>
    <row r="231" spans="1:6" ht="29" x14ac:dyDescent="0.35">
      <c r="A231" s="23" t="s">
        <v>378</v>
      </c>
      <c r="B231" s="24" t="s">
        <v>379</v>
      </c>
      <c r="C231" s="25">
        <v>190</v>
      </c>
      <c r="D231" s="26" t="s">
        <v>27</v>
      </c>
      <c r="E231" s="27"/>
      <c r="F231" s="48">
        <f t="shared" si="12"/>
        <v>0</v>
      </c>
    </row>
    <row r="232" spans="1:6" ht="29" x14ac:dyDescent="0.35">
      <c r="A232" s="23" t="s">
        <v>380</v>
      </c>
      <c r="B232" s="24" t="s">
        <v>381</v>
      </c>
      <c r="C232" s="25">
        <v>1</v>
      </c>
      <c r="D232" s="26" t="s">
        <v>80</v>
      </c>
      <c r="E232" s="27"/>
      <c r="F232" s="48">
        <f t="shared" si="12"/>
        <v>0</v>
      </c>
    </row>
    <row r="233" spans="1:6" ht="29" x14ac:dyDescent="0.35">
      <c r="A233" s="23" t="s">
        <v>382</v>
      </c>
      <c r="B233" s="24" t="s">
        <v>383</v>
      </c>
      <c r="C233" s="25">
        <v>1680</v>
      </c>
      <c r="D233" s="26" t="s">
        <v>27</v>
      </c>
      <c r="E233" s="27"/>
      <c r="F233" s="48">
        <f t="shared" si="12"/>
        <v>0</v>
      </c>
    </row>
    <row r="234" spans="1:6" ht="29" x14ac:dyDescent="0.35">
      <c r="A234" s="23" t="s">
        <v>384</v>
      </c>
      <c r="B234" s="24" t="s">
        <v>385</v>
      </c>
      <c r="C234" s="25">
        <v>210</v>
      </c>
      <c r="D234" s="26" t="s">
        <v>27</v>
      </c>
      <c r="E234" s="27"/>
      <c r="F234" s="48">
        <f t="shared" si="12"/>
        <v>0</v>
      </c>
    </row>
    <row r="235" spans="1:6" ht="29" x14ac:dyDescent="0.35">
      <c r="A235" s="23" t="s">
        <v>386</v>
      </c>
      <c r="B235" s="24" t="s">
        <v>387</v>
      </c>
      <c r="C235" s="25">
        <v>60</v>
      </c>
      <c r="D235" s="26" t="s">
        <v>27</v>
      </c>
      <c r="E235" s="27"/>
      <c r="F235" s="48">
        <f t="shared" si="12"/>
        <v>0</v>
      </c>
    </row>
    <row r="236" spans="1:6" ht="29" x14ac:dyDescent="0.35">
      <c r="A236" s="23" t="s">
        <v>388</v>
      </c>
      <c r="B236" s="24" t="s">
        <v>389</v>
      </c>
      <c r="C236" s="25">
        <v>14</v>
      </c>
      <c r="D236" s="26" t="s">
        <v>80</v>
      </c>
      <c r="E236" s="27"/>
      <c r="F236" s="48">
        <f t="shared" si="12"/>
        <v>0</v>
      </c>
    </row>
    <row r="237" spans="1:6" ht="29" x14ac:dyDescent="0.35">
      <c r="A237" s="23" t="s">
        <v>390</v>
      </c>
      <c r="B237" s="24" t="s">
        <v>391</v>
      </c>
      <c r="C237" s="25">
        <v>2</v>
      </c>
      <c r="D237" s="26" t="s">
        <v>80</v>
      </c>
      <c r="E237" s="27"/>
      <c r="F237" s="48">
        <f t="shared" si="12"/>
        <v>0</v>
      </c>
    </row>
    <row r="238" spans="1:6" ht="29" x14ac:dyDescent="0.35">
      <c r="A238" s="23" t="s">
        <v>392</v>
      </c>
      <c r="B238" s="24" t="s">
        <v>393</v>
      </c>
      <c r="C238" s="25">
        <v>2</v>
      </c>
      <c r="D238" s="26" t="s">
        <v>80</v>
      </c>
      <c r="E238" s="27"/>
      <c r="F238" s="48">
        <f t="shared" si="12"/>
        <v>0</v>
      </c>
    </row>
    <row r="239" spans="1:6" x14ac:dyDescent="0.35">
      <c r="A239" s="23" t="s">
        <v>394</v>
      </c>
      <c r="B239" s="24" t="s">
        <v>395</v>
      </c>
      <c r="C239" s="25">
        <v>1575</v>
      </c>
      <c r="D239" s="26" t="s">
        <v>27</v>
      </c>
      <c r="E239" s="27"/>
      <c r="F239" s="48">
        <f t="shared" si="12"/>
        <v>0</v>
      </c>
    </row>
    <row r="240" spans="1:6" x14ac:dyDescent="0.35">
      <c r="A240" s="23" t="s">
        <v>396</v>
      </c>
      <c r="B240" s="24" t="s">
        <v>397</v>
      </c>
      <c r="C240" s="25">
        <v>120</v>
      </c>
      <c r="D240" s="26" t="s">
        <v>27</v>
      </c>
      <c r="E240" s="27"/>
      <c r="F240" s="48">
        <f t="shared" si="12"/>
        <v>0</v>
      </c>
    </row>
    <row r="241" spans="1:6" x14ac:dyDescent="0.35">
      <c r="A241" s="23" t="s">
        <v>398</v>
      </c>
      <c r="B241" s="24" t="s">
        <v>399</v>
      </c>
      <c r="C241" s="25">
        <v>10</v>
      </c>
      <c r="D241" s="26" t="s">
        <v>27</v>
      </c>
      <c r="E241" s="27"/>
      <c r="F241" s="48">
        <f t="shared" si="12"/>
        <v>0</v>
      </c>
    </row>
    <row r="242" spans="1:6" ht="29" x14ac:dyDescent="0.35">
      <c r="A242" s="23" t="s">
        <v>400</v>
      </c>
      <c r="B242" s="24" t="s">
        <v>401</v>
      </c>
      <c r="C242" s="25">
        <v>1</v>
      </c>
      <c r="D242" s="26" t="s">
        <v>80</v>
      </c>
      <c r="E242" s="27"/>
      <c r="F242" s="48">
        <f t="shared" si="12"/>
        <v>0</v>
      </c>
    </row>
    <row r="243" spans="1:6" ht="29" x14ac:dyDescent="0.35">
      <c r="A243" s="23" t="s">
        <v>402</v>
      </c>
      <c r="B243" s="24" t="s">
        <v>403</v>
      </c>
      <c r="C243" s="25">
        <v>105</v>
      </c>
      <c r="D243" s="26" t="s">
        <v>27</v>
      </c>
      <c r="E243" s="27"/>
      <c r="F243" s="48">
        <f t="shared" si="12"/>
        <v>0</v>
      </c>
    </row>
    <row r="244" spans="1:6" ht="29" x14ac:dyDescent="0.35">
      <c r="A244" s="23" t="s">
        <v>404</v>
      </c>
      <c r="B244" s="24" t="s">
        <v>405</v>
      </c>
      <c r="C244" s="25">
        <v>30</v>
      </c>
      <c r="D244" s="26" t="s">
        <v>27</v>
      </c>
      <c r="E244" s="27"/>
      <c r="F244" s="48">
        <f t="shared" si="12"/>
        <v>0</v>
      </c>
    </row>
    <row r="245" spans="1:6" x14ac:dyDescent="0.35">
      <c r="A245" s="23" t="s">
        <v>406</v>
      </c>
      <c r="B245" s="24" t="s">
        <v>407</v>
      </c>
      <c r="C245" s="25">
        <v>1</v>
      </c>
      <c r="D245" s="26" t="s">
        <v>80</v>
      </c>
      <c r="E245" s="27"/>
      <c r="F245" s="48">
        <f t="shared" si="12"/>
        <v>0</v>
      </c>
    </row>
    <row r="246" spans="1:6" x14ac:dyDescent="0.35">
      <c r="A246" s="23" t="s">
        <v>408</v>
      </c>
      <c r="B246" s="24" t="s">
        <v>409</v>
      </c>
      <c r="C246" s="25">
        <v>750</v>
      </c>
      <c r="D246" s="26" t="s">
        <v>27</v>
      </c>
      <c r="E246" s="27"/>
      <c r="F246" s="48">
        <f t="shared" si="12"/>
        <v>0</v>
      </c>
    </row>
    <row r="247" spans="1:6" x14ac:dyDescent="0.35">
      <c r="A247" s="23" t="s">
        <v>410</v>
      </c>
      <c r="B247" s="24" t="s">
        <v>411</v>
      </c>
      <c r="C247" s="25">
        <v>810</v>
      </c>
      <c r="D247" s="26" t="s">
        <v>27</v>
      </c>
      <c r="E247" s="27"/>
      <c r="F247" s="48">
        <f t="shared" si="12"/>
        <v>0</v>
      </c>
    </row>
    <row r="248" spans="1:6" x14ac:dyDescent="0.35">
      <c r="A248" s="55"/>
      <c r="B248" s="37"/>
      <c r="C248" s="51"/>
      <c r="D248" s="36"/>
      <c r="E248" s="52" t="s">
        <v>22</v>
      </c>
      <c r="F248" s="29">
        <f>SUM(F193:F247)</f>
        <v>0</v>
      </c>
    </row>
    <row r="249" spans="1:6" x14ac:dyDescent="0.35">
      <c r="E249" s="15"/>
      <c r="F249" s="28"/>
    </row>
    <row r="250" spans="1:6" ht="15" thickBot="1" x14ac:dyDescent="0.4">
      <c r="E250" s="15"/>
      <c r="F250" s="28"/>
    </row>
    <row r="251" spans="1:6" ht="15" thickTop="1" x14ac:dyDescent="0.35">
      <c r="A251" s="30"/>
      <c r="B251" s="31"/>
      <c r="C251" s="30"/>
      <c r="D251" s="30"/>
      <c r="E251" s="32" t="s">
        <v>412</v>
      </c>
      <c r="F251" s="33">
        <f>SUMIF(E:E,"SUBTOTAL",F:F)</f>
        <v>0</v>
      </c>
    </row>
    <row r="252" spans="1:6" x14ac:dyDescent="0.35">
      <c r="E252" s="34"/>
      <c r="F252" s="35"/>
    </row>
    <row r="253" spans="1:6" x14ac:dyDescent="0.35">
      <c r="A253" s="15" t="s">
        <v>413</v>
      </c>
      <c r="B253" s="16" t="s">
        <v>414</v>
      </c>
    </row>
    <row r="254" spans="1:6" x14ac:dyDescent="0.35">
      <c r="A254" s="17" t="s">
        <v>7</v>
      </c>
      <c r="B254" s="17" t="s">
        <v>8</v>
      </c>
      <c r="C254" s="18" t="s">
        <v>9</v>
      </c>
      <c r="D254" s="18" t="s">
        <v>10</v>
      </c>
      <c r="E254" s="18" t="s">
        <v>52</v>
      </c>
      <c r="F254" s="44" t="s">
        <v>12</v>
      </c>
    </row>
    <row r="255" spans="1:6" x14ac:dyDescent="0.35">
      <c r="A255" s="23" t="s">
        <v>415</v>
      </c>
      <c r="B255" s="24" t="s">
        <v>416</v>
      </c>
      <c r="C255" s="25" t="s">
        <v>417</v>
      </c>
      <c r="D255" s="26" t="s">
        <v>418</v>
      </c>
      <c r="E255" s="56"/>
      <c r="F255" s="45">
        <f>+E255*F251</f>
        <v>0</v>
      </c>
    </row>
    <row r="256" spans="1:6" x14ac:dyDescent="0.35">
      <c r="A256" s="23" t="s">
        <v>419</v>
      </c>
      <c r="B256" s="24" t="s">
        <v>420</v>
      </c>
      <c r="C256" s="25" t="s">
        <v>417</v>
      </c>
      <c r="D256" s="26" t="s">
        <v>418</v>
      </c>
      <c r="E256" s="56"/>
      <c r="F256" s="45">
        <f>+E256*F251</f>
        <v>0</v>
      </c>
    </row>
    <row r="257" spans="1:6" x14ac:dyDescent="0.35">
      <c r="A257" s="36"/>
      <c r="B257" s="37"/>
      <c r="C257" s="36"/>
      <c r="D257" s="36"/>
      <c r="E257" s="38" t="s">
        <v>421</v>
      </c>
      <c r="F257" s="46">
        <f>SUM(F255:F256)</f>
        <v>0</v>
      </c>
    </row>
    <row r="261" spans="1:6" x14ac:dyDescent="0.35">
      <c r="B261" s="39"/>
      <c r="C261" s="40"/>
      <c r="D261" s="41"/>
      <c r="E261" s="42" t="s">
        <v>525</v>
      </c>
      <c r="F261" s="43">
        <f>$F$257+F251</f>
        <v>0</v>
      </c>
    </row>
  </sheetData>
  <mergeCells count="1">
    <mergeCell ref="A1:F1"/>
  </mergeCells>
  <conditionalFormatting sqref="A139:F157 A255:F256">
    <cfRule type="expression" dxfId="91" priority="78">
      <formula>$C139&gt;0</formula>
    </cfRule>
  </conditionalFormatting>
  <conditionalFormatting sqref="C139:C157 C255:C256">
    <cfRule type="expression" dxfId="90" priority="77">
      <formula>$C139&gt;0</formula>
    </cfRule>
  </conditionalFormatting>
  <conditionalFormatting sqref="C31">
    <cfRule type="expression" dxfId="89" priority="76">
      <formula>$C31&gt;0</formula>
    </cfRule>
  </conditionalFormatting>
  <conditionalFormatting sqref="A81:F81">
    <cfRule type="expression" dxfId="88" priority="75">
      <formula>$C81&gt;0</formula>
    </cfRule>
  </conditionalFormatting>
  <conditionalFormatting sqref="A184">
    <cfRule type="expression" dxfId="87" priority="60">
      <formula>$C184&gt;0</formula>
    </cfRule>
  </conditionalFormatting>
  <conditionalFormatting sqref="E246">
    <cfRule type="expression" dxfId="86" priority="57">
      <formula>$C246&gt;0</formula>
    </cfRule>
  </conditionalFormatting>
  <conditionalFormatting sqref="C21:F21">
    <cfRule type="expression" dxfId="85" priority="55">
      <formula>$C21&gt;0</formula>
    </cfRule>
  </conditionalFormatting>
  <conditionalFormatting sqref="A161:D161 F161">
    <cfRule type="expression" dxfId="84" priority="50">
      <formula>$C161&gt;0</formula>
    </cfRule>
  </conditionalFormatting>
  <conditionalFormatting sqref="C161">
    <cfRule type="expression" dxfId="83" priority="49">
      <formula>$C161&gt;0</formula>
    </cfRule>
  </conditionalFormatting>
  <conditionalFormatting sqref="E161">
    <cfRule type="expression" dxfId="82" priority="48">
      <formula>$C161&gt;0</formula>
    </cfRule>
  </conditionalFormatting>
  <conditionalFormatting sqref="A204:F204">
    <cfRule type="expression" dxfId="81" priority="45">
      <formula>$C204&gt;0</formula>
    </cfRule>
  </conditionalFormatting>
  <conditionalFormatting sqref="C204">
    <cfRule type="expression" dxfId="80" priority="44">
      <formula>$C204&gt;0</formula>
    </cfRule>
  </conditionalFormatting>
  <conditionalFormatting sqref="A205:F205">
    <cfRule type="expression" dxfId="79" priority="43">
      <formula>$C205&gt;0</formula>
    </cfRule>
  </conditionalFormatting>
  <conditionalFormatting sqref="B229">
    <cfRule type="expression" dxfId="78" priority="11">
      <formula>$C229&gt;0</formula>
    </cfRule>
  </conditionalFormatting>
  <conditionalFormatting sqref="B231">
    <cfRule type="expression" dxfId="77" priority="14">
      <formula>$C231&gt;0</formula>
    </cfRule>
  </conditionalFormatting>
  <conditionalFormatting sqref="A229:A230">
    <cfRule type="expression" dxfId="76" priority="12">
      <formula>$C229&gt;0</formula>
    </cfRule>
  </conditionalFormatting>
  <conditionalFormatting sqref="B243">
    <cfRule type="expression" dxfId="75" priority="8">
      <formula>$C243&gt;0</formula>
    </cfRule>
  </conditionalFormatting>
  <conditionalFormatting sqref="A243:A245">
    <cfRule type="expression" dxfId="74" priority="9">
      <formula>$C243&gt;0</formula>
    </cfRule>
  </conditionalFormatting>
  <conditionalFormatting sqref="A162:F162">
    <cfRule type="expression" dxfId="73" priority="7">
      <formula>$C162&gt;0</formula>
    </cfRule>
  </conditionalFormatting>
  <conditionalFormatting sqref="B223:F224">
    <cfRule type="expression" dxfId="72" priority="5">
      <formula>$C223&gt;0</formula>
    </cfRule>
  </conditionalFormatting>
  <conditionalFormatting sqref="A223:A224">
    <cfRule type="expression" dxfId="71" priority="3">
      <formula>$C223&gt;0</formula>
    </cfRule>
  </conditionalFormatting>
  <conditionalFormatting sqref="C220:C222">
    <cfRule type="expression" dxfId="70" priority="80">
      <formula>$C220&gt;0</formula>
    </cfRule>
  </conditionalFormatting>
  <conditionalFormatting sqref="C23:F23">
    <cfRule type="expression" dxfId="69" priority="79">
      <formula>$C23&gt;0</formula>
    </cfRule>
  </conditionalFormatting>
  <conditionalFormatting sqref="C23">
    <cfRule type="expression" dxfId="68" priority="81">
      <formula>$C23&gt;0</formula>
    </cfRule>
  </conditionalFormatting>
  <conditionalFormatting sqref="A31:F31">
    <cfRule type="expression" dxfId="67" priority="82">
      <formula>$C31&gt;0</formula>
    </cfRule>
  </conditionalFormatting>
  <conditionalFormatting sqref="C81">
    <cfRule type="expression" dxfId="66" priority="74">
      <formula>$C81&gt;0</formula>
    </cfRule>
  </conditionalFormatting>
  <conditionalFormatting sqref="A107:F107">
    <cfRule type="expression" dxfId="65" priority="73">
      <formula>$C107&gt;0</formula>
    </cfRule>
  </conditionalFormatting>
  <conditionalFormatting sqref="C107">
    <cfRule type="expression" dxfId="64" priority="72">
      <formula>$C107&gt;0</formula>
    </cfRule>
  </conditionalFormatting>
  <conditionalFormatting sqref="A115:F116">
    <cfRule type="expression" dxfId="63" priority="71">
      <formula>$C115&gt;0</formula>
    </cfRule>
  </conditionalFormatting>
  <conditionalFormatting sqref="C115:C116">
    <cfRule type="expression" dxfId="62" priority="70">
      <formula>$C115&gt;0</formula>
    </cfRule>
  </conditionalFormatting>
  <conditionalFormatting sqref="A158:D160 F158:F160">
    <cfRule type="expression" dxfId="61" priority="69">
      <formula>$C158&gt;0</formula>
    </cfRule>
  </conditionalFormatting>
  <conditionalFormatting sqref="C158:C160">
    <cfRule type="expression" dxfId="60" priority="68">
      <formula>$C158&gt;0</formula>
    </cfRule>
  </conditionalFormatting>
  <conditionalFormatting sqref="E158">
    <cfRule type="expression" dxfId="59" priority="67">
      <formula>$C158&gt;0</formula>
    </cfRule>
  </conditionalFormatting>
  <conditionalFormatting sqref="A163:D163 F163">
    <cfRule type="expression" dxfId="58" priority="65">
      <formula>$C163&gt;0</formula>
    </cfRule>
  </conditionalFormatting>
  <conditionalFormatting sqref="E163">
    <cfRule type="expression" dxfId="57" priority="63">
      <formula>$C163&gt;0</formula>
    </cfRule>
  </conditionalFormatting>
  <conditionalFormatting sqref="E20">
    <cfRule type="expression" dxfId="56" priority="53">
      <formula>$C20&gt;0</formula>
    </cfRule>
  </conditionalFormatting>
  <conditionalFormatting sqref="A214:F215 B219:F219">
    <cfRule type="expression" dxfId="55" priority="25">
      <formula>$C214&gt;0</formula>
    </cfRule>
  </conditionalFormatting>
  <conditionalFormatting sqref="C214:C215 C219">
    <cfRule type="expression" dxfId="54" priority="24">
      <formula>$C214&gt;0</formula>
    </cfRule>
  </conditionalFormatting>
  <conditionalFormatting sqref="C205">
    <cfRule type="expression" dxfId="53" priority="42">
      <formula>$C205&gt;0</formula>
    </cfRule>
  </conditionalFormatting>
  <conditionalFormatting sqref="A206:F206">
    <cfRule type="expression" dxfId="52" priority="41">
      <formula>$C206&gt;0</formula>
    </cfRule>
  </conditionalFormatting>
  <conditionalFormatting sqref="C206">
    <cfRule type="expression" dxfId="51" priority="40">
      <formula>$C206&gt;0</formula>
    </cfRule>
  </conditionalFormatting>
  <conditionalFormatting sqref="A207:F207">
    <cfRule type="expression" dxfId="50" priority="39">
      <formula>$C207&gt;0</formula>
    </cfRule>
  </conditionalFormatting>
  <conditionalFormatting sqref="C207">
    <cfRule type="expression" dxfId="49" priority="38">
      <formula>$C207&gt;0</formula>
    </cfRule>
  </conditionalFormatting>
  <conditionalFormatting sqref="A208:F208">
    <cfRule type="expression" dxfId="48" priority="37">
      <formula>$C208&gt;0</formula>
    </cfRule>
  </conditionalFormatting>
  <conditionalFormatting sqref="C208">
    <cfRule type="expression" dxfId="47" priority="36">
      <formula>$C208&gt;0</formula>
    </cfRule>
  </conditionalFormatting>
  <conditionalFormatting sqref="A209:F209">
    <cfRule type="expression" dxfId="46" priority="35">
      <formula>$C209&gt;0</formula>
    </cfRule>
  </conditionalFormatting>
  <conditionalFormatting sqref="C209">
    <cfRule type="expression" dxfId="45" priority="34">
      <formula>$C209&gt;0</formula>
    </cfRule>
  </conditionalFormatting>
  <conditionalFormatting sqref="A210:F210">
    <cfRule type="expression" dxfId="44" priority="33">
      <formula>$C210&gt;0</formula>
    </cfRule>
  </conditionalFormatting>
  <conditionalFormatting sqref="C210">
    <cfRule type="expression" dxfId="43" priority="32">
      <formula>$C210&gt;0</formula>
    </cfRule>
  </conditionalFormatting>
  <conditionalFormatting sqref="A211:F211">
    <cfRule type="expression" dxfId="42" priority="31">
      <formula>$C211&gt;0</formula>
    </cfRule>
  </conditionalFormatting>
  <conditionalFormatting sqref="C211">
    <cfRule type="expression" dxfId="41" priority="30">
      <formula>$C211&gt;0</formula>
    </cfRule>
  </conditionalFormatting>
  <conditionalFormatting sqref="A212:F212">
    <cfRule type="expression" dxfId="40" priority="29">
      <formula>$C212&gt;0</formula>
    </cfRule>
  </conditionalFormatting>
  <conditionalFormatting sqref="C212">
    <cfRule type="expression" dxfId="39" priority="28">
      <formula>$C212&gt;0</formula>
    </cfRule>
  </conditionalFormatting>
  <conditionalFormatting sqref="A213:F213">
    <cfRule type="expression" dxfId="38" priority="27">
      <formula>$C213&gt;0</formula>
    </cfRule>
  </conditionalFormatting>
  <conditionalFormatting sqref="C213">
    <cfRule type="expression" dxfId="37" priority="26">
      <formula>$C213&gt;0</formula>
    </cfRule>
  </conditionalFormatting>
  <conditionalFormatting sqref="A216:F216">
    <cfRule type="expression" dxfId="36" priority="23">
      <formula>$C216&gt;0</formula>
    </cfRule>
  </conditionalFormatting>
  <conditionalFormatting sqref="C216">
    <cfRule type="expression" dxfId="35" priority="22">
      <formula>$C216&gt;0</formula>
    </cfRule>
  </conditionalFormatting>
  <conditionalFormatting sqref="A217:F217">
    <cfRule type="expression" dxfId="34" priority="21">
      <formula>$C217&gt;0</formula>
    </cfRule>
  </conditionalFormatting>
  <conditionalFormatting sqref="C217">
    <cfRule type="expression" dxfId="33" priority="20">
      <formula>$C217&gt;0</formula>
    </cfRule>
  </conditionalFormatting>
  <conditionalFormatting sqref="A218:F218">
    <cfRule type="expression" dxfId="32" priority="19">
      <formula>$C218&gt;0</formula>
    </cfRule>
  </conditionalFormatting>
  <conditionalFormatting sqref="C218">
    <cfRule type="expression" dxfId="31" priority="18">
      <formula>$C218&gt;0</formula>
    </cfRule>
  </conditionalFormatting>
  <conditionalFormatting sqref="A219:A222">
    <cfRule type="expression" dxfId="30" priority="17">
      <formula>$C219&gt;0</formula>
    </cfRule>
  </conditionalFormatting>
  <conditionalFormatting sqref="B230">
    <cfRule type="expression" dxfId="29" priority="10">
      <formula>$C230&gt;0</formula>
    </cfRule>
  </conditionalFormatting>
  <conditionalFormatting sqref="C223:C224">
    <cfRule type="expression" dxfId="28" priority="4">
      <formula>$C223&gt;0</formula>
    </cfRule>
  </conditionalFormatting>
  <conditionalFormatting sqref="A181:F181 A100:F100 C20:D20 F20 A82:F96 B244:F245 C243:F243 A233:F242 A225:F228 A193:F202 A168:F170 A121:F134 A108:F114 A105:F106 A59:F76 A36:F50 A28:F30 C13:F19 A6:F8">
    <cfRule type="expression" dxfId="27" priority="84">
      <formula>$C6&gt;0</formula>
    </cfRule>
  </conditionalFormatting>
  <conditionalFormatting sqref="C181 C100 C233:C245 C225:C230 C193:C202 C168:C170 C121:C134 C108:C114 C105:C106 C82:C95 C59:C76 C36:C50 C28:C30 C13:C20 C6:C8">
    <cfRule type="expression" dxfId="26" priority="83">
      <formula>$C6&gt;0</formula>
    </cfRule>
  </conditionalFormatting>
  <conditionalFormatting sqref="C96">
    <cfRule type="expression" dxfId="25" priority="85">
      <formula>$C96&gt;0</formula>
    </cfRule>
  </conditionalFormatting>
  <conditionalFormatting sqref="B220:F222 C229:F230">
    <cfRule type="expression" dxfId="24" priority="86">
      <formula>$C220&gt;0</formula>
    </cfRule>
  </conditionalFormatting>
  <conditionalFormatting sqref="E159:E160">
    <cfRule type="expression" dxfId="23" priority="66">
      <formula>$C159&gt;0</formula>
    </cfRule>
  </conditionalFormatting>
  <conditionalFormatting sqref="C163">
    <cfRule type="expression" dxfId="22" priority="64">
      <formula>$C163&gt;0</formula>
    </cfRule>
  </conditionalFormatting>
  <conditionalFormatting sqref="B184:F184">
    <cfRule type="expression" dxfId="21" priority="62">
      <formula>$C184&gt;0</formula>
    </cfRule>
  </conditionalFormatting>
  <conditionalFormatting sqref="C184">
    <cfRule type="expression" dxfId="20" priority="61">
      <formula>$C184&gt;0</formula>
    </cfRule>
  </conditionalFormatting>
  <conditionalFormatting sqref="A246:D247 F246:F247">
    <cfRule type="expression" dxfId="19" priority="59">
      <formula>$C246&gt;0</formula>
    </cfRule>
  </conditionalFormatting>
  <conditionalFormatting sqref="C246:C247">
    <cfRule type="expression" dxfId="18" priority="58">
      <formula>$C246&gt;0</formula>
    </cfRule>
  </conditionalFormatting>
  <conditionalFormatting sqref="E247">
    <cfRule type="expression" dxfId="17" priority="56">
      <formula>$C247&gt;0</formula>
    </cfRule>
  </conditionalFormatting>
  <conditionalFormatting sqref="C21">
    <cfRule type="expression" dxfId="16" priority="54">
      <formula>$C21&gt;0</formula>
    </cfRule>
  </conditionalFormatting>
  <conditionalFormatting sqref="C22:F22">
    <cfRule type="expression" dxfId="15" priority="52">
      <formula>$C22&gt;0</formula>
    </cfRule>
  </conditionalFormatting>
  <conditionalFormatting sqref="C22">
    <cfRule type="expression" dxfId="14" priority="51">
      <formula>$C22&gt;0</formula>
    </cfRule>
  </conditionalFormatting>
  <conditionalFormatting sqref="A203:F203">
    <cfRule type="expression" dxfId="13" priority="47">
      <formula>$C203&gt;0</formula>
    </cfRule>
  </conditionalFormatting>
  <conditionalFormatting sqref="C203">
    <cfRule type="expression" dxfId="12" priority="46">
      <formula>$C203&gt;0</formula>
    </cfRule>
  </conditionalFormatting>
  <conditionalFormatting sqref="A231:A232 C231:F232">
    <cfRule type="expression" dxfId="11" priority="16">
      <formula>$C231&gt;0</formula>
    </cfRule>
  </conditionalFormatting>
  <conditionalFormatting sqref="C231:C232">
    <cfRule type="expression" dxfId="10" priority="15">
      <formula>$C231&gt;0</formula>
    </cfRule>
  </conditionalFormatting>
  <conditionalFormatting sqref="B232">
    <cfRule type="expression" dxfId="9" priority="13">
      <formula>$C232&gt;0</formula>
    </cfRule>
  </conditionalFormatting>
  <conditionalFormatting sqref="C162">
    <cfRule type="expression" dxfId="8" priority="6">
      <formula>$C162&gt;0</formula>
    </cfRule>
  </conditionalFormatting>
  <conditionalFormatting sqref="A121:F134 A6:F8 A105:F116 A255:F256">
    <cfRule type="expression" dxfId="7" priority="87">
      <formula>#REF!&gt;0</formula>
    </cfRule>
  </conditionalFormatting>
  <conditionalFormatting sqref="A175:F175">
    <cfRule type="expression" dxfId="6" priority="2">
      <formula>$C175&gt;0</formula>
    </cfRule>
  </conditionalFormatting>
  <conditionalFormatting sqref="C175">
    <cfRule type="expression" dxfId="5" priority="1">
      <formula>$C175&gt;0</formula>
    </cfRule>
  </conditionalFormatting>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Button 5">
              <controlPr defaultSize="0" print="0" autoFill="0" autoPict="0" macro="[2]!UPDATEHEADER">
                <anchor moveWithCells="1" sizeWithCells="1">
                  <from>
                    <xdr:col>0</xdr:col>
                    <xdr:colOff>31750</xdr:colOff>
                    <xdr:row>0</xdr:row>
                    <xdr:rowOff>0</xdr:rowOff>
                  </from>
                  <to>
                    <xdr:col>1</xdr:col>
                    <xdr:colOff>977900</xdr:colOff>
                    <xdr:row>0</xdr:row>
                    <xdr:rowOff>25400</xdr:rowOff>
                  </to>
                </anchor>
              </controlPr>
            </control>
          </mc:Choice>
        </mc:AlternateContent>
        <mc:AlternateContent xmlns:mc="http://schemas.openxmlformats.org/markup-compatibility/2006">
          <mc:Choice Requires="x14">
            <control shapeId="4102" r:id="rId5" name="Button 6">
              <controlPr defaultSize="0" print="0" autoFill="0" autoPict="0" macro="[2]!EXPORT_UNIT_PRICE_TAB">
                <anchor moveWithCells="1" sizeWithCells="1">
                  <from>
                    <xdr:col>1</xdr:col>
                    <xdr:colOff>692150</xdr:colOff>
                    <xdr:row>0</xdr:row>
                    <xdr:rowOff>0</xdr:rowOff>
                  </from>
                  <to>
                    <xdr:col>1</xdr:col>
                    <xdr:colOff>2406650</xdr:colOff>
                    <xdr:row>0</xdr:row>
                    <xdr:rowOff>38100</xdr:rowOff>
                  </to>
                </anchor>
              </controlPr>
            </control>
          </mc:Choice>
        </mc:AlternateContent>
        <mc:AlternateContent xmlns:mc="http://schemas.openxmlformats.org/markup-compatibility/2006">
          <mc:Choice Requires="x14">
            <control shapeId="4108" r:id="rId6" name="Button 12">
              <controlPr defaultSize="0" print="0" autoFill="0" autoPict="0" macro="[3]!UPDATEHEADER">
                <anchor moveWithCells="1" sizeWithCells="1">
                  <from>
                    <xdr:col>0</xdr:col>
                    <xdr:colOff>31750</xdr:colOff>
                    <xdr:row>0</xdr:row>
                    <xdr:rowOff>0</xdr:rowOff>
                  </from>
                  <to>
                    <xdr:col>1</xdr:col>
                    <xdr:colOff>533400</xdr:colOff>
                    <xdr:row>0</xdr:row>
                    <xdr:rowOff>6350</xdr:rowOff>
                  </to>
                </anchor>
              </controlPr>
            </control>
          </mc:Choice>
        </mc:AlternateContent>
        <mc:AlternateContent xmlns:mc="http://schemas.openxmlformats.org/markup-compatibility/2006">
          <mc:Choice Requires="x14">
            <control shapeId="4109" r:id="rId7" name="Button 13">
              <controlPr defaultSize="0" print="0" autoFill="0" autoPict="0" macro="[3]!EXPORT_UNIT_PRICE_TAB">
                <anchor moveWithCells="1" sizeWithCells="1">
                  <from>
                    <xdr:col>1</xdr:col>
                    <xdr:colOff>692150</xdr:colOff>
                    <xdr:row>0</xdr:row>
                    <xdr:rowOff>0</xdr:rowOff>
                  </from>
                  <to>
                    <xdr:col>1</xdr:col>
                    <xdr:colOff>2406650</xdr:colOff>
                    <xdr:row>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0FD2-829B-4A2C-8005-83450CB978A6}">
  <dimension ref="A1:F217"/>
  <sheetViews>
    <sheetView topLeftCell="A201" workbookViewId="0">
      <selection activeCell="E218" sqref="E218"/>
    </sheetView>
  </sheetViews>
  <sheetFormatPr defaultRowHeight="14.5" x14ac:dyDescent="0.35"/>
  <cols>
    <col min="1" max="1" width="17.7265625" bestFit="1" customWidth="1"/>
    <col min="2" max="2" width="37.26953125" style="10" customWidth="1"/>
    <col min="3" max="3" width="7" bestFit="1" customWidth="1"/>
    <col min="4" max="4" width="7.7265625" bestFit="1" customWidth="1"/>
    <col min="5" max="5" width="16.1796875" customWidth="1"/>
    <col min="6" max="6" width="15.7265625" style="11" customWidth="1"/>
  </cols>
  <sheetData>
    <row r="1" spans="1:6" ht="79.900000000000006" customHeight="1" x14ac:dyDescent="0.35">
      <c r="A1" s="78" t="s">
        <v>6</v>
      </c>
      <c r="B1" s="79"/>
      <c r="C1" s="79"/>
      <c r="D1" s="79"/>
      <c r="E1" s="79"/>
      <c r="F1" s="79"/>
    </row>
    <row r="3" spans="1:6" ht="14.5" customHeight="1" x14ac:dyDescent="0.35">
      <c r="A3" s="12" t="s">
        <v>7</v>
      </c>
      <c r="B3" s="12" t="s">
        <v>8</v>
      </c>
      <c r="C3" s="13" t="s">
        <v>9</v>
      </c>
      <c r="D3" s="13" t="s">
        <v>10</v>
      </c>
      <c r="E3" s="12" t="s">
        <v>11</v>
      </c>
      <c r="F3" s="14" t="s">
        <v>12</v>
      </c>
    </row>
    <row r="4" spans="1:6" x14ac:dyDescent="0.35">
      <c r="A4" s="15" t="s">
        <v>13</v>
      </c>
      <c r="B4" s="16" t="s">
        <v>14</v>
      </c>
      <c r="F4"/>
    </row>
    <row r="5" spans="1:6" ht="14.5" customHeight="1" x14ac:dyDescent="0.35">
      <c r="A5" s="17" t="s">
        <v>7</v>
      </c>
      <c r="B5" s="17" t="s">
        <v>8</v>
      </c>
      <c r="C5" s="18" t="s">
        <v>9</v>
      </c>
      <c r="D5" s="18" t="s">
        <v>10</v>
      </c>
      <c r="E5" s="17" t="s">
        <v>11</v>
      </c>
      <c r="F5" s="44" t="s">
        <v>12</v>
      </c>
    </row>
    <row r="6" spans="1:6" ht="29" x14ac:dyDescent="0.35">
      <c r="A6" s="23" t="s">
        <v>15</v>
      </c>
      <c r="B6" s="24" t="s">
        <v>16</v>
      </c>
      <c r="C6" s="25">
        <v>1835</v>
      </c>
      <c r="D6" s="26" t="s">
        <v>17</v>
      </c>
      <c r="E6" s="27"/>
      <c r="F6" s="48">
        <f t="shared" ref="F6:F8" si="0">IFERROR($C6*$E6, "")</f>
        <v>0</v>
      </c>
    </row>
    <row r="7" spans="1:6" ht="29" x14ac:dyDescent="0.35">
      <c r="A7" s="23" t="s">
        <v>18</v>
      </c>
      <c r="B7" s="24" t="s">
        <v>19</v>
      </c>
      <c r="C7" s="25">
        <v>205</v>
      </c>
      <c r="D7" s="26" t="s">
        <v>17</v>
      </c>
      <c r="E7" s="27"/>
      <c r="F7" s="48">
        <f t="shared" si="0"/>
        <v>0</v>
      </c>
    </row>
    <row r="8" spans="1:6" ht="29.5" thickBot="1" x14ac:dyDescent="0.4">
      <c r="A8" s="23" t="s">
        <v>20</v>
      </c>
      <c r="B8" s="24" t="s">
        <v>21</v>
      </c>
      <c r="C8" s="25">
        <v>1985</v>
      </c>
      <c r="D8" s="26" t="s">
        <v>17</v>
      </c>
      <c r="E8" s="27"/>
      <c r="F8" s="48">
        <f t="shared" si="0"/>
        <v>0</v>
      </c>
    </row>
    <row r="9" spans="1:6" ht="15" thickTop="1" x14ac:dyDescent="0.35">
      <c r="A9" s="19"/>
      <c r="B9" s="20"/>
      <c r="C9" s="21"/>
      <c r="D9" s="19"/>
      <c r="E9" s="22" t="s">
        <v>22</v>
      </c>
      <c r="F9" s="47">
        <f>SUM(F6:F8)</f>
        <v>0</v>
      </c>
    </row>
    <row r="11" spans="1:6" x14ac:dyDescent="0.35">
      <c r="A11" s="15" t="s">
        <v>23</v>
      </c>
      <c r="B11" s="16" t="s">
        <v>24</v>
      </c>
    </row>
    <row r="12" spans="1:6" ht="14.5" customHeight="1" x14ac:dyDescent="0.35">
      <c r="A12" s="17" t="s">
        <v>7</v>
      </c>
      <c r="B12" s="17" t="s">
        <v>8</v>
      </c>
      <c r="C12" s="18" t="s">
        <v>9</v>
      </c>
      <c r="D12" s="18" t="s">
        <v>10</v>
      </c>
      <c r="E12" s="49" t="s">
        <v>11</v>
      </c>
      <c r="F12" s="44" t="s">
        <v>12</v>
      </c>
    </row>
    <row r="13" spans="1:6" ht="43.5" x14ac:dyDescent="0.35">
      <c r="A13" s="23" t="s">
        <v>25</v>
      </c>
      <c r="B13" s="24" t="s">
        <v>26</v>
      </c>
      <c r="C13" s="25">
        <v>840</v>
      </c>
      <c r="D13" s="26" t="s">
        <v>27</v>
      </c>
      <c r="E13" s="27"/>
      <c r="F13" s="48">
        <f t="shared" ref="F13:F20" si="1">IFERROR($C13*$E13, "")</f>
        <v>0</v>
      </c>
    </row>
    <row r="14" spans="1:6" ht="58" x14ac:dyDescent="0.35">
      <c r="A14" s="23" t="s">
        <v>422</v>
      </c>
      <c r="B14" s="24" t="s">
        <v>423</v>
      </c>
      <c r="C14" s="25">
        <v>2300</v>
      </c>
      <c r="D14" s="26" t="s">
        <v>27</v>
      </c>
      <c r="E14" s="27"/>
      <c r="F14" s="48">
        <f t="shared" si="1"/>
        <v>0</v>
      </c>
    </row>
    <row r="15" spans="1:6" ht="29" x14ac:dyDescent="0.35">
      <c r="A15" s="23" t="s">
        <v>424</v>
      </c>
      <c r="B15" s="24" t="s">
        <v>425</v>
      </c>
      <c r="C15" s="25">
        <v>445</v>
      </c>
      <c r="D15" s="26" t="s">
        <v>27</v>
      </c>
      <c r="E15" s="27"/>
      <c r="F15" s="48">
        <f t="shared" si="1"/>
        <v>0</v>
      </c>
    </row>
    <row r="16" spans="1:6" ht="43.5" x14ac:dyDescent="0.35">
      <c r="A16" s="23" t="s">
        <v>30</v>
      </c>
      <c r="B16" s="24" t="s">
        <v>31</v>
      </c>
      <c r="C16" s="25">
        <v>45</v>
      </c>
      <c r="D16" s="26" t="s">
        <v>32</v>
      </c>
      <c r="E16" s="27"/>
      <c r="F16" s="48">
        <f t="shared" si="1"/>
        <v>0</v>
      </c>
    </row>
    <row r="17" spans="1:6" ht="29" x14ac:dyDescent="0.35">
      <c r="A17" s="23" t="s">
        <v>33</v>
      </c>
      <c r="B17" s="24" t="s">
        <v>34</v>
      </c>
      <c r="C17" s="25">
        <v>425</v>
      </c>
      <c r="D17" s="26" t="s">
        <v>32</v>
      </c>
      <c r="E17" s="27"/>
      <c r="F17" s="48">
        <f t="shared" si="1"/>
        <v>0</v>
      </c>
    </row>
    <row r="18" spans="1:6" ht="29" x14ac:dyDescent="0.35">
      <c r="A18" s="23" t="s">
        <v>35</v>
      </c>
      <c r="B18" s="24" t="s">
        <v>36</v>
      </c>
      <c r="C18" s="25">
        <v>75</v>
      </c>
      <c r="D18" s="26" t="s">
        <v>32</v>
      </c>
      <c r="E18" s="27"/>
      <c r="F18" s="48">
        <f t="shared" si="1"/>
        <v>0</v>
      </c>
    </row>
    <row r="19" spans="1:6" ht="43.5" x14ac:dyDescent="0.35">
      <c r="A19" s="23" t="s">
        <v>37</v>
      </c>
      <c r="B19" s="24" t="s">
        <v>38</v>
      </c>
      <c r="C19" s="25">
        <v>675</v>
      </c>
      <c r="D19" s="26" t="s">
        <v>32</v>
      </c>
      <c r="E19" s="27"/>
      <c r="F19" s="48">
        <f t="shared" si="1"/>
        <v>0</v>
      </c>
    </row>
    <row r="20" spans="1:6" ht="29" x14ac:dyDescent="0.35">
      <c r="A20" s="23" t="s">
        <v>42</v>
      </c>
      <c r="B20" s="24" t="s">
        <v>43</v>
      </c>
      <c r="C20" s="25">
        <v>20</v>
      </c>
      <c r="D20" s="26" t="s">
        <v>17</v>
      </c>
      <c r="E20" s="27"/>
      <c r="F20" s="48">
        <f t="shared" si="1"/>
        <v>0</v>
      </c>
    </row>
    <row r="21" spans="1:6" ht="58" x14ac:dyDescent="0.35">
      <c r="A21" s="23" t="s">
        <v>426</v>
      </c>
      <c r="B21" s="24" t="s">
        <v>45</v>
      </c>
      <c r="C21" s="25">
        <v>90</v>
      </c>
      <c r="D21" s="26"/>
      <c r="E21" s="27"/>
      <c r="F21" s="48">
        <f>IFERROR($C21*$E21, "")</f>
        <v>0</v>
      </c>
    </row>
    <row r="22" spans="1:6" ht="29" x14ac:dyDescent="0.35">
      <c r="A22" s="23" t="s">
        <v>46</v>
      </c>
      <c r="B22" s="24" t="s">
        <v>47</v>
      </c>
      <c r="C22" s="25">
        <v>210</v>
      </c>
      <c r="D22" s="26" t="s">
        <v>27</v>
      </c>
      <c r="E22" s="27"/>
      <c r="F22" s="48">
        <f>IFERROR($C22*$E22, "")</f>
        <v>0</v>
      </c>
    </row>
    <row r="23" spans="1:6" ht="58.5" thickBot="1" x14ac:dyDescent="0.4">
      <c r="A23" s="23" t="s">
        <v>48</v>
      </c>
      <c r="B23" s="24" t="s">
        <v>427</v>
      </c>
      <c r="C23" s="25">
        <v>1395</v>
      </c>
      <c r="D23" s="26"/>
      <c r="E23" s="27"/>
      <c r="F23" s="48">
        <f>IFERROR($C23*$E23, "")</f>
        <v>0</v>
      </c>
    </row>
    <row r="24" spans="1:6" ht="15" thickTop="1" x14ac:dyDescent="0.35">
      <c r="A24" s="19"/>
      <c r="B24" s="20"/>
      <c r="C24" s="21"/>
      <c r="D24" s="19"/>
      <c r="E24" s="22" t="s">
        <v>22</v>
      </c>
      <c r="F24" s="47">
        <f>SUM(F13:F23)</f>
        <v>0</v>
      </c>
    </row>
    <row r="26" spans="1:6" x14ac:dyDescent="0.35">
      <c r="A26" s="15" t="s">
        <v>50</v>
      </c>
      <c r="B26" s="16" t="s">
        <v>51</v>
      </c>
    </row>
    <row r="27" spans="1:6" ht="14.5" customHeight="1" x14ac:dyDescent="0.35">
      <c r="A27" s="17" t="s">
        <v>7</v>
      </c>
      <c r="B27" s="17" t="s">
        <v>8</v>
      </c>
      <c r="C27" s="18" t="s">
        <v>9</v>
      </c>
      <c r="D27" s="18" t="s">
        <v>10</v>
      </c>
      <c r="E27" s="18" t="s">
        <v>52</v>
      </c>
      <c r="F27" s="44" t="s">
        <v>12</v>
      </c>
    </row>
    <row r="28" spans="1:6" ht="29" x14ac:dyDescent="0.35">
      <c r="A28" s="23" t="s">
        <v>53</v>
      </c>
      <c r="B28" s="24" t="s">
        <v>54</v>
      </c>
      <c r="C28" s="25">
        <v>895</v>
      </c>
      <c r="D28" s="26" t="s">
        <v>32</v>
      </c>
      <c r="E28" s="27"/>
      <c r="F28" s="48">
        <f t="shared" ref="F28:F33" si="2">IFERROR($C28*$E28, "")</f>
        <v>0</v>
      </c>
    </row>
    <row r="29" spans="1:6" ht="29" x14ac:dyDescent="0.35">
      <c r="A29" s="23" t="s">
        <v>428</v>
      </c>
      <c r="B29" s="24" t="s">
        <v>429</v>
      </c>
      <c r="C29" s="25">
        <v>445</v>
      </c>
      <c r="D29" s="26" t="s">
        <v>57</v>
      </c>
      <c r="E29" s="27"/>
      <c r="F29" s="48">
        <f t="shared" si="2"/>
        <v>0</v>
      </c>
    </row>
    <row r="30" spans="1:6" ht="29" x14ac:dyDescent="0.35">
      <c r="A30" s="23" t="s">
        <v>55</v>
      </c>
      <c r="B30" s="24" t="s">
        <v>430</v>
      </c>
      <c r="C30" s="25">
        <v>1985</v>
      </c>
      <c r="D30" s="26" t="s">
        <v>57</v>
      </c>
      <c r="E30" s="27"/>
      <c r="F30" s="48">
        <f t="shared" si="2"/>
        <v>0</v>
      </c>
    </row>
    <row r="31" spans="1:6" ht="29" x14ac:dyDescent="0.35">
      <c r="A31" s="23" t="s">
        <v>58</v>
      </c>
      <c r="B31" s="24" t="s">
        <v>59</v>
      </c>
      <c r="C31" s="25">
        <v>1325</v>
      </c>
      <c r="D31" s="26" t="s">
        <v>57</v>
      </c>
      <c r="E31" s="27"/>
      <c r="F31" s="48">
        <f t="shared" si="2"/>
        <v>0</v>
      </c>
    </row>
    <row r="32" spans="1:6" ht="29" x14ac:dyDescent="0.35">
      <c r="A32" s="23" t="s">
        <v>431</v>
      </c>
      <c r="B32" s="24" t="s">
        <v>432</v>
      </c>
      <c r="C32" s="25">
        <v>110</v>
      </c>
      <c r="D32" s="26" t="s">
        <v>57</v>
      </c>
      <c r="E32" s="27"/>
      <c r="F32" s="48">
        <f t="shared" si="2"/>
        <v>0</v>
      </c>
    </row>
    <row r="33" spans="1:6" ht="29.5" thickBot="1" x14ac:dyDescent="0.4">
      <c r="A33" s="23" t="s">
        <v>433</v>
      </c>
      <c r="B33" s="24" t="s">
        <v>434</v>
      </c>
      <c r="C33" s="25">
        <v>770</v>
      </c>
      <c r="D33" s="26" t="s">
        <v>57</v>
      </c>
      <c r="E33" s="27"/>
      <c r="F33" s="48">
        <f t="shared" si="2"/>
        <v>0</v>
      </c>
    </row>
    <row r="34" spans="1:6" ht="15" thickTop="1" x14ac:dyDescent="0.35">
      <c r="A34" s="50"/>
      <c r="B34" s="20"/>
      <c r="C34" s="21"/>
      <c r="D34" s="19"/>
      <c r="E34" s="22" t="s">
        <v>22</v>
      </c>
      <c r="F34" s="47">
        <f>SUM(F28:F33)</f>
        <v>0</v>
      </c>
    </row>
    <row r="36" spans="1:6" x14ac:dyDescent="0.35">
      <c r="A36" s="15" t="s">
        <v>62</v>
      </c>
      <c r="B36" s="16" t="s">
        <v>63</v>
      </c>
    </row>
    <row r="37" spans="1:6" ht="14.5" customHeight="1" x14ac:dyDescent="0.35">
      <c r="A37" s="17" t="s">
        <v>7</v>
      </c>
      <c r="B37" s="17" t="s">
        <v>8</v>
      </c>
      <c r="C37" s="18" t="s">
        <v>9</v>
      </c>
      <c r="D37" s="18" t="s">
        <v>10</v>
      </c>
      <c r="E37" s="18" t="s">
        <v>52</v>
      </c>
      <c r="F37" s="44" t="s">
        <v>12</v>
      </c>
    </row>
    <row r="38" spans="1:6" ht="29" x14ac:dyDescent="0.35">
      <c r="A38" s="23" t="s">
        <v>66</v>
      </c>
      <c r="B38" s="24" t="s">
        <v>67</v>
      </c>
      <c r="C38" s="25">
        <v>400</v>
      </c>
      <c r="D38" s="26" t="s">
        <v>27</v>
      </c>
      <c r="E38" s="27"/>
      <c r="F38" s="48">
        <f t="shared" ref="F38:F47" si="3">IFERROR($C38*$E38, "")</f>
        <v>0</v>
      </c>
    </row>
    <row r="39" spans="1:6" ht="29" x14ac:dyDescent="0.35">
      <c r="A39" s="23" t="s">
        <v>435</v>
      </c>
      <c r="B39" s="24" t="s">
        <v>436</v>
      </c>
      <c r="C39" s="25">
        <v>85</v>
      </c>
      <c r="D39" s="26" t="s">
        <v>27</v>
      </c>
      <c r="E39" s="27"/>
      <c r="F39" s="48">
        <f t="shared" si="3"/>
        <v>0</v>
      </c>
    </row>
    <row r="40" spans="1:6" ht="29" x14ac:dyDescent="0.35">
      <c r="A40" s="23" t="s">
        <v>437</v>
      </c>
      <c r="B40" s="24" t="s">
        <v>438</v>
      </c>
      <c r="C40" s="25">
        <v>60</v>
      </c>
      <c r="D40" s="26" t="s">
        <v>27</v>
      </c>
      <c r="E40" s="27"/>
      <c r="F40" s="48">
        <f t="shared" si="3"/>
        <v>0</v>
      </c>
    </row>
    <row r="41" spans="1:6" ht="29" x14ac:dyDescent="0.35">
      <c r="A41" s="23" t="s">
        <v>439</v>
      </c>
      <c r="B41" s="24" t="s">
        <v>440</v>
      </c>
      <c r="C41" s="25">
        <v>45</v>
      </c>
      <c r="D41" s="26" t="s">
        <v>27</v>
      </c>
      <c r="E41" s="27"/>
      <c r="F41" s="48">
        <f t="shared" si="3"/>
        <v>0</v>
      </c>
    </row>
    <row r="42" spans="1:6" ht="58" x14ac:dyDescent="0.35">
      <c r="A42" s="23" t="s">
        <v>441</v>
      </c>
      <c r="B42" s="24" t="s">
        <v>442</v>
      </c>
      <c r="C42" s="25">
        <v>125</v>
      </c>
      <c r="D42" s="26" t="s">
        <v>27</v>
      </c>
      <c r="E42" s="27"/>
      <c r="F42" s="48">
        <f t="shared" si="3"/>
        <v>0</v>
      </c>
    </row>
    <row r="43" spans="1:6" ht="29" x14ac:dyDescent="0.35">
      <c r="A43" s="23" t="s">
        <v>78</v>
      </c>
      <c r="B43" s="24" t="s">
        <v>79</v>
      </c>
      <c r="C43" s="25">
        <v>12</v>
      </c>
      <c r="D43" s="26" t="s">
        <v>80</v>
      </c>
      <c r="E43" s="27"/>
      <c r="F43" s="48">
        <f t="shared" si="3"/>
        <v>0</v>
      </c>
    </row>
    <row r="44" spans="1:6" ht="43.5" x14ac:dyDescent="0.35">
      <c r="A44" s="23" t="s">
        <v>81</v>
      </c>
      <c r="B44" s="24" t="s">
        <v>82</v>
      </c>
      <c r="C44" s="25">
        <v>13</v>
      </c>
      <c r="D44" s="26" t="s">
        <v>80</v>
      </c>
      <c r="E44" s="27"/>
      <c r="F44" s="48">
        <f t="shared" si="3"/>
        <v>0</v>
      </c>
    </row>
    <row r="45" spans="1:6" ht="29" x14ac:dyDescent="0.35">
      <c r="A45" s="23" t="s">
        <v>443</v>
      </c>
      <c r="B45" s="24" t="s">
        <v>444</v>
      </c>
      <c r="C45" s="25">
        <v>1</v>
      </c>
      <c r="D45" s="26" t="s">
        <v>80</v>
      </c>
      <c r="E45" s="27"/>
      <c r="F45" s="48">
        <f t="shared" si="3"/>
        <v>0</v>
      </c>
    </row>
    <row r="46" spans="1:6" ht="29" x14ac:dyDescent="0.35">
      <c r="A46" s="23" t="s">
        <v>445</v>
      </c>
      <c r="B46" s="24" t="s">
        <v>446</v>
      </c>
      <c r="C46" s="25">
        <v>2</v>
      </c>
      <c r="D46" s="26" t="s">
        <v>80</v>
      </c>
      <c r="E46" s="27"/>
      <c r="F46" s="48">
        <f t="shared" si="3"/>
        <v>0</v>
      </c>
    </row>
    <row r="47" spans="1:6" ht="29.5" thickBot="1" x14ac:dyDescent="0.4">
      <c r="A47" s="23" t="s">
        <v>89</v>
      </c>
      <c r="B47" s="24" t="s">
        <v>90</v>
      </c>
      <c r="C47" s="25">
        <v>12</v>
      </c>
      <c r="D47" s="26" t="s">
        <v>80</v>
      </c>
      <c r="E47" s="27"/>
      <c r="F47" s="48">
        <f t="shared" si="3"/>
        <v>0</v>
      </c>
    </row>
    <row r="48" spans="1:6" ht="15" thickTop="1" x14ac:dyDescent="0.35">
      <c r="A48" s="19"/>
      <c r="B48" s="20"/>
      <c r="C48" s="21"/>
      <c r="D48" s="19"/>
      <c r="E48" s="22" t="s">
        <v>22</v>
      </c>
      <c r="F48" s="47">
        <f>SUM(F38:F47)</f>
        <v>0</v>
      </c>
    </row>
    <row r="50" spans="1:6" x14ac:dyDescent="0.35">
      <c r="A50" s="15" t="s">
        <v>96</v>
      </c>
      <c r="B50" s="16" t="s">
        <v>97</v>
      </c>
    </row>
    <row r="51" spans="1:6" ht="15" customHeight="1" thickBot="1" x14ac:dyDescent="0.4">
      <c r="A51" s="17" t="s">
        <v>7</v>
      </c>
      <c r="B51" s="17" t="s">
        <v>8</v>
      </c>
      <c r="C51" s="18" t="s">
        <v>9</v>
      </c>
      <c r="D51" s="18" t="s">
        <v>10</v>
      </c>
      <c r="E51" s="18" t="s">
        <v>52</v>
      </c>
      <c r="F51" s="44" t="s">
        <v>12</v>
      </c>
    </row>
    <row r="52" spans="1:6" ht="15" thickTop="1" x14ac:dyDescent="0.35">
      <c r="A52" s="19"/>
      <c r="B52" s="20"/>
      <c r="C52" s="21"/>
      <c r="D52" s="19"/>
      <c r="E52" s="22" t="s">
        <v>22</v>
      </c>
      <c r="F52" s="47"/>
    </row>
    <row r="54" spans="1:6" x14ac:dyDescent="0.35">
      <c r="A54" s="15" t="s">
        <v>98</v>
      </c>
      <c r="B54" s="16" t="s">
        <v>99</v>
      </c>
    </row>
    <row r="55" spans="1:6" ht="14.5" customHeight="1" x14ac:dyDescent="0.35">
      <c r="A55" s="17" t="s">
        <v>7</v>
      </c>
      <c r="B55" s="17" t="s">
        <v>8</v>
      </c>
      <c r="C55" s="18" t="s">
        <v>9</v>
      </c>
      <c r="D55" s="18" t="s">
        <v>10</v>
      </c>
      <c r="E55" s="18" t="s">
        <v>52</v>
      </c>
      <c r="F55" s="44" t="s">
        <v>12</v>
      </c>
    </row>
    <row r="56" spans="1:6" x14ac:dyDescent="0.35">
      <c r="A56" s="23" t="s">
        <v>447</v>
      </c>
      <c r="B56" s="24" t="s">
        <v>448</v>
      </c>
      <c r="C56" s="25">
        <v>1</v>
      </c>
      <c r="D56" s="26" t="s">
        <v>80</v>
      </c>
      <c r="E56" s="27"/>
      <c r="F56" s="48">
        <f t="shared" ref="F56:F75" si="4">IFERROR($C56*$E56, "")</f>
        <v>0</v>
      </c>
    </row>
    <row r="57" spans="1:6" x14ac:dyDescent="0.35">
      <c r="A57" s="23" t="s">
        <v>100</v>
      </c>
      <c r="B57" s="24" t="s">
        <v>101</v>
      </c>
      <c r="C57" s="25">
        <v>2</v>
      </c>
      <c r="D57" s="26" t="s">
        <v>80</v>
      </c>
      <c r="E57" s="27"/>
      <c r="F57" s="48">
        <f t="shared" si="4"/>
        <v>0</v>
      </c>
    </row>
    <row r="58" spans="1:6" x14ac:dyDescent="0.35">
      <c r="A58" s="23" t="s">
        <v>102</v>
      </c>
      <c r="B58" s="24" t="s">
        <v>103</v>
      </c>
      <c r="C58" s="25">
        <v>1</v>
      </c>
      <c r="D58" s="26" t="s">
        <v>80</v>
      </c>
      <c r="E58" s="27"/>
      <c r="F58" s="48">
        <f t="shared" si="4"/>
        <v>0</v>
      </c>
    </row>
    <row r="59" spans="1:6" x14ac:dyDescent="0.35">
      <c r="A59" s="23" t="s">
        <v>104</v>
      </c>
      <c r="B59" s="24" t="s">
        <v>105</v>
      </c>
      <c r="C59" s="25">
        <v>3</v>
      </c>
      <c r="D59" s="26" t="s">
        <v>80</v>
      </c>
      <c r="E59" s="27"/>
      <c r="F59" s="48">
        <f t="shared" si="4"/>
        <v>0</v>
      </c>
    </row>
    <row r="60" spans="1:6" ht="43.5" x14ac:dyDescent="0.35">
      <c r="A60" s="23" t="s">
        <v>106</v>
      </c>
      <c r="B60" s="24" t="s">
        <v>107</v>
      </c>
      <c r="C60" s="25">
        <v>2</v>
      </c>
      <c r="D60" s="26" t="s">
        <v>80</v>
      </c>
      <c r="E60" s="27"/>
      <c r="F60" s="48">
        <f t="shared" si="4"/>
        <v>0</v>
      </c>
    </row>
    <row r="61" spans="1:6" x14ac:dyDescent="0.35">
      <c r="A61" s="23" t="s">
        <v>449</v>
      </c>
      <c r="B61" s="24" t="s">
        <v>450</v>
      </c>
      <c r="C61" s="25">
        <v>1</v>
      </c>
      <c r="D61" s="26" t="s">
        <v>80</v>
      </c>
      <c r="E61" s="27"/>
      <c r="F61" s="48">
        <f t="shared" si="4"/>
        <v>0</v>
      </c>
    </row>
    <row r="62" spans="1:6" x14ac:dyDescent="0.35">
      <c r="A62" s="23" t="s">
        <v>108</v>
      </c>
      <c r="B62" s="24" t="s">
        <v>109</v>
      </c>
      <c r="C62" s="25">
        <v>3</v>
      </c>
      <c r="D62" s="26" t="s">
        <v>80</v>
      </c>
      <c r="E62" s="27"/>
      <c r="F62" s="48">
        <f t="shared" si="4"/>
        <v>0</v>
      </c>
    </row>
    <row r="63" spans="1:6" ht="43.5" x14ac:dyDescent="0.35">
      <c r="A63" s="23" t="s">
        <v>110</v>
      </c>
      <c r="B63" s="24" t="s">
        <v>111</v>
      </c>
      <c r="C63" s="25">
        <v>5</v>
      </c>
      <c r="D63" s="26" t="s">
        <v>80</v>
      </c>
      <c r="E63" s="27"/>
      <c r="F63" s="48">
        <f t="shared" si="4"/>
        <v>0</v>
      </c>
    </row>
    <row r="64" spans="1:6" x14ac:dyDescent="0.35">
      <c r="A64" s="23" t="s">
        <v>112</v>
      </c>
      <c r="B64" s="24" t="s">
        <v>113</v>
      </c>
      <c r="C64" s="25">
        <v>1</v>
      </c>
      <c r="D64" s="26" t="s">
        <v>80</v>
      </c>
      <c r="E64" s="27"/>
      <c r="F64" s="48">
        <f t="shared" si="4"/>
        <v>0</v>
      </c>
    </row>
    <row r="65" spans="1:6" x14ac:dyDescent="0.35">
      <c r="A65" s="23" t="s">
        <v>116</v>
      </c>
      <c r="B65" s="24" t="s">
        <v>117</v>
      </c>
      <c r="C65" s="25">
        <v>2</v>
      </c>
      <c r="D65" s="26" t="s">
        <v>80</v>
      </c>
      <c r="E65" s="27"/>
      <c r="F65" s="48">
        <f t="shared" si="4"/>
        <v>0</v>
      </c>
    </row>
    <row r="66" spans="1:6" ht="101.5" x14ac:dyDescent="0.35">
      <c r="A66" s="23" t="s">
        <v>120</v>
      </c>
      <c r="B66" s="24" t="s">
        <v>121</v>
      </c>
      <c r="C66" s="25">
        <v>1</v>
      </c>
      <c r="D66" s="26" t="s">
        <v>80</v>
      </c>
      <c r="E66" s="27"/>
      <c r="F66" s="48">
        <f t="shared" si="4"/>
        <v>0</v>
      </c>
    </row>
    <row r="67" spans="1:6" ht="87" x14ac:dyDescent="0.35">
      <c r="A67" s="23" t="s">
        <v>122</v>
      </c>
      <c r="B67" s="24" t="s">
        <v>123</v>
      </c>
      <c r="C67" s="25">
        <v>4</v>
      </c>
      <c r="D67" s="26" t="s">
        <v>80</v>
      </c>
      <c r="E67" s="27"/>
      <c r="F67" s="48">
        <f t="shared" si="4"/>
        <v>0</v>
      </c>
    </row>
    <row r="68" spans="1:6" ht="29" x14ac:dyDescent="0.35">
      <c r="A68" s="23" t="s">
        <v>451</v>
      </c>
      <c r="B68" s="24" t="s">
        <v>452</v>
      </c>
      <c r="C68" s="25">
        <v>615</v>
      </c>
      <c r="D68" s="26" t="s">
        <v>27</v>
      </c>
      <c r="E68" s="27"/>
      <c r="F68" s="48">
        <f t="shared" si="4"/>
        <v>0</v>
      </c>
    </row>
    <row r="69" spans="1:6" x14ac:dyDescent="0.35">
      <c r="A69" s="23" t="s">
        <v>453</v>
      </c>
      <c r="B69" s="24" t="s">
        <v>454</v>
      </c>
      <c r="C69" s="25">
        <v>430</v>
      </c>
      <c r="D69" s="26" t="s">
        <v>27</v>
      </c>
      <c r="E69" s="27"/>
      <c r="F69" s="48">
        <f t="shared" si="4"/>
        <v>0</v>
      </c>
    </row>
    <row r="70" spans="1:6" ht="29" x14ac:dyDescent="0.35">
      <c r="A70" s="23" t="s">
        <v>126</v>
      </c>
      <c r="B70" s="24" t="s">
        <v>127</v>
      </c>
      <c r="C70" s="25">
        <v>120</v>
      </c>
      <c r="D70" s="26" t="s">
        <v>27</v>
      </c>
      <c r="E70" s="27"/>
      <c r="F70" s="48">
        <f t="shared" si="4"/>
        <v>0</v>
      </c>
    </row>
    <row r="71" spans="1:6" x14ac:dyDescent="0.35">
      <c r="A71" s="23" t="s">
        <v>128</v>
      </c>
      <c r="B71" s="24" t="s">
        <v>129</v>
      </c>
      <c r="C71" s="25">
        <v>35</v>
      </c>
      <c r="D71" s="26" t="s">
        <v>27</v>
      </c>
      <c r="E71" s="27"/>
      <c r="F71" s="48">
        <f t="shared" si="4"/>
        <v>0</v>
      </c>
    </row>
    <row r="72" spans="1:6" ht="29" x14ac:dyDescent="0.35">
      <c r="A72" s="23" t="s">
        <v>130</v>
      </c>
      <c r="B72" s="24" t="s">
        <v>131</v>
      </c>
      <c r="C72" s="25">
        <v>20</v>
      </c>
      <c r="D72" s="26" t="s">
        <v>27</v>
      </c>
      <c r="E72" s="27"/>
      <c r="F72" s="48">
        <f t="shared" si="4"/>
        <v>0</v>
      </c>
    </row>
    <row r="73" spans="1:6" x14ac:dyDescent="0.35">
      <c r="A73" s="23" t="s">
        <v>132</v>
      </c>
      <c r="B73" s="24" t="s">
        <v>133</v>
      </c>
      <c r="C73" s="25">
        <v>120</v>
      </c>
      <c r="D73" s="26" t="s">
        <v>27</v>
      </c>
      <c r="E73" s="27"/>
      <c r="F73" s="48">
        <f t="shared" si="4"/>
        <v>0</v>
      </c>
    </row>
    <row r="74" spans="1:6" ht="29" x14ac:dyDescent="0.35">
      <c r="A74" s="23" t="s">
        <v>134</v>
      </c>
      <c r="B74" s="24" t="s">
        <v>135</v>
      </c>
      <c r="C74" s="25">
        <v>175</v>
      </c>
      <c r="D74" s="26" t="s">
        <v>27</v>
      </c>
      <c r="E74" s="27"/>
      <c r="F74" s="48">
        <f t="shared" si="4"/>
        <v>0</v>
      </c>
    </row>
    <row r="75" spans="1:6" ht="15" thickBot="1" x14ac:dyDescent="0.4">
      <c r="A75" s="23" t="s">
        <v>455</v>
      </c>
      <c r="B75" s="24" t="s">
        <v>456</v>
      </c>
      <c r="C75" s="25">
        <v>70</v>
      </c>
      <c r="D75" s="26" t="s">
        <v>27</v>
      </c>
      <c r="E75" s="27"/>
      <c r="F75" s="48">
        <f t="shared" si="4"/>
        <v>0</v>
      </c>
    </row>
    <row r="76" spans="1:6" ht="15" thickTop="1" x14ac:dyDescent="0.35">
      <c r="A76" s="19"/>
      <c r="B76" s="20"/>
      <c r="C76" s="21"/>
      <c r="D76" s="19"/>
      <c r="E76" s="22" t="s">
        <v>22</v>
      </c>
      <c r="F76" s="47">
        <f>SUM(F56:F75)</f>
        <v>0</v>
      </c>
    </row>
    <row r="78" spans="1:6" x14ac:dyDescent="0.35">
      <c r="A78" s="15" t="s">
        <v>136</v>
      </c>
      <c r="B78" s="16" t="s">
        <v>137</v>
      </c>
    </row>
    <row r="79" spans="1:6" ht="14.5" customHeight="1" x14ac:dyDescent="0.35">
      <c r="A79" s="17" t="s">
        <v>7</v>
      </c>
      <c r="B79" s="17" t="s">
        <v>8</v>
      </c>
      <c r="C79" s="18" t="s">
        <v>9</v>
      </c>
      <c r="D79" s="18" t="s">
        <v>10</v>
      </c>
      <c r="E79" s="18" t="s">
        <v>52</v>
      </c>
      <c r="F79" s="44" t="s">
        <v>12</v>
      </c>
    </row>
    <row r="80" spans="1:6" ht="29" x14ac:dyDescent="0.35">
      <c r="A80" s="23" t="s">
        <v>142</v>
      </c>
      <c r="B80" s="24" t="s">
        <v>143</v>
      </c>
      <c r="C80" s="25">
        <v>615</v>
      </c>
      <c r="D80" s="26" t="s">
        <v>27</v>
      </c>
      <c r="E80" s="27"/>
      <c r="F80" s="48">
        <f t="shared" ref="F80:F84" si="5">IFERROR($C80*$E80, "")</f>
        <v>0</v>
      </c>
    </row>
    <row r="81" spans="1:6" ht="29" x14ac:dyDescent="0.35">
      <c r="A81" s="23" t="s">
        <v>152</v>
      </c>
      <c r="B81" s="24" t="s">
        <v>153</v>
      </c>
      <c r="C81" s="25">
        <v>3</v>
      </c>
      <c r="D81" s="26" t="s">
        <v>80</v>
      </c>
      <c r="E81" s="27"/>
      <c r="F81" s="48">
        <f t="shared" si="5"/>
        <v>0</v>
      </c>
    </row>
    <row r="82" spans="1:6" ht="29" x14ac:dyDescent="0.35">
      <c r="A82" s="23" t="s">
        <v>154</v>
      </c>
      <c r="B82" s="24" t="s">
        <v>155</v>
      </c>
      <c r="C82" s="25">
        <v>10</v>
      </c>
      <c r="D82" s="26" t="s">
        <v>93</v>
      </c>
      <c r="E82" s="27"/>
      <c r="F82" s="48">
        <f t="shared" si="5"/>
        <v>0</v>
      </c>
    </row>
    <row r="83" spans="1:6" ht="87" x14ac:dyDescent="0.35">
      <c r="A83" s="23" t="s">
        <v>160</v>
      </c>
      <c r="B83" s="24" t="s">
        <v>161</v>
      </c>
      <c r="C83" s="25">
        <v>1</v>
      </c>
      <c r="D83" s="26" t="s">
        <v>80</v>
      </c>
      <c r="E83" s="27"/>
      <c r="F83" s="48">
        <f t="shared" si="5"/>
        <v>0</v>
      </c>
    </row>
    <row r="84" spans="1:6" ht="29.5" thickBot="1" x14ac:dyDescent="0.4">
      <c r="A84" s="23" t="s">
        <v>162</v>
      </c>
      <c r="B84" s="24" t="s">
        <v>457</v>
      </c>
      <c r="C84" s="25">
        <v>4</v>
      </c>
      <c r="D84" s="26" t="s">
        <v>80</v>
      </c>
      <c r="E84" s="27"/>
      <c r="F84" s="48">
        <f t="shared" si="5"/>
        <v>0</v>
      </c>
    </row>
    <row r="85" spans="1:6" ht="15" thickTop="1" x14ac:dyDescent="0.35">
      <c r="A85" s="19"/>
      <c r="B85" s="20"/>
      <c r="C85" s="21"/>
      <c r="D85" s="19"/>
      <c r="E85" s="22" t="s">
        <v>22</v>
      </c>
      <c r="F85" s="47">
        <f>SUM(F80:F84)</f>
        <v>0</v>
      </c>
    </row>
    <row r="87" spans="1:6" x14ac:dyDescent="0.35">
      <c r="A87" s="15" t="s">
        <v>168</v>
      </c>
      <c r="B87" s="16" t="s">
        <v>169</v>
      </c>
    </row>
    <row r="88" spans="1:6" ht="15" customHeight="1" thickBot="1" x14ac:dyDescent="0.4">
      <c r="A88" s="17" t="s">
        <v>7</v>
      </c>
      <c r="B88" s="17" t="s">
        <v>8</v>
      </c>
      <c r="C88" s="18" t="s">
        <v>9</v>
      </c>
      <c r="D88" s="18" t="s">
        <v>10</v>
      </c>
      <c r="E88" s="18" t="s">
        <v>52</v>
      </c>
      <c r="F88" s="44" t="s">
        <v>12</v>
      </c>
    </row>
    <row r="89" spans="1:6" ht="15" thickTop="1" x14ac:dyDescent="0.35">
      <c r="A89" s="19"/>
      <c r="B89" s="20"/>
      <c r="C89" s="21"/>
      <c r="D89" s="19"/>
      <c r="E89" s="22" t="s">
        <v>22</v>
      </c>
      <c r="F89" s="47"/>
    </row>
    <row r="91" spans="1:6" x14ac:dyDescent="0.35">
      <c r="A91" s="15" t="s">
        <v>173</v>
      </c>
      <c r="B91" s="16" t="s">
        <v>174</v>
      </c>
    </row>
    <row r="92" spans="1:6" ht="14.5" customHeight="1" x14ac:dyDescent="0.35">
      <c r="A92" s="17" t="s">
        <v>7</v>
      </c>
      <c r="B92" s="17" t="s">
        <v>8</v>
      </c>
      <c r="C92" s="18" t="s">
        <v>9</v>
      </c>
      <c r="D92" s="18" t="s">
        <v>10</v>
      </c>
      <c r="E92" s="18" t="s">
        <v>52</v>
      </c>
      <c r="F92" s="44" t="s">
        <v>12</v>
      </c>
    </row>
    <row r="93" spans="1:6" ht="29" x14ac:dyDescent="0.35">
      <c r="A93" s="23" t="s">
        <v>175</v>
      </c>
      <c r="B93" s="24" t="s">
        <v>176</v>
      </c>
      <c r="C93" s="25">
        <v>295</v>
      </c>
      <c r="D93" s="26" t="s">
        <v>27</v>
      </c>
      <c r="E93" s="27"/>
      <c r="F93" s="48">
        <f t="shared" ref="F93:F100" si="6">IFERROR($C93*$E93, "")</f>
        <v>0</v>
      </c>
    </row>
    <row r="94" spans="1:6" ht="29" x14ac:dyDescent="0.35">
      <c r="A94" s="23" t="s">
        <v>177</v>
      </c>
      <c r="B94" s="24" t="s">
        <v>178</v>
      </c>
      <c r="C94" s="25">
        <v>1540</v>
      </c>
      <c r="D94" s="26" t="s">
        <v>27</v>
      </c>
      <c r="E94" s="27"/>
      <c r="F94" s="48">
        <f t="shared" si="6"/>
        <v>0</v>
      </c>
    </row>
    <row r="95" spans="1:6" ht="29" x14ac:dyDescent="0.35">
      <c r="A95" s="23" t="s">
        <v>181</v>
      </c>
      <c r="B95" s="24" t="s">
        <v>182</v>
      </c>
      <c r="C95" s="25">
        <v>3</v>
      </c>
      <c r="D95" s="26" t="s">
        <v>80</v>
      </c>
      <c r="E95" s="27"/>
      <c r="F95" s="48">
        <f t="shared" si="6"/>
        <v>0</v>
      </c>
    </row>
    <row r="96" spans="1:6" ht="29" x14ac:dyDescent="0.35">
      <c r="A96" s="23" t="s">
        <v>183</v>
      </c>
      <c r="B96" s="24" t="s">
        <v>184</v>
      </c>
      <c r="C96" s="25">
        <v>2200</v>
      </c>
      <c r="D96" s="26" t="s">
        <v>27</v>
      </c>
      <c r="E96" s="27"/>
      <c r="F96" s="48">
        <f t="shared" si="6"/>
        <v>0</v>
      </c>
    </row>
    <row r="97" spans="1:6" ht="29" x14ac:dyDescent="0.35">
      <c r="A97" s="23" t="s">
        <v>185</v>
      </c>
      <c r="B97" s="24" t="s">
        <v>186</v>
      </c>
      <c r="C97" s="25">
        <v>7</v>
      </c>
      <c r="D97" s="26" t="s">
        <v>80</v>
      </c>
      <c r="E97" s="27"/>
      <c r="F97" s="48">
        <f t="shared" si="6"/>
        <v>0</v>
      </c>
    </row>
    <row r="98" spans="1:6" ht="29" x14ac:dyDescent="0.35">
      <c r="A98" s="23" t="s">
        <v>187</v>
      </c>
      <c r="B98" s="24" t="s">
        <v>188</v>
      </c>
      <c r="C98" s="25">
        <v>6</v>
      </c>
      <c r="D98" s="26" t="s">
        <v>80</v>
      </c>
      <c r="E98" s="27"/>
      <c r="F98" s="48">
        <f t="shared" si="6"/>
        <v>0</v>
      </c>
    </row>
    <row r="99" spans="1:6" ht="43.5" x14ac:dyDescent="0.35">
      <c r="A99" s="23" t="s">
        <v>191</v>
      </c>
      <c r="B99" s="24" t="s">
        <v>192</v>
      </c>
      <c r="C99" s="25">
        <v>1</v>
      </c>
      <c r="D99" s="26" t="s">
        <v>80</v>
      </c>
      <c r="E99" s="27"/>
      <c r="F99" s="48">
        <f t="shared" si="6"/>
        <v>0</v>
      </c>
    </row>
    <row r="100" spans="1:6" ht="44" thickBot="1" x14ac:dyDescent="0.4">
      <c r="A100" s="23" t="s">
        <v>458</v>
      </c>
      <c r="B100" s="24" t="s">
        <v>459</v>
      </c>
      <c r="C100" s="25">
        <v>13</v>
      </c>
      <c r="D100" s="26" t="s">
        <v>80</v>
      </c>
      <c r="E100" s="27"/>
      <c r="F100" s="48">
        <f t="shared" si="6"/>
        <v>0</v>
      </c>
    </row>
    <row r="101" spans="1:6" ht="15" thickTop="1" x14ac:dyDescent="0.35">
      <c r="A101" s="19"/>
      <c r="B101" s="20"/>
      <c r="C101" s="21"/>
      <c r="D101" s="19"/>
      <c r="E101" s="22" t="s">
        <v>22</v>
      </c>
      <c r="F101" s="47">
        <f>SUM(F93:F100)</f>
        <v>0</v>
      </c>
    </row>
    <row r="103" spans="1:6" x14ac:dyDescent="0.35">
      <c r="A103" s="15" t="s">
        <v>199</v>
      </c>
      <c r="B103" s="15" t="s">
        <v>200</v>
      </c>
    </row>
    <row r="104" spans="1:6" ht="14.5" customHeight="1" x14ac:dyDescent="0.35">
      <c r="A104" s="17" t="s">
        <v>7</v>
      </c>
      <c r="B104" s="17" t="s">
        <v>8</v>
      </c>
      <c r="C104" s="18" t="s">
        <v>9</v>
      </c>
      <c r="D104" s="18" t="s">
        <v>10</v>
      </c>
      <c r="E104" s="18" t="s">
        <v>52</v>
      </c>
      <c r="F104" s="44" t="s">
        <v>12</v>
      </c>
    </row>
    <row r="105" spans="1:6" x14ac:dyDescent="0.35">
      <c r="A105" s="23" t="s">
        <v>201</v>
      </c>
      <c r="B105" s="24" t="s">
        <v>202</v>
      </c>
      <c r="C105" s="25">
        <v>205</v>
      </c>
      <c r="D105" s="26" t="s">
        <v>27</v>
      </c>
      <c r="E105" s="27"/>
      <c r="F105" s="48">
        <f t="shared" ref="F105:F115" si="7">IFERROR($C105*$E105, "")</f>
        <v>0</v>
      </c>
    </row>
    <row r="106" spans="1:6" ht="43.5" x14ac:dyDescent="0.35">
      <c r="A106" s="23" t="s">
        <v>203</v>
      </c>
      <c r="B106" s="24" t="s">
        <v>204</v>
      </c>
      <c r="C106" s="25">
        <v>610</v>
      </c>
      <c r="D106" s="26" t="s">
        <v>27</v>
      </c>
      <c r="E106" s="27"/>
      <c r="F106" s="48">
        <f t="shared" si="7"/>
        <v>0</v>
      </c>
    </row>
    <row r="107" spans="1:6" x14ac:dyDescent="0.35">
      <c r="A107" s="23" t="s">
        <v>207</v>
      </c>
      <c r="B107" s="24" t="s">
        <v>208</v>
      </c>
      <c r="C107" s="25">
        <v>1140</v>
      </c>
      <c r="D107" s="26" t="s">
        <v>27</v>
      </c>
      <c r="E107" s="27"/>
      <c r="F107" s="48">
        <f t="shared" si="7"/>
        <v>0</v>
      </c>
    </row>
    <row r="108" spans="1:6" ht="58" x14ac:dyDescent="0.35">
      <c r="A108" s="23" t="s">
        <v>209</v>
      </c>
      <c r="B108" s="24" t="s">
        <v>210</v>
      </c>
      <c r="C108" s="25">
        <v>1615</v>
      </c>
      <c r="D108" s="26" t="s">
        <v>27</v>
      </c>
      <c r="E108" s="27"/>
      <c r="F108" s="48">
        <f t="shared" si="7"/>
        <v>0</v>
      </c>
    </row>
    <row r="109" spans="1:6" x14ac:dyDescent="0.35">
      <c r="A109" s="23" t="s">
        <v>211</v>
      </c>
      <c r="B109" s="24" t="s">
        <v>212</v>
      </c>
      <c r="C109" s="25">
        <v>560</v>
      </c>
      <c r="D109" s="26" t="s">
        <v>27</v>
      </c>
      <c r="E109" s="27"/>
      <c r="F109" s="48">
        <f t="shared" si="7"/>
        <v>0</v>
      </c>
    </row>
    <row r="110" spans="1:6" ht="58" x14ac:dyDescent="0.35">
      <c r="A110" s="23" t="s">
        <v>213</v>
      </c>
      <c r="B110" s="24" t="s">
        <v>214</v>
      </c>
      <c r="C110" s="25">
        <v>620</v>
      </c>
      <c r="D110" s="26" t="s">
        <v>27</v>
      </c>
      <c r="E110" s="27"/>
      <c r="F110" s="48">
        <f t="shared" si="7"/>
        <v>0</v>
      </c>
    </row>
    <row r="111" spans="1:6" ht="43.5" x14ac:dyDescent="0.35">
      <c r="A111" s="23" t="s">
        <v>215</v>
      </c>
      <c r="B111" s="24" t="s">
        <v>216</v>
      </c>
      <c r="C111" s="25">
        <v>1015</v>
      </c>
      <c r="D111" s="26" t="s">
        <v>27</v>
      </c>
      <c r="E111" s="27"/>
      <c r="F111" s="48">
        <f t="shared" si="7"/>
        <v>0</v>
      </c>
    </row>
    <row r="112" spans="1:6" x14ac:dyDescent="0.35">
      <c r="A112" s="23" t="s">
        <v>217</v>
      </c>
      <c r="B112" s="24" t="s">
        <v>218</v>
      </c>
      <c r="C112" s="25">
        <v>10</v>
      </c>
      <c r="D112" s="26" t="s">
        <v>80</v>
      </c>
      <c r="E112" s="27"/>
      <c r="F112" s="48">
        <f t="shared" si="7"/>
        <v>0</v>
      </c>
    </row>
    <row r="113" spans="1:6" ht="29" x14ac:dyDescent="0.35">
      <c r="A113" s="23" t="s">
        <v>223</v>
      </c>
      <c r="B113" s="24" t="s">
        <v>224</v>
      </c>
      <c r="C113" s="25">
        <v>13</v>
      </c>
      <c r="D113" s="26" t="s">
        <v>80</v>
      </c>
      <c r="E113" s="27"/>
      <c r="F113" s="48">
        <f t="shared" si="7"/>
        <v>0</v>
      </c>
    </row>
    <row r="114" spans="1:6" ht="43.5" x14ac:dyDescent="0.35">
      <c r="A114" s="23" t="s">
        <v>225</v>
      </c>
      <c r="B114" s="24" t="s">
        <v>226</v>
      </c>
      <c r="C114" s="25">
        <v>23</v>
      </c>
      <c r="D114" s="26" t="s">
        <v>80</v>
      </c>
      <c r="E114" s="27"/>
      <c r="F114" s="48">
        <f t="shared" si="7"/>
        <v>0</v>
      </c>
    </row>
    <row r="115" spans="1:6" ht="29" x14ac:dyDescent="0.35">
      <c r="A115" s="23" t="s">
        <v>460</v>
      </c>
      <c r="B115" s="24" t="s">
        <v>461</v>
      </c>
      <c r="C115" s="25">
        <v>55</v>
      </c>
      <c r="D115" s="26" t="s">
        <v>27</v>
      </c>
      <c r="E115" s="27"/>
      <c r="F115" s="48">
        <f t="shared" si="7"/>
        <v>0</v>
      </c>
    </row>
    <row r="116" spans="1:6" ht="29" x14ac:dyDescent="0.35">
      <c r="A116" s="23" t="s">
        <v>462</v>
      </c>
      <c r="B116" s="24" t="s">
        <v>463</v>
      </c>
      <c r="C116" s="25">
        <v>70</v>
      </c>
      <c r="D116" s="26" t="s">
        <v>27</v>
      </c>
      <c r="E116" s="27"/>
      <c r="F116" s="48">
        <f>IFERROR($C116*$E116, "")</f>
        <v>0</v>
      </c>
    </row>
    <row r="117" spans="1:6" ht="44" thickBot="1" x14ac:dyDescent="0.4">
      <c r="A117" s="23" t="s">
        <v>464</v>
      </c>
      <c r="B117" s="24" t="s">
        <v>465</v>
      </c>
      <c r="C117" s="25">
        <v>1</v>
      </c>
      <c r="D117" s="26" t="s">
        <v>172</v>
      </c>
      <c r="E117" s="27"/>
      <c r="F117" s="48">
        <f>IFERROR($C117*$E117, "")</f>
        <v>0</v>
      </c>
    </row>
    <row r="118" spans="1:6" ht="15" thickTop="1" x14ac:dyDescent="0.35">
      <c r="A118" s="36"/>
      <c r="B118" s="20"/>
      <c r="C118" s="21"/>
      <c r="D118" s="19"/>
      <c r="E118" s="22" t="s">
        <v>22</v>
      </c>
      <c r="F118" s="47">
        <f>SUM(F105:F117)</f>
        <v>0</v>
      </c>
    </row>
    <row r="120" spans="1:6" x14ac:dyDescent="0.35">
      <c r="A120" s="15" t="s">
        <v>229</v>
      </c>
      <c r="B120" s="15" t="s">
        <v>230</v>
      </c>
    </row>
    <row r="121" spans="1:6" ht="14.5" customHeight="1" x14ac:dyDescent="0.35">
      <c r="A121" s="17" t="s">
        <v>7</v>
      </c>
      <c r="B121" s="17" t="s">
        <v>8</v>
      </c>
      <c r="C121" s="18" t="s">
        <v>9</v>
      </c>
      <c r="D121" s="18" t="s">
        <v>10</v>
      </c>
      <c r="E121" s="18" t="s">
        <v>52</v>
      </c>
      <c r="F121" s="44" t="s">
        <v>12</v>
      </c>
    </row>
    <row r="122" spans="1:6" ht="58" x14ac:dyDescent="0.35">
      <c r="A122" s="23" t="s">
        <v>466</v>
      </c>
      <c r="B122" s="24" t="s">
        <v>467</v>
      </c>
      <c r="C122" s="25">
        <v>275</v>
      </c>
      <c r="D122" s="26" t="s">
        <v>17</v>
      </c>
      <c r="E122" s="27"/>
      <c r="F122" s="48">
        <f t="shared" ref="F122:F135" si="8">IFERROR($C122*$E122, "")</f>
        <v>0</v>
      </c>
    </row>
    <row r="123" spans="1:6" ht="29" x14ac:dyDescent="0.35">
      <c r="A123" s="23" t="s">
        <v>468</v>
      </c>
      <c r="B123" s="24" t="s">
        <v>234</v>
      </c>
      <c r="C123" s="25">
        <v>200</v>
      </c>
      <c r="D123" s="26" t="s">
        <v>17</v>
      </c>
      <c r="E123" s="27"/>
      <c r="F123" s="48">
        <f t="shared" si="8"/>
        <v>0</v>
      </c>
    </row>
    <row r="124" spans="1:6" ht="29" x14ac:dyDescent="0.35">
      <c r="A124" s="23" t="s">
        <v>469</v>
      </c>
      <c r="B124" s="24" t="s">
        <v>236</v>
      </c>
      <c r="C124" s="25">
        <v>200</v>
      </c>
      <c r="D124" s="26" t="s">
        <v>17</v>
      </c>
      <c r="E124" s="27"/>
      <c r="F124" s="48">
        <f t="shared" si="8"/>
        <v>0</v>
      </c>
    </row>
    <row r="125" spans="1:6" ht="29" x14ac:dyDescent="0.35">
      <c r="A125" s="23" t="s">
        <v>470</v>
      </c>
      <c r="B125" s="24" t="s">
        <v>238</v>
      </c>
      <c r="C125" s="25">
        <v>145</v>
      </c>
      <c r="D125" s="26" t="s">
        <v>32</v>
      </c>
      <c r="E125" s="27"/>
      <c r="F125" s="48">
        <f t="shared" si="8"/>
        <v>0</v>
      </c>
    </row>
    <row r="126" spans="1:6" x14ac:dyDescent="0.35">
      <c r="A126" s="23" t="s">
        <v>471</v>
      </c>
      <c r="B126" s="24" t="s">
        <v>240</v>
      </c>
      <c r="C126" s="25">
        <v>2400</v>
      </c>
      <c r="D126" s="26" t="s">
        <v>32</v>
      </c>
      <c r="E126" s="27"/>
      <c r="F126" s="48">
        <f t="shared" si="8"/>
        <v>0</v>
      </c>
    </row>
    <row r="127" spans="1:6" ht="43.5" x14ac:dyDescent="0.35">
      <c r="A127" s="23" t="s">
        <v>472</v>
      </c>
      <c r="B127" s="24" t="s">
        <v>242</v>
      </c>
      <c r="C127" s="25">
        <v>20</v>
      </c>
      <c r="D127" s="26" t="s">
        <v>80</v>
      </c>
      <c r="E127" s="27"/>
      <c r="F127" s="48">
        <f t="shared" si="8"/>
        <v>0</v>
      </c>
    </row>
    <row r="128" spans="1:6" ht="43.5" x14ac:dyDescent="0.35">
      <c r="A128" s="23" t="s">
        <v>473</v>
      </c>
      <c r="B128" s="24" t="s">
        <v>244</v>
      </c>
      <c r="C128" s="25">
        <v>7</v>
      </c>
      <c r="D128" s="26" t="s">
        <v>80</v>
      </c>
      <c r="E128" s="27"/>
      <c r="F128" s="48">
        <f t="shared" si="8"/>
        <v>0</v>
      </c>
    </row>
    <row r="129" spans="1:6" x14ac:dyDescent="0.35">
      <c r="A129" s="23" t="s">
        <v>474</v>
      </c>
      <c r="B129" s="24" t="s">
        <v>260</v>
      </c>
      <c r="C129" s="25">
        <v>16</v>
      </c>
      <c r="D129" s="26" t="s">
        <v>80</v>
      </c>
      <c r="E129" s="27"/>
      <c r="F129" s="48">
        <f t="shared" si="8"/>
        <v>0</v>
      </c>
    </row>
    <row r="130" spans="1:6" x14ac:dyDescent="0.35">
      <c r="A130" s="23" t="s">
        <v>475</v>
      </c>
      <c r="B130" s="24" t="s">
        <v>476</v>
      </c>
      <c r="C130" s="25">
        <v>12</v>
      </c>
      <c r="D130" s="26" t="s">
        <v>80</v>
      </c>
      <c r="E130" s="27"/>
      <c r="F130" s="48">
        <f t="shared" si="8"/>
        <v>0</v>
      </c>
    </row>
    <row r="131" spans="1:6" x14ac:dyDescent="0.35">
      <c r="A131" s="23" t="s">
        <v>477</v>
      </c>
      <c r="B131" s="24" t="s">
        <v>264</v>
      </c>
      <c r="C131" s="25">
        <v>313</v>
      </c>
      <c r="D131" s="26" t="s">
        <v>80</v>
      </c>
      <c r="E131" s="27"/>
      <c r="F131" s="48">
        <f t="shared" si="8"/>
        <v>0</v>
      </c>
    </row>
    <row r="132" spans="1:6" x14ac:dyDescent="0.35">
      <c r="A132" s="23" t="s">
        <v>478</v>
      </c>
      <c r="B132" s="24" t="s">
        <v>479</v>
      </c>
      <c r="C132" s="25">
        <v>369</v>
      </c>
      <c r="D132" s="26" t="s">
        <v>80</v>
      </c>
      <c r="E132" s="27"/>
      <c r="F132" s="48">
        <f t="shared" si="8"/>
        <v>0</v>
      </c>
    </row>
    <row r="133" spans="1:6" ht="29" x14ac:dyDescent="0.35">
      <c r="A133" s="23" t="s">
        <v>480</v>
      </c>
      <c r="B133" s="24" t="s">
        <v>481</v>
      </c>
      <c r="C133" s="25">
        <v>460</v>
      </c>
      <c r="D133" s="26" t="s">
        <v>27</v>
      </c>
      <c r="E133" s="27"/>
      <c r="F133" s="48">
        <f t="shared" si="8"/>
        <v>0</v>
      </c>
    </row>
    <row r="134" spans="1:6" ht="43.5" x14ac:dyDescent="0.35">
      <c r="A134" s="23" t="s">
        <v>482</v>
      </c>
      <c r="B134" s="24" t="s">
        <v>268</v>
      </c>
      <c r="C134" s="25">
        <v>265</v>
      </c>
      <c r="D134" s="26" t="s">
        <v>27</v>
      </c>
      <c r="E134" s="27"/>
      <c r="F134" s="48">
        <f t="shared" si="8"/>
        <v>0</v>
      </c>
    </row>
    <row r="135" spans="1:6" ht="29" x14ac:dyDescent="0.35">
      <c r="A135" s="23" t="s">
        <v>483</v>
      </c>
      <c r="B135" s="24" t="s">
        <v>484</v>
      </c>
      <c r="C135" s="25">
        <v>6150</v>
      </c>
      <c r="D135" s="26" t="s">
        <v>279</v>
      </c>
      <c r="E135" s="27"/>
      <c r="F135" s="48">
        <f t="shared" si="8"/>
        <v>0</v>
      </c>
    </row>
    <row r="136" spans="1:6" x14ac:dyDescent="0.35">
      <c r="A136" s="23" t="s">
        <v>271</v>
      </c>
      <c r="B136" s="24" t="s">
        <v>272</v>
      </c>
      <c r="C136" s="25">
        <v>490</v>
      </c>
      <c r="D136" s="26" t="s">
        <v>27</v>
      </c>
      <c r="E136" s="27"/>
      <c r="F136" s="48">
        <f>IFERROR($C136*$E136, "")</f>
        <v>0</v>
      </c>
    </row>
    <row r="137" spans="1:6" ht="29.5" thickBot="1" x14ac:dyDescent="0.4">
      <c r="A137" s="23" t="s">
        <v>485</v>
      </c>
      <c r="B137" s="24" t="s">
        <v>486</v>
      </c>
      <c r="C137" s="25">
        <v>1</v>
      </c>
      <c r="D137" s="26" t="s">
        <v>80</v>
      </c>
      <c r="E137" s="27"/>
      <c r="F137" s="48">
        <f>IFERROR($C137*$E137, "")</f>
        <v>0</v>
      </c>
    </row>
    <row r="138" spans="1:6" ht="15" thickTop="1" x14ac:dyDescent="0.35">
      <c r="A138" s="19"/>
      <c r="B138" s="20"/>
      <c r="C138" s="21"/>
      <c r="D138" s="19"/>
      <c r="E138" s="22" t="s">
        <v>22</v>
      </c>
      <c r="F138" s="47">
        <f>SUM(F122:F137)</f>
        <v>0</v>
      </c>
    </row>
    <row r="139" spans="1:6" x14ac:dyDescent="0.35">
      <c r="F139"/>
    </row>
    <row r="140" spans="1:6" x14ac:dyDescent="0.35">
      <c r="A140" s="15" t="s">
        <v>283</v>
      </c>
      <c r="B140" s="16" t="s">
        <v>284</v>
      </c>
    </row>
    <row r="141" spans="1:6" x14ac:dyDescent="0.35">
      <c r="A141" s="17" t="s">
        <v>7</v>
      </c>
      <c r="B141" s="17" t="s">
        <v>8</v>
      </c>
      <c r="C141" s="18" t="s">
        <v>9</v>
      </c>
      <c r="D141" s="18" t="s">
        <v>10</v>
      </c>
      <c r="E141" s="18" t="s">
        <v>52</v>
      </c>
      <c r="F141" s="44" t="s">
        <v>12</v>
      </c>
    </row>
    <row r="142" spans="1:6" x14ac:dyDescent="0.35">
      <c r="A142" s="23" t="s">
        <v>487</v>
      </c>
      <c r="B142" s="24" t="s">
        <v>286</v>
      </c>
      <c r="C142" s="25">
        <v>275</v>
      </c>
      <c r="D142" s="26" t="s">
        <v>32</v>
      </c>
      <c r="E142" s="27"/>
      <c r="F142" s="48">
        <f t="shared" ref="F142:F143" si="9">IFERROR($C142*$E142, "")</f>
        <v>0</v>
      </c>
    </row>
    <row r="143" spans="1:6" ht="29.5" thickBot="1" x14ac:dyDescent="0.4">
      <c r="A143" s="23" t="s">
        <v>488</v>
      </c>
      <c r="B143" s="24" t="s">
        <v>288</v>
      </c>
      <c r="C143" s="25">
        <v>6</v>
      </c>
      <c r="D143" s="26" t="s">
        <v>80</v>
      </c>
      <c r="E143" s="27"/>
      <c r="F143" s="48">
        <f t="shared" si="9"/>
        <v>0</v>
      </c>
    </row>
    <row r="144" spans="1:6" ht="15" thickTop="1" x14ac:dyDescent="0.35">
      <c r="A144" s="19"/>
      <c r="B144" s="20"/>
      <c r="C144" s="21"/>
      <c r="D144" s="19"/>
      <c r="E144" s="22" t="s">
        <v>22</v>
      </c>
      <c r="F144" s="47">
        <f>SUM(F142:F143)</f>
        <v>0</v>
      </c>
    </row>
    <row r="146" spans="1:6" ht="28.9" customHeight="1" x14ac:dyDescent="0.35">
      <c r="A146" s="15" t="s">
        <v>291</v>
      </c>
      <c r="B146" s="15" t="s">
        <v>292</v>
      </c>
    </row>
    <row r="147" spans="1:6" x14ac:dyDescent="0.35">
      <c r="A147" s="17" t="s">
        <v>7</v>
      </c>
      <c r="B147" s="17" t="s">
        <v>8</v>
      </c>
      <c r="C147" s="18" t="s">
        <v>9</v>
      </c>
      <c r="D147" s="18" t="s">
        <v>10</v>
      </c>
      <c r="E147" s="18" t="s">
        <v>52</v>
      </c>
      <c r="F147" s="44" t="s">
        <v>12</v>
      </c>
    </row>
    <row r="148" spans="1:6" ht="15" thickBot="1" x14ac:dyDescent="0.4">
      <c r="A148" s="23" t="s">
        <v>293</v>
      </c>
      <c r="B148" s="73" t="s">
        <v>294</v>
      </c>
      <c r="C148" s="25">
        <v>1</v>
      </c>
      <c r="D148" s="26" t="s">
        <v>172</v>
      </c>
      <c r="E148" s="27"/>
      <c r="F148" s="48">
        <f t="shared" ref="F148" si="10">IFERROR($C148*$E148, "")</f>
        <v>0</v>
      </c>
    </row>
    <row r="149" spans="1:6" ht="15" thickTop="1" x14ac:dyDescent="0.35">
      <c r="A149" s="19"/>
      <c r="B149" s="20"/>
      <c r="C149" s="21"/>
      <c r="D149" s="19"/>
      <c r="E149" s="22" t="s">
        <v>22</v>
      </c>
      <c r="F149" s="47">
        <f>SUM(F148)</f>
        <v>0</v>
      </c>
    </row>
    <row r="151" spans="1:6" x14ac:dyDescent="0.35">
      <c r="A151" s="15" t="s">
        <v>295</v>
      </c>
      <c r="B151" s="16" t="s">
        <v>296</v>
      </c>
    </row>
    <row r="152" spans="1:6" ht="15" thickBot="1" x14ac:dyDescent="0.4">
      <c r="A152" s="17" t="s">
        <v>7</v>
      </c>
      <c r="B152" s="17" t="s">
        <v>8</v>
      </c>
      <c r="C152" s="18" t="s">
        <v>9</v>
      </c>
      <c r="D152" s="18" t="s">
        <v>10</v>
      </c>
      <c r="E152" s="18" t="s">
        <v>52</v>
      </c>
      <c r="F152" s="44"/>
    </row>
    <row r="153" spans="1:6" ht="15" thickTop="1" x14ac:dyDescent="0.35">
      <c r="A153" s="19"/>
      <c r="B153" s="20"/>
      <c r="C153" s="21"/>
      <c r="D153" s="19"/>
      <c r="E153" s="22" t="s">
        <v>22</v>
      </c>
      <c r="F153" s="47"/>
    </row>
    <row r="155" spans="1:6" x14ac:dyDescent="0.35">
      <c r="A155" s="15" t="s">
        <v>297</v>
      </c>
      <c r="B155" s="16" t="s">
        <v>298</v>
      </c>
    </row>
    <row r="156" spans="1:6" x14ac:dyDescent="0.35">
      <c r="A156" s="17" t="s">
        <v>7</v>
      </c>
      <c r="B156" s="17" t="s">
        <v>8</v>
      </c>
      <c r="C156" s="18" t="s">
        <v>9</v>
      </c>
      <c r="D156" s="18" t="s">
        <v>10</v>
      </c>
      <c r="E156" s="18" t="s">
        <v>52</v>
      </c>
      <c r="F156" s="44" t="s">
        <v>12</v>
      </c>
    </row>
    <row r="157" spans="1:6" x14ac:dyDescent="0.35">
      <c r="A157" s="23" t="s">
        <v>299</v>
      </c>
      <c r="B157" s="24" t="s">
        <v>300</v>
      </c>
      <c r="C157" s="25">
        <v>1</v>
      </c>
      <c r="D157" s="26" t="s">
        <v>172</v>
      </c>
      <c r="E157" s="27"/>
      <c r="F157" s="48">
        <f>IFERROR($C157*$E157, "")</f>
        <v>0</v>
      </c>
    </row>
    <row r="158" spans="1:6" x14ac:dyDescent="0.35">
      <c r="A158" s="36"/>
      <c r="B158" s="37"/>
      <c r="C158" s="51"/>
      <c r="D158" s="36">
        <f>SUBTOTAL(103,[4]Unit_Price_Tab!$D$157:$D$157)</f>
        <v>1</v>
      </c>
      <c r="E158" s="52" t="s">
        <v>22</v>
      </c>
      <c r="F158" s="29">
        <f>SUM(F157)</f>
        <v>0</v>
      </c>
    </row>
    <row r="159" spans="1:6" x14ac:dyDescent="0.35">
      <c r="F159"/>
    </row>
    <row r="160" spans="1:6" x14ac:dyDescent="0.35">
      <c r="A160" s="15" t="s">
        <v>301</v>
      </c>
      <c r="B160" s="16" t="s">
        <v>302</v>
      </c>
    </row>
    <row r="161" spans="1:6" x14ac:dyDescent="0.35">
      <c r="A161" s="17" t="s">
        <v>7</v>
      </c>
      <c r="B161" s="17" t="s">
        <v>8</v>
      </c>
      <c r="C161" s="18" t="s">
        <v>9</v>
      </c>
      <c r="D161" s="18" t="s">
        <v>10</v>
      </c>
      <c r="E161" s="18" t="s">
        <v>52</v>
      </c>
      <c r="F161" s="44" t="s">
        <v>12</v>
      </c>
    </row>
    <row r="162" spans="1:6" x14ac:dyDescent="0.35">
      <c r="A162" s="36"/>
      <c r="B162" s="37"/>
      <c r="C162" s="51"/>
      <c r="D162" s="36"/>
      <c r="E162" s="52" t="s">
        <v>22</v>
      </c>
      <c r="F162" s="29"/>
    </row>
    <row r="163" spans="1:6" x14ac:dyDescent="0.35">
      <c r="E163" s="15"/>
      <c r="F163" s="28"/>
    </row>
    <row r="164" spans="1:6" x14ac:dyDescent="0.35">
      <c r="A164" s="15" t="s">
        <v>303</v>
      </c>
      <c r="B164" s="16" t="s">
        <v>304</v>
      </c>
      <c r="E164" s="15"/>
      <c r="F164" s="28"/>
    </row>
    <row r="165" spans="1:6" x14ac:dyDescent="0.35">
      <c r="A165" s="18" t="s">
        <v>7</v>
      </c>
      <c r="B165" s="18" t="s">
        <v>8</v>
      </c>
      <c r="C165" s="18" t="s">
        <v>9</v>
      </c>
      <c r="D165" s="18" t="s">
        <v>10</v>
      </c>
      <c r="E165" s="18" t="s">
        <v>52</v>
      </c>
      <c r="F165" s="44" t="s">
        <v>12</v>
      </c>
    </row>
    <row r="166" spans="1:6" ht="29" x14ac:dyDescent="0.35">
      <c r="A166" s="23" t="s">
        <v>305</v>
      </c>
      <c r="B166" s="24" t="s">
        <v>306</v>
      </c>
      <c r="C166" s="25">
        <v>455</v>
      </c>
      <c r="D166" s="26" t="s">
        <v>27</v>
      </c>
      <c r="E166" s="27"/>
      <c r="F166" s="48">
        <f t="shared" ref="F166:F201" si="11">IFERROR($C166*$E166, "")</f>
        <v>0</v>
      </c>
    </row>
    <row r="167" spans="1:6" ht="29" x14ac:dyDescent="0.35">
      <c r="A167" s="23" t="s">
        <v>307</v>
      </c>
      <c r="B167" s="24" t="s">
        <v>308</v>
      </c>
      <c r="C167" s="25">
        <v>40</v>
      </c>
      <c r="D167" s="26" t="s">
        <v>27</v>
      </c>
      <c r="E167" s="27"/>
      <c r="F167" s="48">
        <f t="shared" si="11"/>
        <v>0</v>
      </c>
    </row>
    <row r="168" spans="1:6" ht="29" x14ac:dyDescent="0.35">
      <c r="A168" s="23" t="s">
        <v>489</v>
      </c>
      <c r="B168" s="24" t="s">
        <v>490</v>
      </c>
      <c r="C168" s="25">
        <v>30</v>
      </c>
      <c r="D168" s="26" t="s">
        <v>27</v>
      </c>
      <c r="E168" s="27"/>
      <c r="F168" s="48">
        <f t="shared" si="11"/>
        <v>0</v>
      </c>
    </row>
    <row r="169" spans="1:6" ht="29" x14ac:dyDescent="0.35">
      <c r="A169" s="23" t="s">
        <v>313</v>
      </c>
      <c r="B169" s="24" t="s">
        <v>491</v>
      </c>
      <c r="C169" s="25">
        <v>560</v>
      </c>
      <c r="D169" s="26" t="s">
        <v>27</v>
      </c>
      <c r="E169" s="27"/>
      <c r="F169" s="48">
        <f t="shared" si="11"/>
        <v>0</v>
      </c>
    </row>
    <row r="170" spans="1:6" ht="29" x14ac:dyDescent="0.35">
      <c r="A170" s="23" t="s">
        <v>315</v>
      </c>
      <c r="B170" s="24" t="s">
        <v>492</v>
      </c>
      <c r="C170" s="25">
        <v>525</v>
      </c>
      <c r="D170" s="26" t="s">
        <v>27</v>
      </c>
      <c r="E170" s="27"/>
      <c r="F170" s="48">
        <f t="shared" si="11"/>
        <v>0</v>
      </c>
    </row>
    <row r="171" spans="1:6" ht="29" x14ac:dyDescent="0.35">
      <c r="A171" s="23" t="s">
        <v>317</v>
      </c>
      <c r="B171" s="24" t="s">
        <v>493</v>
      </c>
      <c r="C171" s="25">
        <v>175</v>
      </c>
      <c r="D171" s="26" t="s">
        <v>27</v>
      </c>
      <c r="E171" s="27"/>
      <c r="F171" s="48">
        <f t="shared" si="11"/>
        <v>0</v>
      </c>
    </row>
    <row r="172" spans="1:6" ht="43.5" x14ac:dyDescent="0.35">
      <c r="A172" s="23" t="s">
        <v>321</v>
      </c>
      <c r="B172" s="24" t="s">
        <v>494</v>
      </c>
      <c r="C172" s="25">
        <v>2</v>
      </c>
      <c r="D172" s="26" t="s">
        <v>80</v>
      </c>
      <c r="E172" s="27"/>
      <c r="F172" s="48">
        <f t="shared" si="11"/>
        <v>0</v>
      </c>
    </row>
    <row r="173" spans="1:6" ht="101.5" x14ac:dyDescent="0.35">
      <c r="A173" s="23" t="s">
        <v>323</v>
      </c>
      <c r="B173" s="24" t="s">
        <v>368</v>
      </c>
      <c r="C173" s="25">
        <v>4</v>
      </c>
      <c r="D173" s="26" t="s">
        <v>80</v>
      </c>
      <c r="E173" s="27"/>
      <c r="F173" s="48">
        <f t="shared" si="11"/>
        <v>0</v>
      </c>
    </row>
    <row r="174" spans="1:6" ht="29" x14ac:dyDescent="0.35">
      <c r="A174" s="23" t="s">
        <v>329</v>
      </c>
      <c r="B174" s="24" t="s">
        <v>495</v>
      </c>
      <c r="C174" s="25">
        <v>10</v>
      </c>
      <c r="D174" s="26" t="s">
        <v>27</v>
      </c>
      <c r="E174" s="27"/>
      <c r="F174" s="48">
        <f t="shared" si="11"/>
        <v>0</v>
      </c>
    </row>
    <row r="175" spans="1:6" ht="29" x14ac:dyDescent="0.35">
      <c r="A175" s="23" t="s">
        <v>496</v>
      </c>
      <c r="B175" s="24" t="s">
        <v>497</v>
      </c>
      <c r="C175" s="25">
        <v>10</v>
      </c>
      <c r="D175" s="26" t="s">
        <v>27</v>
      </c>
      <c r="E175" s="27"/>
      <c r="F175" s="48">
        <f t="shared" si="11"/>
        <v>0</v>
      </c>
    </row>
    <row r="176" spans="1:6" ht="29" x14ac:dyDescent="0.35">
      <c r="A176" s="23" t="s">
        <v>331</v>
      </c>
      <c r="B176" s="24" t="s">
        <v>498</v>
      </c>
      <c r="C176" s="25">
        <v>260</v>
      </c>
      <c r="D176" s="26" t="s">
        <v>27</v>
      </c>
      <c r="E176" s="27"/>
      <c r="F176" s="48">
        <f t="shared" si="11"/>
        <v>0</v>
      </c>
    </row>
    <row r="177" spans="1:6" ht="29" x14ac:dyDescent="0.35">
      <c r="A177" s="23" t="s">
        <v>343</v>
      </c>
      <c r="B177" s="24" t="s">
        <v>499</v>
      </c>
      <c r="C177" s="25">
        <v>75</v>
      </c>
      <c r="D177" s="26" t="s">
        <v>27</v>
      </c>
      <c r="E177" s="27"/>
      <c r="F177" s="48">
        <f t="shared" si="11"/>
        <v>0</v>
      </c>
    </row>
    <row r="178" spans="1:6" ht="29" x14ac:dyDescent="0.35">
      <c r="A178" s="23" t="s">
        <v>500</v>
      </c>
      <c r="B178" s="24" t="s">
        <v>501</v>
      </c>
      <c r="C178" s="25">
        <v>90</v>
      </c>
      <c r="D178" s="26" t="s">
        <v>27</v>
      </c>
      <c r="E178" s="27"/>
      <c r="F178" s="48">
        <f t="shared" si="11"/>
        <v>0</v>
      </c>
    </row>
    <row r="179" spans="1:6" ht="29" x14ac:dyDescent="0.35">
      <c r="A179" s="23" t="s">
        <v>333</v>
      </c>
      <c r="B179" s="24" t="s">
        <v>502</v>
      </c>
      <c r="C179" s="25">
        <v>25</v>
      </c>
      <c r="D179" s="26" t="s">
        <v>27</v>
      </c>
      <c r="E179" s="27"/>
      <c r="F179" s="48">
        <f t="shared" si="11"/>
        <v>0</v>
      </c>
    </row>
    <row r="180" spans="1:6" ht="29" x14ac:dyDescent="0.35">
      <c r="A180" s="23" t="s">
        <v>335</v>
      </c>
      <c r="B180" s="24" t="s">
        <v>503</v>
      </c>
      <c r="C180" s="25">
        <v>30</v>
      </c>
      <c r="D180" s="26" t="s">
        <v>27</v>
      </c>
      <c r="E180" s="27"/>
      <c r="F180" s="48">
        <f t="shared" si="11"/>
        <v>0</v>
      </c>
    </row>
    <row r="181" spans="1:6" ht="43.5" x14ac:dyDescent="0.35">
      <c r="A181" s="23" t="s">
        <v>363</v>
      </c>
      <c r="B181" s="24" t="s">
        <v>504</v>
      </c>
      <c r="C181" s="25">
        <v>1</v>
      </c>
      <c r="D181" s="26" t="s">
        <v>80</v>
      </c>
      <c r="E181" s="27"/>
      <c r="F181" s="48">
        <f>IFERROR($C181*$E181, "")</f>
        <v>0</v>
      </c>
    </row>
    <row r="182" spans="1:6" ht="29" x14ac:dyDescent="0.35">
      <c r="A182" s="23" t="s">
        <v>357</v>
      </c>
      <c r="B182" s="24" t="s">
        <v>358</v>
      </c>
      <c r="C182" s="25">
        <v>3</v>
      </c>
      <c r="D182" s="26" t="s">
        <v>80</v>
      </c>
      <c r="E182" s="27"/>
      <c r="F182" s="48">
        <f>IFERROR($C182*$E182, "")</f>
        <v>0</v>
      </c>
    </row>
    <row r="183" spans="1:6" ht="29" x14ac:dyDescent="0.35">
      <c r="A183" s="23" t="s">
        <v>369</v>
      </c>
      <c r="B183" s="24" t="s">
        <v>308</v>
      </c>
      <c r="C183" s="25">
        <v>1200</v>
      </c>
      <c r="D183" s="26" t="s">
        <v>27</v>
      </c>
      <c r="E183" s="27"/>
      <c r="F183" s="48">
        <f t="shared" si="11"/>
        <v>0</v>
      </c>
    </row>
    <row r="184" spans="1:6" ht="29" x14ac:dyDescent="0.35">
      <c r="A184" s="23" t="s">
        <v>370</v>
      </c>
      <c r="B184" s="24" t="s">
        <v>310</v>
      </c>
      <c r="C184" s="25">
        <v>70</v>
      </c>
      <c r="D184" s="26" t="s">
        <v>27</v>
      </c>
      <c r="E184" s="27"/>
      <c r="F184" s="48">
        <f t="shared" si="11"/>
        <v>0</v>
      </c>
    </row>
    <row r="185" spans="1:6" ht="29" x14ac:dyDescent="0.35">
      <c r="A185" s="23" t="s">
        <v>373</v>
      </c>
      <c r="B185" s="24" t="s">
        <v>505</v>
      </c>
      <c r="C185" s="25">
        <v>3</v>
      </c>
      <c r="D185" s="26" t="s">
        <v>80</v>
      </c>
      <c r="E185" s="27"/>
      <c r="F185" s="48">
        <f t="shared" si="11"/>
        <v>0</v>
      </c>
    </row>
    <row r="186" spans="1:6" ht="29" x14ac:dyDescent="0.35">
      <c r="A186" s="23" t="s">
        <v>506</v>
      </c>
      <c r="B186" s="24" t="s">
        <v>507</v>
      </c>
      <c r="C186" s="25">
        <v>1</v>
      </c>
      <c r="D186" s="26" t="s">
        <v>80</v>
      </c>
      <c r="E186" s="27"/>
      <c r="F186" s="48">
        <f t="shared" si="11"/>
        <v>0</v>
      </c>
    </row>
    <row r="187" spans="1:6" ht="29" x14ac:dyDescent="0.35">
      <c r="A187" s="23" t="s">
        <v>508</v>
      </c>
      <c r="B187" s="24" t="s">
        <v>509</v>
      </c>
      <c r="C187" s="25">
        <v>390</v>
      </c>
      <c r="D187" s="26" t="s">
        <v>27</v>
      </c>
      <c r="E187" s="27"/>
      <c r="F187" s="48">
        <f>IFERROR($C187*$E187, "")</f>
        <v>0</v>
      </c>
    </row>
    <row r="188" spans="1:6" ht="29" x14ac:dyDescent="0.35">
      <c r="A188" s="23" t="s">
        <v>380</v>
      </c>
      <c r="B188" s="53" t="s">
        <v>510</v>
      </c>
      <c r="C188" s="25">
        <v>1</v>
      </c>
      <c r="D188" s="26" t="s">
        <v>80</v>
      </c>
      <c r="E188" s="27"/>
      <c r="F188" s="48">
        <f>IFERROR($C188*$E188, "")</f>
        <v>0</v>
      </c>
    </row>
    <row r="189" spans="1:6" ht="29" x14ac:dyDescent="0.35">
      <c r="A189" s="23" t="s">
        <v>382</v>
      </c>
      <c r="B189" s="24" t="s">
        <v>308</v>
      </c>
      <c r="C189" s="25">
        <v>780</v>
      </c>
      <c r="D189" s="26" t="s">
        <v>27</v>
      </c>
      <c r="E189" s="27"/>
      <c r="F189" s="48">
        <f t="shared" si="11"/>
        <v>0</v>
      </c>
    </row>
    <row r="190" spans="1:6" ht="29" x14ac:dyDescent="0.35">
      <c r="A190" s="23" t="s">
        <v>384</v>
      </c>
      <c r="B190" s="24" t="s">
        <v>310</v>
      </c>
      <c r="C190" s="25">
        <v>215</v>
      </c>
      <c r="D190" s="26" t="s">
        <v>27</v>
      </c>
      <c r="E190" s="27"/>
      <c r="F190" s="48">
        <f t="shared" si="11"/>
        <v>0</v>
      </c>
    </row>
    <row r="191" spans="1:6" ht="29" x14ac:dyDescent="0.35">
      <c r="A191" s="23" t="s">
        <v>386</v>
      </c>
      <c r="B191" s="24" t="s">
        <v>511</v>
      </c>
      <c r="C191" s="25">
        <v>30</v>
      </c>
      <c r="D191" s="26" t="s">
        <v>27</v>
      </c>
      <c r="E191" s="27"/>
      <c r="F191" s="48">
        <f t="shared" si="11"/>
        <v>0</v>
      </c>
    </row>
    <row r="192" spans="1:6" ht="29" x14ac:dyDescent="0.35">
      <c r="A192" s="23" t="s">
        <v>388</v>
      </c>
      <c r="B192" s="24" t="s">
        <v>512</v>
      </c>
      <c r="C192" s="25">
        <v>3</v>
      </c>
      <c r="D192" s="26" t="s">
        <v>80</v>
      </c>
      <c r="E192" s="27"/>
      <c r="F192" s="48">
        <f t="shared" si="11"/>
        <v>0</v>
      </c>
    </row>
    <row r="193" spans="1:6" ht="29" x14ac:dyDescent="0.35">
      <c r="A193" s="23" t="s">
        <v>390</v>
      </c>
      <c r="B193" s="24" t="s">
        <v>391</v>
      </c>
      <c r="C193" s="25">
        <v>3</v>
      </c>
      <c r="D193" s="26" t="s">
        <v>80</v>
      </c>
      <c r="E193" s="27"/>
      <c r="F193" s="48">
        <f t="shared" si="11"/>
        <v>0</v>
      </c>
    </row>
    <row r="194" spans="1:6" ht="29" x14ac:dyDescent="0.35">
      <c r="A194" s="23" t="s">
        <v>392</v>
      </c>
      <c r="B194" s="24" t="s">
        <v>513</v>
      </c>
      <c r="C194" s="25">
        <v>1</v>
      </c>
      <c r="D194" s="26" t="s">
        <v>80</v>
      </c>
      <c r="E194" s="27"/>
      <c r="F194" s="48">
        <f t="shared" si="11"/>
        <v>0</v>
      </c>
    </row>
    <row r="195" spans="1:6" x14ac:dyDescent="0.35">
      <c r="A195" s="23" t="s">
        <v>394</v>
      </c>
      <c r="B195" s="24" t="s">
        <v>514</v>
      </c>
      <c r="C195" s="25">
        <v>460</v>
      </c>
      <c r="D195" s="26" t="s">
        <v>27</v>
      </c>
      <c r="E195" s="27"/>
      <c r="F195" s="48">
        <f t="shared" si="11"/>
        <v>0</v>
      </c>
    </row>
    <row r="196" spans="1:6" x14ac:dyDescent="0.35">
      <c r="A196" s="23" t="s">
        <v>515</v>
      </c>
      <c r="B196" s="24" t="s">
        <v>516</v>
      </c>
      <c r="C196" s="25">
        <v>150</v>
      </c>
      <c r="D196" s="26" t="s">
        <v>27</v>
      </c>
      <c r="E196" s="27"/>
      <c r="F196" s="48">
        <f t="shared" si="11"/>
        <v>0</v>
      </c>
    </row>
    <row r="197" spans="1:6" x14ac:dyDescent="0.35">
      <c r="A197" s="23" t="s">
        <v>517</v>
      </c>
      <c r="B197" s="24" t="s">
        <v>518</v>
      </c>
      <c r="C197" s="25">
        <v>25</v>
      </c>
      <c r="D197" s="26" t="s">
        <v>27</v>
      </c>
      <c r="E197" s="27"/>
      <c r="F197" s="48">
        <f t="shared" si="11"/>
        <v>0</v>
      </c>
    </row>
    <row r="198" spans="1:6" x14ac:dyDescent="0.35">
      <c r="A198" s="23" t="s">
        <v>398</v>
      </c>
      <c r="B198" s="24" t="s">
        <v>519</v>
      </c>
      <c r="C198" s="25">
        <v>15</v>
      </c>
      <c r="D198" s="26" t="s">
        <v>27</v>
      </c>
      <c r="E198" s="27"/>
      <c r="F198" s="48">
        <f t="shared" si="11"/>
        <v>0</v>
      </c>
    </row>
    <row r="199" spans="1:6" x14ac:dyDescent="0.35">
      <c r="A199" s="23" t="s">
        <v>520</v>
      </c>
      <c r="B199" s="24" t="s">
        <v>521</v>
      </c>
      <c r="C199" s="25">
        <v>10</v>
      </c>
      <c r="D199" s="26" t="s">
        <v>27</v>
      </c>
      <c r="E199" s="27"/>
      <c r="F199" s="48">
        <f t="shared" si="11"/>
        <v>0</v>
      </c>
    </row>
    <row r="200" spans="1:6" ht="29" x14ac:dyDescent="0.35">
      <c r="A200" s="23" t="s">
        <v>402</v>
      </c>
      <c r="B200" s="54" t="s">
        <v>522</v>
      </c>
      <c r="C200" s="25">
        <v>80</v>
      </c>
      <c r="D200" s="26" t="s">
        <v>27</v>
      </c>
      <c r="E200" s="27"/>
      <c r="F200" s="48">
        <f t="shared" si="11"/>
        <v>0</v>
      </c>
    </row>
    <row r="201" spans="1:6" x14ac:dyDescent="0.35">
      <c r="A201" s="23" t="s">
        <v>523</v>
      </c>
      <c r="B201" s="54" t="s">
        <v>407</v>
      </c>
      <c r="C201" s="25">
        <v>1</v>
      </c>
      <c r="D201" s="26" t="s">
        <v>80</v>
      </c>
      <c r="E201" s="27"/>
      <c r="F201" s="48">
        <f t="shared" si="11"/>
        <v>0</v>
      </c>
    </row>
    <row r="202" spans="1:6" x14ac:dyDescent="0.35">
      <c r="A202" s="23" t="s">
        <v>408</v>
      </c>
      <c r="B202" s="54" t="s">
        <v>409</v>
      </c>
      <c r="C202" s="25">
        <v>250</v>
      </c>
      <c r="D202" s="26" t="s">
        <v>27</v>
      </c>
      <c r="E202" s="27"/>
      <c r="F202" s="48">
        <f>IFERROR($C202*$E202, "")</f>
        <v>0</v>
      </c>
    </row>
    <row r="203" spans="1:6" x14ac:dyDescent="0.35">
      <c r="A203" s="23" t="s">
        <v>524</v>
      </c>
      <c r="B203" s="54" t="s">
        <v>411</v>
      </c>
      <c r="C203" s="25">
        <v>205</v>
      </c>
      <c r="D203" s="26" t="s">
        <v>27</v>
      </c>
      <c r="E203" s="27"/>
      <c r="F203" s="48">
        <f>IFERROR($C203*$E203, "")</f>
        <v>0</v>
      </c>
    </row>
    <row r="204" spans="1:6" x14ac:dyDescent="0.35">
      <c r="A204" s="55"/>
      <c r="B204" s="37"/>
      <c r="C204" s="51"/>
      <c r="D204" s="36"/>
      <c r="E204" s="52" t="s">
        <v>22</v>
      </c>
      <c r="F204" s="29">
        <f>SUM(F166:F203)</f>
        <v>0</v>
      </c>
    </row>
    <row r="205" spans="1:6" x14ac:dyDescent="0.35">
      <c r="E205" s="15"/>
      <c r="F205" s="28"/>
    </row>
    <row r="206" spans="1:6" ht="15" thickBot="1" x14ac:dyDescent="0.4">
      <c r="E206" s="15"/>
      <c r="F206" s="28"/>
    </row>
    <row r="207" spans="1:6" ht="15" thickTop="1" x14ac:dyDescent="0.35">
      <c r="A207" s="30"/>
      <c r="B207" s="31"/>
      <c r="C207" s="30"/>
      <c r="D207" s="30"/>
      <c r="E207" s="32" t="s">
        <v>412</v>
      </c>
      <c r="F207" s="33">
        <f>SUMIF(E:E,"SUBTOTAL",F:F)</f>
        <v>0</v>
      </c>
    </row>
    <row r="208" spans="1:6" x14ac:dyDescent="0.35">
      <c r="E208" s="34"/>
      <c r="F208" s="35"/>
    </row>
    <row r="209" spans="1:6" x14ac:dyDescent="0.35">
      <c r="A209" s="15" t="s">
        <v>413</v>
      </c>
      <c r="B209" s="16" t="s">
        <v>414</v>
      </c>
    </row>
    <row r="210" spans="1:6" x14ac:dyDescent="0.35">
      <c r="A210" s="17" t="s">
        <v>7</v>
      </c>
      <c r="B210" s="17" t="s">
        <v>8</v>
      </c>
      <c r="C210" s="18" t="s">
        <v>9</v>
      </c>
      <c r="D210" s="18" t="s">
        <v>10</v>
      </c>
      <c r="E210" s="18" t="s">
        <v>52</v>
      </c>
      <c r="F210" s="44" t="s">
        <v>12</v>
      </c>
    </row>
    <row r="211" spans="1:6" x14ac:dyDescent="0.35">
      <c r="A211" s="23" t="s">
        <v>415</v>
      </c>
      <c r="B211" s="24" t="s">
        <v>416</v>
      </c>
      <c r="C211" s="25" t="s">
        <v>417</v>
      </c>
      <c r="D211" s="26" t="s">
        <v>418</v>
      </c>
      <c r="E211" s="56"/>
      <c r="F211" s="45">
        <f>+E211*F207</f>
        <v>0</v>
      </c>
    </row>
    <row r="212" spans="1:6" x14ac:dyDescent="0.35">
      <c r="A212" s="23" t="s">
        <v>419</v>
      </c>
      <c r="B212" s="24" t="s">
        <v>420</v>
      </c>
      <c r="C212" s="25" t="s">
        <v>417</v>
      </c>
      <c r="D212" s="26" t="s">
        <v>418</v>
      </c>
      <c r="E212" s="56"/>
      <c r="F212" s="45">
        <f>+E212*F207</f>
        <v>0</v>
      </c>
    </row>
    <row r="213" spans="1:6" x14ac:dyDescent="0.35">
      <c r="A213" s="36"/>
      <c r="B213" s="37"/>
      <c r="C213" s="36"/>
      <c r="D213" s="36"/>
      <c r="E213" s="38" t="s">
        <v>421</v>
      </c>
      <c r="F213" s="46">
        <f>SUM(F211:F212)</f>
        <v>0</v>
      </c>
    </row>
    <row r="217" spans="1:6" x14ac:dyDescent="0.35">
      <c r="B217" s="39"/>
      <c r="C217" s="40"/>
      <c r="D217" s="41"/>
      <c r="E217" s="42" t="s">
        <v>526</v>
      </c>
      <c r="F217" s="43">
        <f>$F$213+F207</f>
        <v>0</v>
      </c>
    </row>
  </sheetData>
  <mergeCells count="1">
    <mergeCell ref="A1:F1"/>
  </mergeCells>
  <conditionalFormatting sqref="A211:F212">
    <cfRule type="expression" dxfId="4" priority="11">
      <formula>$C211&gt;0</formula>
    </cfRule>
  </conditionalFormatting>
  <conditionalFormatting sqref="C211:C212">
    <cfRule type="expression" dxfId="3" priority="10">
      <formula>$C211&gt;0</formula>
    </cfRule>
  </conditionalFormatting>
  <conditionalFormatting sqref="A154:F154 A166:F203 A157:F157 A142:F143 A122:F137 A105:F117 A93:F100 A80:F85 A56:F75 A38:F47 A28:F33 C13:F23 A6:F8 A148:F148">
    <cfRule type="expression" dxfId="2" priority="2">
      <formula>$C6&gt;0</formula>
    </cfRule>
  </conditionalFormatting>
  <conditionalFormatting sqref="C154 C166:C203 C157 C142:C143 C122:C137 C105:C117 C93:C100 C80:C85 C56:C75 C38:C47 C28:C33 C13:C23 C6:C8 C148">
    <cfRule type="expression" dxfId="1" priority="1">
      <formula>$C6&gt;0</formula>
    </cfRule>
  </conditionalFormatting>
  <conditionalFormatting sqref="A105:F117 A93:F100 A6:F8 A148:F148 A211:F212">
    <cfRule type="expression" dxfId="0" priority="3">
      <formula>#REF!&gt;0</formula>
    </cfRule>
  </conditionalFormatting>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5]!UPDATEHEADER">
                <anchor moveWithCells="1" sizeWithCells="1">
                  <from>
                    <xdr:col>0</xdr:col>
                    <xdr:colOff>31750</xdr:colOff>
                    <xdr:row>0</xdr:row>
                    <xdr:rowOff>0</xdr:rowOff>
                  </from>
                  <to>
                    <xdr:col>1</xdr:col>
                    <xdr:colOff>977900</xdr:colOff>
                    <xdr:row>0</xdr:row>
                    <xdr:rowOff>25400</xdr:rowOff>
                  </to>
                </anchor>
              </controlPr>
            </control>
          </mc:Choice>
        </mc:AlternateContent>
        <mc:AlternateContent xmlns:mc="http://schemas.openxmlformats.org/markup-compatibility/2006">
          <mc:Choice Requires="x14">
            <control shapeId="2050" r:id="rId5" name="Button 2">
              <controlPr defaultSize="0" print="0" autoFill="0" autoPict="0" macro="[5]!EXPORT_UNIT_PRICE_TAB">
                <anchor moveWithCells="1" sizeWithCells="1">
                  <from>
                    <xdr:col>1</xdr:col>
                    <xdr:colOff>692150</xdr:colOff>
                    <xdr:row>0</xdr:row>
                    <xdr:rowOff>0</xdr:rowOff>
                  </from>
                  <to>
                    <xdr:col>1</xdr:col>
                    <xdr:colOff>2406650</xdr:colOff>
                    <xdr:row>0</xdr:row>
                    <xdr:rowOff>38100</xdr:rowOff>
                  </to>
                </anchor>
              </controlPr>
            </control>
          </mc:Choice>
        </mc:AlternateContent>
        <mc:AlternateContent xmlns:mc="http://schemas.openxmlformats.org/markup-compatibility/2006">
          <mc:Choice Requires="x14">
            <control shapeId="2052" r:id="rId6" name="Button 4">
              <controlPr defaultSize="0" print="0" autoFill="0" autoPict="0" macro="[6]!EXPORT_UNIT_PRICE_TAB">
                <anchor moveWithCells="1" sizeWithCells="1">
                  <from>
                    <xdr:col>1</xdr:col>
                    <xdr:colOff>723900</xdr:colOff>
                    <xdr:row>0</xdr:row>
                    <xdr:rowOff>0</xdr:rowOff>
                  </from>
                  <to>
                    <xdr:col>1</xdr:col>
                    <xdr:colOff>2438400</xdr:colOff>
                    <xdr:row>0</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Grand Total Summary Sheet</vt:lpstr>
      <vt:lpstr>Segment F</vt:lpstr>
      <vt:lpstr>Segment 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Arjun Joshi</dc:creator>
  <cp:keywords/>
  <dc:description/>
  <cp:lastModifiedBy>Sy Gezachew</cp:lastModifiedBy>
  <cp:revision/>
  <dcterms:created xsi:type="dcterms:W3CDTF">2022-01-26T13:46:55Z</dcterms:created>
  <dcterms:modified xsi:type="dcterms:W3CDTF">2022-02-10T13:48:52Z</dcterms:modified>
  <cp:category/>
  <cp:contentStatus/>
</cp:coreProperties>
</file>