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4355" windowHeight="1080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11" i="1" l="1"/>
  <c r="D11" i="1"/>
  <c r="C11" i="1"/>
  <c r="D10" i="1"/>
  <c r="C10" i="1"/>
  <c r="B10" i="1"/>
  <c r="D9" i="1"/>
  <c r="C9" i="1"/>
  <c r="B9" i="1"/>
  <c r="D7" i="1"/>
  <c r="C7" i="1"/>
  <c r="B7" i="1"/>
  <c r="E8" i="1" l="1"/>
  <c r="D8" i="1"/>
  <c r="E7" i="1" l="1"/>
  <c r="E9" i="1"/>
  <c r="G9" i="1" s="1"/>
  <c r="E10" i="1"/>
  <c r="E11" i="1"/>
  <c r="G11" i="1" s="1"/>
  <c r="E22" i="1"/>
  <c r="E20" i="1"/>
  <c r="E23" i="1"/>
  <c r="E21" i="1"/>
  <c r="G8" i="1" l="1"/>
  <c r="G10" i="1" l="1"/>
  <c r="G7" i="1"/>
</calcChain>
</file>

<file path=xl/sharedStrings.xml><?xml version="1.0" encoding="utf-8"?>
<sst xmlns="http://schemas.openxmlformats.org/spreadsheetml/2006/main" count="30" uniqueCount="25">
  <si>
    <t>Evaluation Criteria</t>
  </si>
  <si>
    <t>Proposer Name</t>
  </si>
  <si>
    <t>Experience</t>
  </si>
  <si>
    <t>References</t>
  </si>
  <si>
    <t>Qualifications</t>
  </si>
  <si>
    <t>Cost</t>
  </si>
  <si>
    <t>Maximum Points</t>
  </si>
  <si>
    <t>Total</t>
  </si>
  <si>
    <t>Points</t>
  </si>
  <si>
    <t>RFP Title</t>
  </si>
  <si>
    <t xml:space="preserve">NM </t>
  </si>
  <si>
    <t>Preference</t>
  </si>
  <si>
    <t>** Cost category to be evaluated by Procurement Manager</t>
  </si>
  <si>
    <t>Cost Analysis</t>
  </si>
  <si>
    <t>Hinkle + Landers</t>
  </si>
  <si>
    <t>Harshwal and Company</t>
  </si>
  <si>
    <t>Johnson Miller &amp; Co.</t>
  </si>
  <si>
    <t>RPC Consultants, LLP</t>
  </si>
  <si>
    <t>Burt &amp; Company CPAs</t>
  </si>
  <si>
    <t>Total All Years</t>
  </si>
  <si>
    <t>FY16/17</t>
  </si>
  <si>
    <t>FY17/18</t>
  </si>
  <si>
    <t>FY18/19</t>
  </si>
  <si>
    <t>Audit Services</t>
  </si>
  <si>
    <t xml:space="preserve">              RFP 2017-08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</si>
</sst>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0" xfId="0" applyFont="1"/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/>
    <xf numFmtId="44" fontId="0" fillId="0" borderId="0" xfId="1" applyFont="1"/>
    <xf numFmtId="44" fontId="0" fillId="0" borderId="0" xfId="1" applyFont="1" applyAlignment="1">
      <alignment horizontal="right"/>
    </xf>
    <xf numFmtId="44" fontId="0" fillId="0" borderId="0" xfId="0" applyNumberFormat="1"/>
    <xf numFmtId="2" fontId="6" fillId="0" borderId="4" xfId="0" applyNumberFormat="1" applyFon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44" fontId="0" fillId="0" borderId="0" xfId="1" applyFont="1" applyFill="1"/>
    <xf numFmtId="0" fontId="7" fillId="0" borderId="0" xfId="0" applyFont="1" applyFill="1" applyBorder="1"/>
    <xf numFmtId="0" fontId="0" fillId="2" borderId="4" xfId="0" applyFill="1" applyBorder="1" applyAlignment="1">
      <alignment horizontal="center"/>
    </xf>
    <xf numFmtId="2" fontId="6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left"/>
    </xf>
    <xf numFmtId="0" fontId="10" fillId="0" borderId="0" xfId="0" applyFont="1"/>
    <xf numFmtId="0" fontId="7" fillId="3" borderId="0" xfId="0" applyFont="1" applyFill="1"/>
    <xf numFmtId="0" fontId="0" fillId="3" borderId="4" xfId="0" applyFill="1" applyBorder="1" applyAlignment="1">
      <alignment horizontal="center"/>
    </xf>
    <xf numFmtId="2" fontId="0" fillId="3" borderId="4" xfId="0" applyNumberFormat="1" applyFill="1" applyBorder="1" applyAlignment="1">
      <alignment horizontal="center"/>
    </xf>
    <xf numFmtId="2" fontId="6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4" fontId="0" fillId="3" borderId="0" xfId="1" applyFon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F18" sqref="F18"/>
    </sheetView>
  </sheetViews>
  <sheetFormatPr defaultRowHeight="15" x14ac:dyDescent="0.25"/>
  <cols>
    <col min="1" max="1" width="27.28515625" bestFit="1" customWidth="1"/>
    <col min="2" max="2" width="14" bestFit="1" customWidth="1"/>
    <col min="3" max="3" width="14.85546875" bestFit="1" customWidth="1"/>
    <col min="4" max="4" width="13.42578125" bestFit="1" customWidth="1"/>
    <col min="5" max="5" width="18.5703125" bestFit="1" customWidth="1"/>
    <col min="6" max="6" width="10.85546875" bestFit="1" customWidth="1"/>
  </cols>
  <sheetData>
    <row r="1" spans="1:7" ht="18.75" x14ac:dyDescent="0.3">
      <c r="A1" s="1"/>
      <c r="B1" s="1"/>
      <c r="C1" s="5"/>
      <c r="D1" s="5" t="s">
        <v>0</v>
      </c>
      <c r="E1" s="1"/>
    </row>
    <row r="2" spans="1:7" x14ac:dyDescent="0.25">
      <c r="A2" s="1"/>
      <c r="B2" s="1"/>
      <c r="C2" s="1"/>
      <c r="D2" s="1" t="s">
        <v>24</v>
      </c>
      <c r="E2" s="1"/>
    </row>
    <row r="3" spans="1:7" ht="15.75" x14ac:dyDescent="0.25">
      <c r="A3" s="3" t="s">
        <v>9</v>
      </c>
      <c r="B3" s="29" t="s">
        <v>23</v>
      </c>
      <c r="C3" s="1"/>
      <c r="D3" s="1"/>
      <c r="E3" s="1"/>
    </row>
    <row r="4" spans="1:7" x14ac:dyDescent="0.25">
      <c r="A4" s="1"/>
      <c r="B4" s="2"/>
      <c r="C4" s="3"/>
      <c r="D4" s="1"/>
      <c r="E4" s="7"/>
      <c r="F4" s="3" t="s">
        <v>10</v>
      </c>
    </row>
    <row r="5" spans="1:7" x14ac:dyDescent="0.25">
      <c r="A5" s="4" t="s">
        <v>1</v>
      </c>
      <c r="B5" s="3" t="s">
        <v>2</v>
      </c>
      <c r="C5" s="3" t="s">
        <v>3</v>
      </c>
      <c r="D5" s="1" t="s">
        <v>4</v>
      </c>
      <c r="E5" s="6" t="s">
        <v>5</v>
      </c>
      <c r="F5" s="3" t="s">
        <v>11</v>
      </c>
      <c r="G5" s="14" t="s">
        <v>7</v>
      </c>
    </row>
    <row r="6" spans="1:7" x14ac:dyDescent="0.25">
      <c r="A6" s="8" t="s">
        <v>6</v>
      </c>
      <c r="B6" s="9">
        <v>20</v>
      </c>
      <c r="C6" s="9">
        <v>10</v>
      </c>
      <c r="D6" s="9">
        <v>60</v>
      </c>
      <c r="E6" s="10">
        <v>10</v>
      </c>
      <c r="F6" s="9" t="s">
        <v>8</v>
      </c>
      <c r="G6" s="14" t="s">
        <v>8</v>
      </c>
    </row>
    <row r="7" spans="1:7" ht="24.95" customHeight="1" x14ac:dyDescent="0.25">
      <c r="A7" s="30" t="s">
        <v>14</v>
      </c>
      <c r="B7" s="31">
        <f>(19+15+20+20)/4</f>
        <v>18.5</v>
      </c>
      <c r="C7" s="32">
        <f>(10+9+10+10)/4</f>
        <v>9.75</v>
      </c>
      <c r="D7" s="32">
        <f>(54+55+60+60)/4</f>
        <v>57.25</v>
      </c>
      <c r="E7" s="33">
        <f>(44214/56155)*10</f>
        <v>7.8735642418306471</v>
      </c>
      <c r="F7" s="34">
        <v>5</v>
      </c>
      <c r="G7" s="32">
        <f>SUM(B7:E7)+F7</f>
        <v>98.37356424183065</v>
      </c>
    </row>
    <row r="8" spans="1:7" ht="24.95" customHeight="1" x14ac:dyDescent="0.25">
      <c r="A8" s="13" t="s">
        <v>15</v>
      </c>
      <c r="B8" s="28"/>
      <c r="C8" s="27"/>
      <c r="D8" s="23">
        <f>(50+0)</f>
        <v>50</v>
      </c>
      <c r="E8" s="24">
        <f>(10+0)</f>
        <v>10</v>
      </c>
      <c r="F8" s="25">
        <v>5</v>
      </c>
      <c r="G8" s="26">
        <f>SUM(B8:E8)+F8</f>
        <v>65</v>
      </c>
    </row>
    <row r="9" spans="1:7" ht="24.95" customHeight="1" x14ac:dyDescent="0.25">
      <c r="A9" s="13" t="s">
        <v>16</v>
      </c>
      <c r="B9" s="20">
        <f>(19+10+18+18)/4</f>
        <v>16.25</v>
      </c>
      <c r="C9" s="12">
        <f>(8+5+8+8)/4</f>
        <v>7.25</v>
      </c>
      <c r="D9" s="20">
        <f>(50+30+60+55) /4</f>
        <v>48.75</v>
      </c>
      <c r="E9" s="19">
        <f>(44214/52700)*10</f>
        <v>8.3897533206831127</v>
      </c>
      <c r="F9" s="11">
        <v>5</v>
      </c>
      <c r="G9" s="20">
        <f>SUM(B9:E9)+F9</f>
        <v>85.639753320683113</v>
      </c>
    </row>
    <row r="10" spans="1:7" ht="24.95" customHeight="1" x14ac:dyDescent="0.25">
      <c r="A10" s="13" t="s">
        <v>17</v>
      </c>
      <c r="B10" s="20">
        <f>(19+13+20+15) /4</f>
        <v>16.75</v>
      </c>
      <c r="C10" s="20">
        <f>(8+7+10+3) /4</f>
        <v>7</v>
      </c>
      <c r="D10" s="12">
        <f>(55+50+60+55) /4</f>
        <v>55</v>
      </c>
      <c r="E10" s="19">
        <f>+(44214/64575)*10</f>
        <v>6.8469221835075489</v>
      </c>
      <c r="F10" s="11">
        <v>5</v>
      </c>
      <c r="G10" s="20">
        <f>SUM(B10:E10)+F10</f>
        <v>90.596922183507544</v>
      </c>
    </row>
    <row r="11" spans="1:7" ht="24.95" customHeight="1" x14ac:dyDescent="0.25">
      <c r="A11" s="22" t="s">
        <v>18</v>
      </c>
      <c r="B11" s="20">
        <f>(18+10+15+10) /4</f>
        <v>13.25</v>
      </c>
      <c r="C11" s="20">
        <f>(6+4+9+6) /4</f>
        <v>6.25</v>
      </c>
      <c r="D11" s="20">
        <f>(53+40+50+50) /4</f>
        <v>48.25</v>
      </c>
      <c r="E11" s="19">
        <f>(44214/55000)*10</f>
        <v>8.0389090909090903</v>
      </c>
      <c r="F11" s="11">
        <v>5</v>
      </c>
      <c r="G11" s="20">
        <f>SUM(B11:E11)+F11</f>
        <v>80.788909090909087</v>
      </c>
    </row>
    <row r="12" spans="1:7" x14ac:dyDescent="0.25">
      <c r="A12" s="15"/>
      <c r="E12" s="15"/>
    </row>
    <row r="13" spans="1:7" x14ac:dyDescent="0.25">
      <c r="D13" s="15" t="s">
        <v>12</v>
      </c>
      <c r="E13" s="15"/>
    </row>
    <row r="18" spans="1:5" x14ac:dyDescent="0.25">
      <c r="A18" s="1" t="s">
        <v>13</v>
      </c>
      <c r="B18" s="3" t="s">
        <v>20</v>
      </c>
      <c r="C18" s="3" t="s">
        <v>21</v>
      </c>
      <c r="D18" s="3" t="s">
        <v>22</v>
      </c>
      <c r="E18" s="2" t="s">
        <v>19</v>
      </c>
    </row>
    <row r="19" spans="1:5" x14ac:dyDescent="0.25">
      <c r="A19" s="13"/>
      <c r="B19" s="16"/>
      <c r="C19" s="16"/>
      <c r="D19" s="16"/>
      <c r="E19" s="16"/>
    </row>
    <row r="20" spans="1:5" x14ac:dyDescent="0.25">
      <c r="A20" s="13" t="s">
        <v>16</v>
      </c>
      <c r="B20" s="21">
        <v>52700</v>
      </c>
      <c r="C20" s="21">
        <v>52700</v>
      </c>
      <c r="D20" s="21">
        <v>52700</v>
      </c>
      <c r="E20" s="21">
        <f>SUM(B20:D20)</f>
        <v>158100</v>
      </c>
    </row>
    <row r="21" spans="1:5" x14ac:dyDescent="0.25">
      <c r="A21" s="22" t="s">
        <v>18</v>
      </c>
      <c r="B21" s="16">
        <v>55000</v>
      </c>
      <c r="C21" s="16">
        <v>55000</v>
      </c>
      <c r="D21" s="16">
        <v>55000</v>
      </c>
      <c r="E21" s="16">
        <f>SUM(B21:D21)</f>
        <v>165000</v>
      </c>
    </row>
    <row r="22" spans="1:5" x14ac:dyDescent="0.25">
      <c r="A22" s="30" t="s">
        <v>14</v>
      </c>
      <c r="B22" s="35">
        <v>56155</v>
      </c>
      <c r="C22" s="35">
        <v>57840</v>
      </c>
      <c r="D22" s="35">
        <v>59575</v>
      </c>
      <c r="E22" s="35">
        <f>SUM(B22:D22)</f>
        <v>173570</v>
      </c>
    </row>
    <row r="23" spans="1:5" x14ac:dyDescent="0.25">
      <c r="A23" s="13" t="s">
        <v>17</v>
      </c>
      <c r="B23" s="16">
        <v>64575</v>
      </c>
      <c r="C23" s="16">
        <v>64575</v>
      </c>
      <c r="D23" s="16">
        <v>64575</v>
      </c>
      <c r="E23" s="17">
        <f>SUM(B23:D23)</f>
        <v>193725</v>
      </c>
    </row>
    <row r="24" spans="1:5" x14ac:dyDescent="0.25">
      <c r="A24" s="1"/>
      <c r="B24" s="3"/>
      <c r="C24" s="3"/>
      <c r="D24" s="3"/>
      <c r="E24" s="3"/>
    </row>
    <row r="26" spans="1:5" x14ac:dyDescent="0.25">
      <c r="A26" s="1"/>
      <c r="B26" s="16"/>
      <c r="C26" s="16"/>
      <c r="D26" s="16"/>
      <c r="E26" s="16"/>
    </row>
    <row r="27" spans="1:5" x14ac:dyDescent="0.25">
      <c r="C27" s="16"/>
    </row>
    <row r="28" spans="1:5" x14ac:dyDescent="0.25">
      <c r="B28" s="16"/>
      <c r="C28" s="16"/>
    </row>
    <row r="29" spans="1:5" x14ac:dyDescent="0.25">
      <c r="B29" s="16"/>
      <c r="C29" s="16"/>
    </row>
    <row r="30" spans="1:5" x14ac:dyDescent="0.25">
      <c r="B30" s="16"/>
      <c r="C30" s="16"/>
    </row>
    <row r="32" spans="1:5" x14ac:dyDescent="0.25">
      <c r="B32" s="18"/>
      <c r="C32" s="18"/>
      <c r="D32" s="18"/>
      <c r="E32" s="18"/>
    </row>
  </sheetData>
  <sortState ref="A19:F25">
    <sortCondition ref="E19:E25"/>
  </sortState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2017-05-18T22:28:42Z</cp:lastPrinted>
  <dcterms:created xsi:type="dcterms:W3CDTF">2017-04-17T17:35:56Z</dcterms:created>
  <dcterms:modified xsi:type="dcterms:W3CDTF">2017-05-18T22:29:06Z</dcterms:modified>
</cp:coreProperties>
</file>