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Q:\Data\SLT1\Design\Docs\Active\ITB\_Items for NCW\"/>
    </mc:Choice>
  </mc:AlternateContent>
  <xr:revisionPtr revIDLastSave="0" documentId="13_ncr:1_{20F0AE46-854A-487B-9ADD-4EF1DA824831}" xr6:coauthVersionLast="47" xr6:coauthVersionMax="47" xr10:uidLastSave="{00000000-0000-0000-0000-000000000000}"/>
  <bookViews>
    <workbookView xWindow="-120" yWindow="-120" windowWidth="29040" windowHeight="15840" xr2:uid="{EF09802F-81B8-4924-B7F2-8A920B9BF807}"/>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Unit_Price_Tab!$A$1:$F$126</definedName>
    <definedName name="_xlnm.Print_Titles" localSheetId="0">Unit_Price_Tab!$1:$5</definedName>
    <definedName name="Spanner_Auto_File">"alse"</definedName>
    <definedName name="UnitPrice" localSheetId="0">[1]!BidTabs[[Master Item Number]:[Unit]]</definedName>
    <definedName name="UnitPrice">[1]!BidTabs[[Master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6" i="1" l="1"/>
  <c r="F85" i="1"/>
  <c r="B111" i="1"/>
  <c r="F105" i="1"/>
  <c r="F106" i="1" s="1"/>
  <c r="B103" i="1"/>
  <c r="F100" i="1"/>
  <c r="F99" i="1"/>
  <c r="F101" i="1" s="1"/>
  <c r="B97" i="1"/>
  <c r="B93" i="1"/>
  <c r="F90" i="1"/>
  <c r="F91" i="1" s="1"/>
  <c r="B88" i="1"/>
  <c r="B83" i="1"/>
  <c r="B79" i="1"/>
  <c r="F76" i="1"/>
  <c r="F75" i="1"/>
  <c r="F74" i="1"/>
  <c r="F73" i="1"/>
  <c r="F72" i="1"/>
  <c r="F71" i="1"/>
  <c r="F70" i="1"/>
  <c r="F69" i="1"/>
  <c r="F68" i="1"/>
  <c r="F67" i="1"/>
  <c r="B65" i="1"/>
  <c r="F62" i="1"/>
  <c r="F63" i="1" s="1"/>
  <c r="B60" i="1"/>
  <c r="B56" i="1"/>
  <c r="B52" i="1"/>
  <c r="B48" i="1"/>
  <c r="F46" i="1"/>
  <c r="F45" i="1"/>
  <c r="F44" i="1"/>
  <c r="B42" i="1"/>
  <c r="B38" i="1"/>
  <c r="F35" i="1"/>
  <c r="F34" i="1"/>
  <c r="F33" i="1"/>
  <c r="F32" i="1"/>
  <c r="F31" i="1"/>
  <c r="F30" i="1"/>
  <c r="F29" i="1"/>
  <c r="F28" i="1"/>
  <c r="F27" i="1"/>
  <c r="B25" i="1"/>
  <c r="F22" i="1"/>
  <c r="F21" i="1"/>
  <c r="F20" i="1"/>
  <c r="B18" i="1"/>
  <c r="F15" i="1"/>
  <c r="F14" i="1"/>
  <c r="B12" i="1"/>
  <c r="F9" i="1"/>
  <c r="F8" i="1"/>
  <c r="F10" i="1" s="1"/>
  <c r="B6" i="1"/>
  <c r="F77" i="1" l="1"/>
  <c r="F23" i="1"/>
  <c r="F16" i="1"/>
  <c r="F36" i="1"/>
  <c r="F109" i="1"/>
  <c r="F115" i="1" l="1"/>
  <c r="F114" i="1"/>
  <c r="F117" i="1"/>
  <c r="F116" i="1"/>
  <c r="F113" i="1"/>
  <c r="F118" i="1" s="1"/>
  <c r="F122" i="1" s="1"/>
</calcChain>
</file>

<file path=xl/sharedStrings.xml><?xml version="1.0" encoding="utf-8"?>
<sst xmlns="http://schemas.openxmlformats.org/spreadsheetml/2006/main" count="276" uniqueCount="117">
  <si>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</si>
  <si>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</si>
  <si>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</si>
  <si>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</si>
  <si>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</si>
  <si>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</si>
  <si>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</si>
  <si>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TOTAL</t>
  </si>
  <si>
    <t>C1</t>
  </si>
  <si>
    <t>UNIT PRICE</t>
  </si>
  <si>
    <t>02200-C1-00070</t>
  </si>
  <si>
    <t>Geotextile Drainage Fabric In Place (VDOT Section 245.03.c)</t>
  </si>
  <si>
    <t>SY</t>
  </si>
  <si>
    <t>02200-C1-00130</t>
  </si>
  <si>
    <t>Aggregate, VDOT #21-A  (Compacted in Place per VDOT standards &amp; Specs)</t>
  </si>
  <si>
    <t>CY</t>
  </si>
  <si>
    <t>SUBTOTAL</t>
  </si>
  <si>
    <t>C2</t>
  </si>
  <si>
    <t>02750-C2-00060</t>
  </si>
  <si>
    <t>Concrete Curb &amp; Gutter, Standard C-2 and C-2R (Arlington County Detail R-2.0), includes curb &amp; gutter for aprons, ramps, etc.</t>
  </si>
  <si>
    <t>LF</t>
  </si>
  <si>
    <t>8" Thick Continuously Reinforced Concrete Pavement (Steel Bar Reinforcement, VDOT PR-3)</t>
  </si>
  <si>
    <t>C3</t>
  </si>
  <si>
    <t>UNIT
PRICE</t>
  </si>
  <si>
    <t>02600-C3-00010</t>
  </si>
  <si>
    <t>Asphalt Concrete, Planing or Milling (1/2" to 3" Depth)</t>
  </si>
  <si>
    <t>02600-C3-00030</t>
  </si>
  <si>
    <t>Asphalt Concrete, Base Course (VDOT BM-25.0A)</t>
  </si>
  <si>
    <t>TON</t>
  </si>
  <si>
    <t>02600-C3-00060</t>
  </si>
  <si>
    <t>Asphalt Concrete, Surface Course (VDOT SM-9.5A)</t>
  </si>
  <si>
    <t>C4</t>
  </si>
  <si>
    <t>02500-C4-00650</t>
  </si>
  <si>
    <t>18" Pipe, RCP Class III, In Place 6' to 9' Deep</t>
  </si>
  <si>
    <t>02500-C4-02000</t>
  </si>
  <si>
    <t>15" Polypropylene Pipe,In Place Up to 6' Deep</t>
  </si>
  <si>
    <t>02500-C4-02040</t>
  </si>
  <si>
    <t>18" Polypropylene Pipe,In Place 6' to 10' Deep</t>
  </si>
  <si>
    <t>02505-C4-00010</t>
  </si>
  <si>
    <t>Storm Manhole MH-1 (Arlington County Detail D-3.0), In Place, DEPTH   8'</t>
  </si>
  <si>
    <t>EA</t>
  </si>
  <si>
    <t>02505-C4-00100</t>
  </si>
  <si>
    <t>CB-2A or CB-2B (throat lengths from 8'-6" up to 16'-0"),  In Place Up to 6' Deep, Arlington County Standards.</t>
  </si>
  <si>
    <t>02505-C4-00380</t>
  </si>
  <si>
    <t>Yard Inlet (Arlington County Detail D-1.10), In Place Up to 6' Deep</t>
  </si>
  <si>
    <t>02505-C4-00430</t>
  </si>
  <si>
    <t>Grate Inlet Non-roadway Shallow (Arlington County Detail D-1.9), In Place Up to 6' Deep</t>
  </si>
  <si>
    <t>Nyloplast or approved equal inlets / drain basins</t>
  </si>
  <si>
    <t>02505-C4-00600</t>
  </si>
  <si>
    <t>Storm Manhole, Catch Basin, Drop Inlet, Yard Inlet, or Grate Inlet, Remove</t>
  </si>
  <si>
    <t>C5</t>
  </si>
  <si>
    <t>C6</t>
  </si>
  <si>
    <t>02550-C6-00200</t>
  </si>
  <si>
    <t>Connect To Existing 8-Inch Water Main</t>
  </si>
  <si>
    <t>02550-C6-00700</t>
  </si>
  <si>
    <t>Service Taps  - 1 1/2-inch and 2-inch PER ADDITIONAL LINEAR FOOT OVER 10 FT.</t>
  </si>
  <si>
    <t>C7</t>
  </si>
  <si>
    <t>C8</t>
  </si>
  <si>
    <t>C9</t>
  </si>
  <si>
    <t>C10</t>
  </si>
  <si>
    <t>02900-C10-00120</t>
  </si>
  <si>
    <t>Six (6) Inch Longitudinal Solid Line</t>
  </si>
  <si>
    <t>C11</t>
  </si>
  <si>
    <t>02800-C11-00500</t>
  </si>
  <si>
    <t>Tree/Stump Removal - Class A. Remove and Dispose, Up to 6" DBH to 12" DBH (Diameter at Breast Height)</t>
  </si>
  <si>
    <t>02800-C11-00603</t>
  </si>
  <si>
    <t>Trees, Deciduous - 2.0 to 2.5" caliper</t>
  </si>
  <si>
    <t>02800-C11-00611</t>
  </si>
  <si>
    <t>Trees, Evergreen - 6.0 to 7.0' in height</t>
  </si>
  <si>
    <t>311300-C11-00082</t>
  </si>
  <si>
    <t>Tree Pruning</t>
  </si>
  <si>
    <t>02800-C11-00200</t>
  </si>
  <si>
    <t>Chain Link Fence, Height Less Than or Equal to 6'</t>
  </si>
  <si>
    <t>02800-C11-00210</t>
  </si>
  <si>
    <t>Chain Link Fence, Height Greater Than 6' Up to 8'</t>
  </si>
  <si>
    <t>02800-C11-00240</t>
  </si>
  <si>
    <t>Chain Link Fence - Remove &amp; Dispose, Height Less Than or equal to 6'</t>
  </si>
  <si>
    <t>02800-C11-00250</t>
  </si>
  <si>
    <t>Chain Link Fence - Remove &amp; Dispose, Height Greater Than 6' Up to 8'</t>
  </si>
  <si>
    <t>02800-C11-00270</t>
  </si>
  <si>
    <t>Landscape/Retaining Wall, Excluding Foundation (Segmental Non-Reinforced Interlocking Concrete Wall), Height Less Than 3' Exposed Face (Versa-Lok, or County Approved Alternate System)</t>
  </si>
  <si>
    <t>SF</t>
  </si>
  <si>
    <t>02800-C11-00280</t>
  </si>
  <si>
    <t>Landscape/Retaining Wall (Block, Brick, Segmental, or Similar), Height Less Than or Equal to 3' Exposed Face, Remove and Dispose (Foundation Removal Paid Separately under Rock Excavation)</t>
  </si>
  <si>
    <t>C12</t>
  </si>
  <si>
    <t>C13</t>
  </si>
  <si>
    <t>C15</t>
  </si>
  <si>
    <t>Removal and Fill of Existing Gravel SWM Ditches</t>
  </si>
  <si>
    <t>C16</t>
  </si>
  <si>
    <t>C17</t>
  </si>
  <si>
    <t>ACSWM-C17-02541</t>
  </si>
  <si>
    <t>Manufactured Filtering Device</t>
  </si>
  <si>
    <t>ACSWM-C17-02542</t>
  </si>
  <si>
    <t>Stormwater Detention System</t>
  </si>
  <si>
    <t>C18</t>
  </si>
  <si>
    <t>02580-C18-00010</t>
  </si>
  <si>
    <t>Electrical Service for Brine Machine</t>
  </si>
  <si>
    <t>LS</t>
  </si>
  <si>
    <t xml:space="preserve"> CONTRACT TOTAL (EXCLUDING PERCENTAGE ITEMS)</t>
  </si>
  <si>
    <t>PCT</t>
  </si>
  <si>
    <t>01500-C13-10000</t>
  </si>
  <si>
    <t>Temporary Erosion and Sediment Controls</t>
  </si>
  <si>
    <t>NA</t>
  </si>
  <si>
    <t>%</t>
  </si>
  <si>
    <t>01000-C16-00010</t>
  </si>
  <si>
    <t>Maintenance of Traffic (MOT)</t>
  </si>
  <si>
    <t>01000-C16-00020</t>
  </si>
  <si>
    <t>Re-Mobilization (For On-Call Contracts Only)</t>
  </si>
  <si>
    <t>01000-C16-00030</t>
  </si>
  <si>
    <t>Mobilization and De-Mobilization</t>
  </si>
  <si>
    <t>01500-SA-00200</t>
  </si>
  <si>
    <t>SWPPP Administration</t>
  </si>
  <si>
    <t>PERCENTAGE LINE ITEMS SUBTOTAL</t>
  </si>
  <si>
    <t>PRIMARY CONTRACT :</t>
  </si>
  <si>
    <t>03100-C2-SP290</t>
  </si>
  <si>
    <t>02505-C4-SP450</t>
  </si>
  <si>
    <t>01000-C15-SP005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</si>
</sst>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2" x14ac:knownFonts="1">
    <font>
      <sz val="11"/>
      <color indexed="0"/>
      <name val="Calibri"/>
      <family val="2"/>
    </font>
    <font>
      <sz val="11"/>
      <color theme="1"/>
      <name val="Calibri"/>
      <family val="2"/>
      <scheme val="minor"/>
    </font>
    <font>
      <sz val="11"/>
      <color indexed="0"/>
      <name val="Calibri"/>
      <family val="2"/>
    </font>
    <font>
      <b/>
      <sz val="10"/>
      <color indexed="0"/>
      <name val="Tahoma"/>
      <family val="2"/>
    </font>
    <font>
      <sz val="10"/>
      <color indexed="0"/>
      <name val="Tahoma"/>
      <family val="2"/>
    </font>
    <font>
      <sz val="8"/>
      <name val="Tahoma"/>
      <family val="2"/>
    </font>
    <font>
      <b/>
      <sz val="11"/>
      <color indexed="0"/>
      <name val="Calibri"/>
      <family val="2"/>
    </font>
    <font>
      <sz val="7"/>
      <color indexed="0"/>
      <name val="Calibri"/>
      <family val="2"/>
    </font>
    <font>
      <sz val="7"/>
      <color theme="1"/>
      <name val="Calibri"/>
      <family val="2"/>
      <scheme val="minor"/>
    </font>
    <font>
      <sz val="10"/>
      <color indexed="0"/>
      <name val="Arial"/>
      <family val="2"/>
    </font>
    <font>
      <b/>
      <sz val="9"/>
      <color indexed="0"/>
      <name val="Tahoma"/>
      <family val="2"/>
    </font>
    <font>
      <b/>
      <sz val="12"/>
      <color rgb="FF99330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9" fillId="0" borderId="0"/>
  </cellStyleXfs>
  <cellXfs count="51">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6" fillId="2" borderId="2" xfId="0" applyFont="1" applyFill="1" applyBorder="1" applyAlignment="1">
      <alignment wrapText="1"/>
    </xf>
    <xf numFmtId="0" fontId="6" fillId="2" borderId="2" xfId="0" applyFont="1" applyFill="1" applyBorder="1"/>
    <xf numFmtId="164" fontId="6" fillId="2" borderId="2" xfId="0" applyNumberFormat="1" applyFont="1" applyFill="1" applyBorder="1"/>
    <xf numFmtId="0" fontId="6" fillId="0" borderId="0" xfId="0" applyFont="1"/>
    <xf numFmtId="0" fontId="6" fillId="0" borderId="0" xfId="0" applyFont="1" applyAlignment="1">
      <alignment wrapText="1"/>
    </xf>
    <xf numFmtId="0" fontId="6" fillId="2" borderId="3" xfId="0" applyFont="1" applyFill="1" applyBorder="1" applyAlignment="1">
      <alignment wrapText="1"/>
    </xf>
    <xf numFmtId="0" fontId="6" fillId="2" borderId="3" xfId="0" applyFont="1" applyFill="1" applyBorder="1"/>
    <xf numFmtId="164" fontId="6" fillId="2" borderId="3" xfId="0" applyNumberFormat="1" applyFont="1" applyFill="1" applyBorder="1"/>
    <xf numFmtId="0" fontId="7"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6" fillId="0" borderId="4" xfId="0" applyFont="1" applyBorder="1"/>
    <xf numFmtId="164" fontId="6" fillId="0" borderId="4" xfId="0" applyNumberFormat="1" applyFont="1" applyBorder="1"/>
    <xf numFmtId="164" fontId="6" fillId="2" borderId="3" xfId="0" applyNumberFormat="1" applyFont="1" applyFill="1" applyBorder="1" applyAlignment="1">
      <alignment wrapText="1"/>
    </xf>
    <xf numFmtId="0" fontId="8" fillId="0" borderId="3" xfId="0" applyFont="1" applyBorder="1"/>
    <xf numFmtId="0" fontId="7" fillId="0" borderId="4" xfId="0" applyFont="1" applyBorder="1"/>
    <xf numFmtId="0" fontId="0" fillId="0" borderId="5" xfId="0" applyBorder="1"/>
    <xf numFmtId="0" fontId="0" fillId="0" borderId="5" xfId="0" applyBorder="1" applyAlignment="1">
      <alignment wrapText="1"/>
    </xf>
    <xf numFmtId="0" fontId="0" fillId="3" borderId="5" xfId="0" applyFill="1" applyBorder="1"/>
    <xf numFmtId="0" fontId="6" fillId="0" borderId="5" xfId="0" applyFont="1" applyBorder="1"/>
    <xf numFmtId="164" fontId="6" fillId="0" borderId="5" xfId="0" applyNumberFormat="1" applyFont="1" applyBorder="1"/>
    <xf numFmtId="164" fontId="6" fillId="0" borderId="0" xfId="0" applyNumberFormat="1" applyFont="1"/>
    <xf numFmtId="164" fontId="1" fillId="0" borderId="3" xfId="0" applyNumberFormat="1" applyFont="1" applyBorder="1"/>
    <xf numFmtId="0" fontId="7" fillId="0" borderId="5" xfId="0" applyFont="1" applyBorder="1"/>
    <xf numFmtId="0" fontId="0" fillId="0" borderId="6" xfId="0" applyBorder="1"/>
    <xf numFmtId="0" fontId="0" fillId="0" borderId="6" xfId="0" applyBorder="1" applyAlignment="1">
      <alignment wrapText="1"/>
    </xf>
    <xf numFmtId="7" fontId="3" fillId="0" borderId="6" xfId="2" applyNumberFormat="1" applyFont="1" applyBorder="1" applyAlignment="1">
      <alignment horizontal="right" vertical="center"/>
    </xf>
    <xf numFmtId="7" fontId="3" fillId="0" borderId="7" xfId="2" applyNumberFormat="1" applyFont="1" applyBorder="1" applyAlignment="1">
      <alignment vertical="center"/>
    </xf>
    <xf numFmtId="7" fontId="3" fillId="0" borderId="0" xfId="2" applyNumberFormat="1" applyFont="1" applyAlignment="1">
      <alignment horizontal="right" vertical="center"/>
    </xf>
    <xf numFmtId="7" fontId="3" fillId="0" borderId="0" xfId="2" applyNumberFormat="1" applyFont="1" applyAlignment="1">
      <alignment vertical="center"/>
    </xf>
    <xf numFmtId="10" fontId="0" fillId="0" borderId="3" xfId="1" applyNumberFormat="1" applyFont="1" applyBorder="1"/>
    <xf numFmtId="164" fontId="6" fillId="0" borderId="3" xfId="0" applyNumberFormat="1" applyFont="1" applyBorder="1"/>
    <xf numFmtId="0" fontId="3" fillId="0" borderId="5" xfId="0" applyFont="1" applyBorder="1" applyAlignment="1">
      <alignment horizontal="right"/>
    </xf>
    <xf numFmtId="164" fontId="3" fillId="0" borderId="5" xfId="0" applyNumberFormat="1" applyFont="1" applyBorder="1"/>
    <xf numFmtId="0" fontId="4" fillId="0" borderId="0" xfId="2" applyFont="1" applyAlignment="1">
      <alignment vertical="center" wrapText="1"/>
    </xf>
    <xf numFmtId="0" fontId="4" fillId="0" borderId="0" xfId="2" applyFont="1" applyAlignment="1" applyProtection="1">
      <alignment vertical="center"/>
      <protection locked="0"/>
    </xf>
    <xf numFmtId="0" fontId="4" fillId="0" borderId="0" xfId="2" applyFont="1" applyAlignment="1">
      <alignment vertical="center"/>
    </xf>
    <xf numFmtId="0" fontId="3" fillId="0" borderId="0" xfId="2" applyFont="1" applyAlignment="1">
      <alignment horizontal="right" vertical="center"/>
    </xf>
    <xf numFmtId="7" fontId="10" fillId="0" borderId="8" xfId="2" applyNumberFormat="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7EBFDE13-C160-4B3D-91A2-EE8CE02B1F61}"/>
    <cellStyle name="Percent" xfId="1" builtinId="5"/>
  </cellStyles>
  <dxfs count="12">
    <dxf>
      <font>
        <color rgb="FFFF0000"/>
      </font>
    </dxf>
    <dxf>
      <fill>
        <patternFill>
          <bgColor rgb="FFCCFFCC"/>
        </patternFill>
      </fill>
    </dxf>
    <dxf>
      <fill>
        <patternFill>
          <bgColor theme="5" tint="0.39994506668294322"/>
        </patternFill>
      </fill>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28575</xdr:rowOff>
        </xdr:from>
        <xdr:to>
          <xdr:col>1</xdr:col>
          <xdr:colOff>1200150</xdr:colOff>
          <xdr:row>1</xdr:row>
          <xdr:rowOff>9525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914400</xdr:colOff>
          <xdr:row>0</xdr:row>
          <xdr:rowOff>19050</xdr:rowOff>
        </xdr:from>
        <xdr:to>
          <xdr:col>2</xdr:col>
          <xdr:colOff>390525</xdr:colOff>
          <xdr:row>1</xdr:row>
          <xdr:rowOff>28575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LT1_100%25_Cost%20Estim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s>
    <definedNames>
      <definedName name="EXPORT_UNIT_PRICE_TAB"/>
      <definedName name="UPDATEHEADER"/>
    </definedNames>
    <sheetDataSet>
      <sheetData sheetId="0"/>
      <sheetData sheetId="1" refreshError="1"/>
      <sheetData sheetId="2" refreshError="1"/>
      <sheetData sheetId="3" refreshError="1"/>
      <sheetData sheetId="4" refreshError="1"/>
      <sheetData sheetId="5" refreshError="1"/>
      <sheetData sheetId="6"/>
      <sheetData sheetId="7" refreshError="1"/>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4AAA-07E1-40E2-A60C-7F8AC3521CB1}">
  <sheetPr codeName="Sheet9">
    <pageSetUpPr fitToPage="1"/>
  </sheetPr>
  <dimension ref="A1:F122"/>
  <sheetViews>
    <sheetView tabSelected="1" view="pageBreakPreview" topLeftCell="A85" zoomScaleNormal="100" zoomScaleSheetLayoutView="100" workbookViewId="0">
      <selection activeCell="F97" sqref="F97"/>
    </sheetView>
  </sheetViews>
  <sheetFormatPr defaultRowHeight="15" x14ac:dyDescent="0.25"/>
  <cols>
    <col min="1" max="1" width="14.85546875" customWidth="1"/>
    <col min="2" max="2" width="33.5703125" style="1" customWidth="1"/>
    <col min="3" max="3" width="7.28515625" customWidth="1"/>
    <col min="4" max="4" width="22.28515625" customWidth="1"/>
    <col min="5" max="5" width="14" customWidth="1"/>
    <col min="6" max="6" width="22" style="4" customWidth="1"/>
  </cols>
  <sheetData>
    <row r="1" spans="1:6" x14ac:dyDescent="0.25">
      <c r="D1" s="2" t="s">
        <v>0</v>
      </c>
      <c r="E1" s="3"/>
    </row>
    <row r="2" spans="1:6" ht="80.099999999999994" customHeight="1" x14ac:dyDescent="0.25">
      <c r="A2" s="49" t="s">
        <v>1</v>
      </c>
      <c r="B2" s="50"/>
      <c r="C2" s="50"/>
      <c r="D2" s="50"/>
      <c r="E2" s="50"/>
      <c r="F2" s="50"/>
    </row>
    <row r="3" spans="1:6" x14ac:dyDescent="0.25">
      <c r="D3" s="2" t="s">
        <v>2</v>
      </c>
      <c r="E3" s="3"/>
    </row>
    <row r="5" spans="1:6" x14ac:dyDescent="0.25">
      <c r="A5" s="5" t="s">
        <v>3</v>
      </c>
      <c r="B5" s="5" t="s">
        <v>4</v>
      </c>
      <c r="C5" s="6" t="s">
        <v>5</v>
      </c>
      <c r="D5" s="6" t="s">
        <v>6</v>
      </c>
      <c r="E5" s="6"/>
      <c r="F5" s="7" t="s">
        <v>7</v>
      </c>
    </row>
    <row r="6" spans="1:6" x14ac:dyDescent="0.25">
      <c r="A6" s="8" t="s">
        <v>8</v>
      </c>
      <c r="B6" s="9" t="str">
        <f>VLOOKUP(A6,[1]!Table_BidItem_CategoryClassification[#All],2,FALSE)</f>
        <v>GENERAL EARTH WORK</v>
      </c>
      <c r="E6" s="7"/>
      <c r="F6"/>
    </row>
    <row r="7" spans="1:6" x14ac:dyDescent="0.25">
      <c r="A7" s="10" t="s">
        <v>3</v>
      </c>
      <c r="B7" s="10" t="s">
        <v>4</v>
      </c>
      <c r="C7" s="11" t="s">
        <v>5</v>
      </c>
      <c r="D7" s="11" t="s">
        <v>6</v>
      </c>
      <c r="E7" s="10" t="s">
        <v>9</v>
      </c>
      <c r="F7" s="12" t="s">
        <v>7</v>
      </c>
    </row>
    <row r="8" spans="1:6" ht="30" x14ac:dyDescent="0.25">
      <c r="A8" s="13" t="s">
        <v>10</v>
      </c>
      <c r="B8" s="14" t="s">
        <v>11</v>
      </c>
      <c r="C8" s="15">
        <v>222</v>
      </c>
      <c r="D8" s="16" t="s">
        <v>12</v>
      </c>
      <c r="E8" s="17"/>
      <c r="F8" s="17">
        <f t="shared" ref="F8:F9" si="0">IFERROR($C8*$E8, "")</f>
        <v>0</v>
      </c>
    </row>
    <row r="9" spans="1:6" ht="45.75" thickBot="1" x14ac:dyDescent="0.3">
      <c r="A9" s="13" t="s">
        <v>13</v>
      </c>
      <c r="B9" s="14" t="s">
        <v>14</v>
      </c>
      <c r="C9" s="15">
        <v>100</v>
      </c>
      <c r="D9" s="16" t="s">
        <v>15</v>
      </c>
      <c r="E9" s="17"/>
      <c r="F9" s="17">
        <f t="shared" si="0"/>
        <v>0</v>
      </c>
    </row>
    <row r="10" spans="1:6" ht="15.75" thickTop="1" x14ac:dyDescent="0.25">
      <c r="A10" s="18"/>
      <c r="B10" s="19"/>
      <c r="C10" s="20"/>
      <c r="D10" s="18"/>
      <c r="E10" s="21" t="s">
        <v>16</v>
      </c>
      <c r="F10" s="22">
        <f>SUBTOTAL(109,Unit_Price_Tab!$F$8:$F$9)</f>
        <v>0</v>
      </c>
    </row>
    <row r="12" spans="1:6" x14ac:dyDescent="0.25">
      <c r="A12" s="8" t="s">
        <v>17</v>
      </c>
      <c r="B12" s="9" t="str">
        <f>VLOOKUP(A12,[1]!Table_BidItem_CategoryClassification[#All],2,FALSE)</f>
        <v>CONCRETE WORK</v>
      </c>
    </row>
    <row r="13" spans="1:6" x14ac:dyDescent="0.25">
      <c r="A13" s="10" t="s">
        <v>3</v>
      </c>
      <c r="B13" s="10" t="s">
        <v>4</v>
      </c>
      <c r="C13" s="11" t="s">
        <v>5</v>
      </c>
      <c r="D13" s="11" t="s">
        <v>6</v>
      </c>
      <c r="E13" s="23" t="s">
        <v>9</v>
      </c>
      <c r="F13" s="12" t="s">
        <v>7</v>
      </c>
    </row>
    <row r="14" spans="1:6" ht="60" x14ac:dyDescent="0.25">
      <c r="A14" s="13" t="s">
        <v>18</v>
      </c>
      <c r="B14" s="14" t="s">
        <v>19</v>
      </c>
      <c r="C14" s="15">
        <v>16</v>
      </c>
      <c r="D14" s="16" t="s">
        <v>20</v>
      </c>
      <c r="E14" s="17"/>
      <c r="F14" s="17">
        <f t="shared" ref="F14" si="1">IFERROR($C14*$E14, "")</f>
        <v>0</v>
      </c>
    </row>
    <row r="15" spans="1:6" ht="45.75" thickBot="1" x14ac:dyDescent="0.3">
      <c r="A15" s="24" t="s">
        <v>114</v>
      </c>
      <c r="B15" s="14" t="s">
        <v>21</v>
      </c>
      <c r="C15" s="15">
        <v>385</v>
      </c>
      <c r="D15" s="16" t="s">
        <v>12</v>
      </c>
      <c r="E15" s="17"/>
      <c r="F15" s="17">
        <f>IFERROR($C15*$E15, "")</f>
        <v>0</v>
      </c>
    </row>
    <row r="16" spans="1:6" ht="15.75" thickTop="1" x14ac:dyDescent="0.25">
      <c r="A16" s="18"/>
      <c r="B16" s="19"/>
      <c r="C16" s="20"/>
      <c r="D16" s="18"/>
      <c r="E16" s="21" t="s">
        <v>16</v>
      </c>
      <c r="F16" s="22">
        <f>SUBTOTAL(109,Unit_Price_Tab!$F$14:$F$15)</f>
        <v>0</v>
      </c>
    </row>
    <row r="18" spans="1:6" x14ac:dyDescent="0.25">
      <c r="A18" s="8" t="s">
        <v>22</v>
      </c>
      <c r="B18" s="9" t="str">
        <f>VLOOKUP(A18,[1]!Table_BidItem_CategoryClassification[#All],2,FALSE)</f>
        <v>ASPHALT WORK</v>
      </c>
    </row>
    <row r="19" spans="1:6" x14ac:dyDescent="0.25">
      <c r="A19" s="10" t="s">
        <v>3</v>
      </c>
      <c r="B19" s="10" t="s">
        <v>4</v>
      </c>
      <c r="C19" s="11" t="s">
        <v>5</v>
      </c>
      <c r="D19" s="11" t="s">
        <v>6</v>
      </c>
      <c r="E19" s="11" t="s">
        <v>23</v>
      </c>
      <c r="F19" s="12" t="s">
        <v>7</v>
      </c>
    </row>
    <row r="20" spans="1:6" ht="30" x14ac:dyDescent="0.25">
      <c r="A20" s="13" t="s">
        <v>24</v>
      </c>
      <c r="B20" s="14" t="s">
        <v>25</v>
      </c>
      <c r="C20" s="15">
        <v>710</v>
      </c>
      <c r="D20" s="16" t="s">
        <v>12</v>
      </c>
      <c r="E20" s="17"/>
      <c r="F20" s="17">
        <f t="shared" ref="F20:F22" si="2">IFERROR($C20*$E20, "")</f>
        <v>0</v>
      </c>
    </row>
    <row r="21" spans="1:6" ht="30" x14ac:dyDescent="0.25">
      <c r="A21" s="13" t="s">
        <v>26</v>
      </c>
      <c r="B21" s="14" t="s">
        <v>27</v>
      </c>
      <c r="C21" s="15">
        <v>10</v>
      </c>
      <c r="D21" s="16" t="s">
        <v>28</v>
      </c>
      <c r="E21" s="17"/>
      <c r="F21" s="17">
        <f t="shared" si="2"/>
        <v>0</v>
      </c>
    </row>
    <row r="22" spans="1:6" ht="30.75" thickBot="1" x14ac:dyDescent="0.3">
      <c r="A22" s="13" t="s">
        <v>29</v>
      </c>
      <c r="B22" s="14" t="s">
        <v>30</v>
      </c>
      <c r="C22" s="15">
        <v>5</v>
      </c>
      <c r="D22" s="16" t="s">
        <v>28</v>
      </c>
      <c r="E22" s="17"/>
      <c r="F22" s="17">
        <f t="shared" si="2"/>
        <v>0</v>
      </c>
    </row>
    <row r="23" spans="1:6" ht="15.75" thickTop="1" x14ac:dyDescent="0.25">
      <c r="A23" s="25"/>
      <c r="B23" s="19"/>
      <c r="C23" s="20"/>
      <c r="D23" s="18"/>
      <c r="E23" s="21" t="s">
        <v>16</v>
      </c>
      <c r="F23" s="22">
        <f>SUBTOTAL(109,Unit_Price_Tab!$F$20:$F$22)</f>
        <v>0</v>
      </c>
    </row>
    <row r="25" spans="1:6" x14ac:dyDescent="0.25">
      <c r="A25" s="8" t="s">
        <v>31</v>
      </c>
      <c r="B25" s="9" t="str">
        <f>VLOOKUP(A25,[1]!Table_BidItem_CategoryClassification[#All],2,FALSE)</f>
        <v>STORM SEWER UTILITY WORK</v>
      </c>
    </row>
    <row r="26" spans="1:6" x14ac:dyDescent="0.25">
      <c r="A26" s="10" t="s">
        <v>3</v>
      </c>
      <c r="B26" s="10" t="s">
        <v>4</v>
      </c>
      <c r="C26" s="11" t="s">
        <v>5</v>
      </c>
      <c r="D26" s="11" t="s">
        <v>6</v>
      </c>
      <c r="E26" s="11" t="s">
        <v>23</v>
      </c>
      <c r="F26" s="12" t="s">
        <v>7</v>
      </c>
    </row>
    <row r="27" spans="1:6" ht="30" x14ac:dyDescent="0.25">
      <c r="A27" s="13" t="s">
        <v>32</v>
      </c>
      <c r="B27" s="14" t="s">
        <v>33</v>
      </c>
      <c r="C27" s="15">
        <v>70</v>
      </c>
      <c r="D27" s="16" t="s">
        <v>20</v>
      </c>
      <c r="E27" s="17"/>
      <c r="F27" s="17">
        <f t="shared" ref="F27:F35" si="3">IFERROR($C27*$E27, "")</f>
        <v>0</v>
      </c>
    </row>
    <row r="28" spans="1:6" ht="30" x14ac:dyDescent="0.25">
      <c r="A28" s="13" t="s">
        <v>34</v>
      </c>
      <c r="B28" s="14" t="s">
        <v>35</v>
      </c>
      <c r="C28" s="15">
        <v>475</v>
      </c>
      <c r="D28" s="16" t="s">
        <v>20</v>
      </c>
      <c r="E28" s="17"/>
      <c r="F28" s="17">
        <f t="shared" si="3"/>
        <v>0</v>
      </c>
    </row>
    <row r="29" spans="1:6" ht="30" x14ac:dyDescent="0.25">
      <c r="A29" s="13" t="s">
        <v>36</v>
      </c>
      <c r="B29" s="14" t="s">
        <v>37</v>
      </c>
      <c r="C29" s="15">
        <v>50</v>
      </c>
      <c r="D29" s="16" t="s">
        <v>20</v>
      </c>
      <c r="E29" s="17"/>
      <c r="F29" s="17">
        <f t="shared" si="3"/>
        <v>0</v>
      </c>
    </row>
    <row r="30" spans="1:6" ht="45" x14ac:dyDescent="0.25">
      <c r="A30" s="13" t="s">
        <v>38</v>
      </c>
      <c r="B30" s="14" t="s">
        <v>39</v>
      </c>
      <c r="C30" s="15">
        <v>3</v>
      </c>
      <c r="D30" s="16" t="s">
        <v>40</v>
      </c>
      <c r="E30" s="17"/>
      <c r="F30" s="17">
        <f t="shared" si="3"/>
        <v>0</v>
      </c>
    </row>
    <row r="31" spans="1:6" ht="45" x14ac:dyDescent="0.25">
      <c r="A31" s="13" t="s">
        <v>41</v>
      </c>
      <c r="B31" s="14" t="s">
        <v>42</v>
      </c>
      <c r="C31" s="15">
        <v>1</v>
      </c>
      <c r="D31" s="16" t="s">
        <v>40</v>
      </c>
      <c r="E31" s="17"/>
      <c r="F31" s="17">
        <f t="shared" si="3"/>
        <v>0</v>
      </c>
    </row>
    <row r="32" spans="1:6" ht="30" x14ac:dyDescent="0.25">
      <c r="A32" s="13" t="s">
        <v>43</v>
      </c>
      <c r="B32" s="14" t="s">
        <v>44</v>
      </c>
      <c r="C32" s="15">
        <v>1</v>
      </c>
      <c r="D32" s="16" t="s">
        <v>40</v>
      </c>
      <c r="E32" s="17"/>
      <c r="F32" s="17">
        <f t="shared" si="3"/>
        <v>0</v>
      </c>
    </row>
    <row r="33" spans="1:6" ht="45" x14ac:dyDescent="0.25">
      <c r="A33" s="13" t="s">
        <v>45</v>
      </c>
      <c r="B33" s="14" t="s">
        <v>46</v>
      </c>
      <c r="C33" s="15">
        <v>2</v>
      </c>
      <c r="D33" s="16" t="s">
        <v>40</v>
      </c>
      <c r="E33" s="17"/>
      <c r="F33" s="17">
        <f t="shared" si="3"/>
        <v>0</v>
      </c>
    </row>
    <row r="34" spans="1:6" ht="30" x14ac:dyDescent="0.25">
      <c r="A34" s="13" t="s">
        <v>115</v>
      </c>
      <c r="B34" s="14" t="s">
        <v>47</v>
      </c>
      <c r="C34" s="15">
        <v>7</v>
      </c>
      <c r="D34" s="16" t="s">
        <v>40</v>
      </c>
      <c r="E34" s="17"/>
      <c r="F34" s="17">
        <f t="shared" si="3"/>
        <v>0</v>
      </c>
    </row>
    <row r="35" spans="1:6" ht="45.75" thickBot="1" x14ac:dyDescent="0.3">
      <c r="A35" s="13" t="s">
        <v>48</v>
      </c>
      <c r="B35" s="14" t="s">
        <v>49</v>
      </c>
      <c r="C35" s="15">
        <v>3</v>
      </c>
      <c r="D35" s="16" t="s">
        <v>40</v>
      </c>
      <c r="E35" s="17"/>
      <c r="F35" s="17">
        <f t="shared" si="3"/>
        <v>0</v>
      </c>
    </row>
    <row r="36" spans="1:6" ht="15.75" thickTop="1" x14ac:dyDescent="0.25">
      <c r="A36" s="18"/>
      <c r="B36" s="19"/>
      <c r="C36" s="20"/>
      <c r="D36" s="18"/>
      <c r="E36" s="21" t="s">
        <v>16</v>
      </c>
      <c r="F36" s="22">
        <f>SUBTOTAL(109,Unit_Price_Tab!$F$27:$F$35)</f>
        <v>0</v>
      </c>
    </row>
    <row r="38" spans="1:6" x14ac:dyDescent="0.25">
      <c r="A38" s="8" t="s">
        <v>50</v>
      </c>
      <c r="B38" s="9" t="str">
        <f>VLOOKUP(A38,[1]!Table_BidItem_CategoryClassification[#All],2,FALSE)</f>
        <v>GUARDRAIL</v>
      </c>
    </row>
    <row r="39" spans="1:6" ht="15.75" thickBot="1" x14ac:dyDescent="0.3">
      <c r="A39" s="10" t="s">
        <v>3</v>
      </c>
      <c r="B39" s="10" t="s">
        <v>4</v>
      </c>
      <c r="C39" s="11" t="s">
        <v>5</v>
      </c>
      <c r="D39" s="11" t="s">
        <v>6</v>
      </c>
      <c r="E39" s="11" t="s">
        <v>23</v>
      </c>
      <c r="F39" s="12" t="s">
        <v>7</v>
      </c>
    </row>
    <row r="40" spans="1:6" ht="15.75" thickTop="1" x14ac:dyDescent="0.25">
      <c r="A40" s="18"/>
      <c r="B40" s="19"/>
      <c r="C40" s="20"/>
      <c r="D40" s="18"/>
      <c r="E40" s="21" t="s">
        <v>16</v>
      </c>
      <c r="F40" s="22"/>
    </row>
    <row r="42" spans="1:6" x14ac:dyDescent="0.25">
      <c r="A42" s="8" t="s">
        <v>51</v>
      </c>
      <c r="B42" s="9" t="str">
        <f>VLOOKUP(A42,[1]!Table_BidItem_CategoryClassification[#All],2,FALSE)</f>
        <v>WATERMAIN WORK</v>
      </c>
    </row>
    <row r="43" spans="1:6" x14ac:dyDescent="0.25">
      <c r="A43" s="10" t="s">
        <v>3</v>
      </c>
      <c r="B43" s="10" t="s">
        <v>4</v>
      </c>
      <c r="C43" s="11" t="s">
        <v>5</v>
      </c>
      <c r="D43" s="11" t="s">
        <v>6</v>
      </c>
      <c r="E43" s="11" t="s">
        <v>23</v>
      </c>
      <c r="F43" s="12" t="s">
        <v>7</v>
      </c>
    </row>
    <row r="44" spans="1:6" ht="30" x14ac:dyDescent="0.25">
      <c r="A44" s="13" t="s">
        <v>52</v>
      </c>
      <c r="B44" s="14" t="s">
        <v>53</v>
      </c>
      <c r="C44" s="15">
        <v>1</v>
      </c>
      <c r="D44" s="16" t="s">
        <v>40</v>
      </c>
      <c r="E44" s="17"/>
      <c r="F44" s="17">
        <f t="shared" ref="F44:F45" si="4">IFERROR($C44*$E44, "")</f>
        <v>0</v>
      </c>
    </row>
    <row r="45" spans="1:6" ht="45.75" thickBot="1" x14ac:dyDescent="0.3">
      <c r="A45" s="13" t="s">
        <v>54</v>
      </c>
      <c r="B45" s="14" t="s">
        <v>55</v>
      </c>
      <c r="C45" s="15">
        <v>65</v>
      </c>
      <c r="D45" s="16" t="s">
        <v>20</v>
      </c>
      <c r="E45" s="17"/>
      <c r="F45" s="17">
        <f t="shared" si="4"/>
        <v>0</v>
      </c>
    </row>
    <row r="46" spans="1:6" ht="15.75" thickTop="1" x14ac:dyDescent="0.25">
      <c r="A46" s="18"/>
      <c r="B46" s="19"/>
      <c r="C46" s="20"/>
      <c r="D46" s="18"/>
      <c r="E46" s="21" t="s">
        <v>16</v>
      </c>
      <c r="F46" s="22">
        <f>SUBTOTAL(109,Unit_Price_Tab!$F$44:$F$45)</f>
        <v>0</v>
      </c>
    </row>
    <row r="48" spans="1:6" x14ac:dyDescent="0.25">
      <c r="A48" s="8" t="s">
        <v>56</v>
      </c>
      <c r="B48" s="9" t="str">
        <f>VLOOKUP(A48,[1]!Table_BidItem_CategoryClassification[#All],2,FALSE)</f>
        <v>SANITARY SEWER WORK</v>
      </c>
    </row>
    <row r="49" spans="1:6" ht="15.75" thickBot="1" x14ac:dyDescent="0.3">
      <c r="A49" s="10" t="s">
        <v>3</v>
      </c>
      <c r="B49" s="10" t="s">
        <v>4</v>
      </c>
      <c r="C49" s="11" t="s">
        <v>5</v>
      </c>
      <c r="D49" s="11" t="s">
        <v>6</v>
      </c>
      <c r="E49" s="11" t="s">
        <v>23</v>
      </c>
      <c r="F49" s="12" t="s">
        <v>7</v>
      </c>
    </row>
    <row r="50" spans="1:6" ht="15.75" thickTop="1" x14ac:dyDescent="0.25">
      <c r="A50" s="18"/>
      <c r="B50" s="19"/>
      <c r="C50" s="20"/>
      <c r="D50" s="18"/>
      <c r="E50" s="21" t="s">
        <v>16</v>
      </c>
      <c r="F50" s="22"/>
    </row>
    <row r="52" spans="1:6" x14ac:dyDescent="0.25">
      <c r="A52" s="8" t="s">
        <v>57</v>
      </c>
      <c r="B52" s="9" t="str">
        <f>VLOOKUP(A52,[1]!Table_BidItem_CategoryClassification[#All],2,FALSE)</f>
        <v>TRAFFIC SIGNAL WORK</v>
      </c>
    </row>
    <row r="53" spans="1:6" ht="15.75" thickBot="1" x14ac:dyDescent="0.3">
      <c r="A53" s="10" t="s">
        <v>3</v>
      </c>
      <c r="B53" s="10" t="s">
        <v>4</v>
      </c>
      <c r="C53" s="11" t="s">
        <v>5</v>
      </c>
      <c r="D53" s="11" t="s">
        <v>6</v>
      </c>
      <c r="E53" s="11" t="s">
        <v>23</v>
      </c>
      <c r="F53" s="12" t="s">
        <v>7</v>
      </c>
    </row>
    <row r="54" spans="1:6" ht="15.75" thickTop="1" x14ac:dyDescent="0.25">
      <c r="A54" s="18"/>
      <c r="B54" s="19"/>
      <c r="C54" s="20"/>
      <c r="D54" s="18"/>
      <c r="E54" s="21" t="s">
        <v>16</v>
      </c>
      <c r="F54" s="22"/>
    </row>
    <row r="56" spans="1:6" x14ac:dyDescent="0.25">
      <c r="A56" s="8" t="s">
        <v>58</v>
      </c>
      <c r="B56" s="9" t="str">
        <f>VLOOKUP(A56,[1]!Table_BidItem_CategoryClassification[#All],2,FALSE)</f>
        <v>STREET LIGHTING WORK</v>
      </c>
    </row>
    <row r="57" spans="1:6" ht="15.75" thickBot="1" x14ac:dyDescent="0.3">
      <c r="A57" s="10" t="s">
        <v>3</v>
      </c>
      <c r="B57" s="10" t="s">
        <v>4</v>
      </c>
      <c r="C57" s="11" t="s">
        <v>5</v>
      </c>
      <c r="D57" s="11" t="s">
        <v>6</v>
      </c>
      <c r="E57" s="11" t="s">
        <v>23</v>
      </c>
      <c r="F57" s="12" t="s">
        <v>7</v>
      </c>
    </row>
    <row r="58" spans="1:6" ht="15.75" thickTop="1" x14ac:dyDescent="0.25">
      <c r="A58" s="18"/>
      <c r="B58" s="19"/>
      <c r="C58" s="20"/>
      <c r="D58" s="18"/>
      <c r="E58" s="21" t="s">
        <v>16</v>
      </c>
      <c r="F58" s="22"/>
    </row>
    <row r="60" spans="1:6" ht="30" x14ac:dyDescent="0.25">
      <c r="A60" s="8" t="s">
        <v>59</v>
      </c>
      <c r="B60" s="9" t="str">
        <f>VLOOKUP(A60,[1]!Table_BidItem_CategoryClassification[#All],2,FALSE)</f>
        <v>PAVEMENT MARKING AND SIGNAGE WORK</v>
      </c>
    </row>
    <row r="61" spans="1:6" x14ac:dyDescent="0.25">
      <c r="A61" s="10" t="s">
        <v>3</v>
      </c>
      <c r="B61" s="10" t="s">
        <v>4</v>
      </c>
      <c r="C61" s="11" t="s">
        <v>5</v>
      </c>
      <c r="D61" s="11" t="s">
        <v>6</v>
      </c>
      <c r="E61" s="11" t="s">
        <v>23</v>
      </c>
      <c r="F61" s="12" t="s">
        <v>7</v>
      </c>
    </row>
    <row r="62" spans="1:6" ht="15.75" thickBot="1" x14ac:dyDescent="0.3">
      <c r="A62" s="13" t="s">
        <v>60</v>
      </c>
      <c r="B62" s="14" t="s">
        <v>61</v>
      </c>
      <c r="C62" s="15">
        <v>200</v>
      </c>
      <c r="D62" s="16" t="s">
        <v>20</v>
      </c>
      <c r="E62" s="17"/>
      <c r="F62" s="17">
        <f t="shared" ref="F62" si="5">IFERROR($C62*$E62, "")</f>
        <v>0</v>
      </c>
    </row>
    <row r="63" spans="1:6" ht="15.75" thickTop="1" x14ac:dyDescent="0.25">
      <c r="A63" s="26"/>
      <c r="B63" s="19"/>
      <c r="C63" s="20"/>
      <c r="D63" s="18"/>
      <c r="E63" s="21" t="s">
        <v>16</v>
      </c>
      <c r="F63" s="22">
        <f>SUBTOTAL(109,Unit_Price_Tab!$F$62:$F$62)</f>
        <v>0</v>
      </c>
    </row>
    <row r="65" spans="1:6" ht="30" x14ac:dyDescent="0.25">
      <c r="A65" s="8" t="s">
        <v>62</v>
      </c>
      <c r="B65" s="9" t="str">
        <f>VLOOKUP(A65,[1]!Table_BidItem_CategoryClassification[#All],2,FALSE)</f>
        <v>LANDSCAPE AND HARDSCAPE RESTORATION WORK</v>
      </c>
    </row>
    <row r="66" spans="1:6" x14ac:dyDescent="0.25">
      <c r="A66" s="10" t="s">
        <v>3</v>
      </c>
      <c r="B66" s="10" t="s">
        <v>4</v>
      </c>
      <c r="C66" s="11" t="s">
        <v>5</v>
      </c>
      <c r="D66" s="11" t="s">
        <v>6</v>
      </c>
      <c r="E66" s="11" t="s">
        <v>23</v>
      </c>
      <c r="F66" s="12" t="s">
        <v>7</v>
      </c>
    </row>
    <row r="67" spans="1:6" ht="60" x14ac:dyDescent="0.25">
      <c r="A67" s="13" t="s">
        <v>63</v>
      </c>
      <c r="B67" s="14" t="s">
        <v>64</v>
      </c>
      <c r="C67" s="15">
        <v>5</v>
      </c>
      <c r="D67" s="16" t="s">
        <v>40</v>
      </c>
      <c r="E67" s="17"/>
      <c r="F67" s="17">
        <f t="shared" ref="F67:F76" si="6">IFERROR($C67*$E67, "")</f>
        <v>0</v>
      </c>
    </row>
    <row r="68" spans="1:6" x14ac:dyDescent="0.25">
      <c r="A68" s="13" t="s">
        <v>65</v>
      </c>
      <c r="B68" s="14" t="s">
        <v>66</v>
      </c>
      <c r="C68" s="15">
        <v>4</v>
      </c>
      <c r="D68" s="16" t="s">
        <v>40</v>
      </c>
      <c r="E68" s="17"/>
      <c r="F68" s="17">
        <f t="shared" si="6"/>
        <v>0</v>
      </c>
    </row>
    <row r="69" spans="1:6" ht="30" x14ac:dyDescent="0.25">
      <c r="A69" s="13" t="s">
        <v>67</v>
      </c>
      <c r="B69" s="14" t="s">
        <v>68</v>
      </c>
      <c r="C69" s="15">
        <v>1</v>
      </c>
      <c r="D69" s="16" t="s">
        <v>40</v>
      </c>
      <c r="E69" s="17"/>
      <c r="F69" s="17">
        <f t="shared" si="6"/>
        <v>0</v>
      </c>
    </row>
    <row r="70" spans="1:6" x14ac:dyDescent="0.25">
      <c r="A70" s="13" t="s">
        <v>69</v>
      </c>
      <c r="B70" s="14" t="s">
        <v>70</v>
      </c>
      <c r="C70" s="15">
        <v>6</v>
      </c>
      <c r="D70" s="16" t="s">
        <v>40</v>
      </c>
      <c r="E70" s="17"/>
      <c r="F70" s="17">
        <f t="shared" si="6"/>
        <v>0</v>
      </c>
    </row>
    <row r="71" spans="1:6" ht="30" x14ac:dyDescent="0.25">
      <c r="A71" s="13" t="s">
        <v>71</v>
      </c>
      <c r="B71" s="14" t="s">
        <v>72</v>
      </c>
      <c r="C71" s="15">
        <v>60</v>
      </c>
      <c r="D71" s="16" t="s">
        <v>20</v>
      </c>
      <c r="E71" s="17"/>
      <c r="F71" s="17">
        <f t="shared" si="6"/>
        <v>0</v>
      </c>
    </row>
    <row r="72" spans="1:6" ht="30" x14ac:dyDescent="0.25">
      <c r="A72" s="13" t="s">
        <v>73</v>
      </c>
      <c r="B72" s="14" t="s">
        <v>74</v>
      </c>
      <c r="C72" s="15">
        <v>80</v>
      </c>
      <c r="D72" s="16" t="s">
        <v>20</v>
      </c>
      <c r="E72" s="17"/>
      <c r="F72" s="17">
        <f t="shared" si="6"/>
        <v>0</v>
      </c>
    </row>
    <row r="73" spans="1:6" ht="45" x14ac:dyDescent="0.25">
      <c r="A73" s="13" t="s">
        <v>75</v>
      </c>
      <c r="B73" s="14" t="s">
        <v>76</v>
      </c>
      <c r="C73" s="15">
        <v>60</v>
      </c>
      <c r="D73" s="16" t="s">
        <v>20</v>
      </c>
      <c r="E73" s="17"/>
      <c r="F73" s="17">
        <f t="shared" si="6"/>
        <v>0</v>
      </c>
    </row>
    <row r="74" spans="1:6" ht="45" x14ac:dyDescent="0.25">
      <c r="A74" s="13" t="s">
        <v>77</v>
      </c>
      <c r="B74" s="14" t="s">
        <v>78</v>
      </c>
      <c r="C74" s="15">
        <v>40</v>
      </c>
      <c r="D74" s="16" t="s">
        <v>20</v>
      </c>
      <c r="E74" s="17"/>
      <c r="F74" s="17">
        <f t="shared" si="6"/>
        <v>0</v>
      </c>
    </row>
    <row r="75" spans="1:6" ht="90" x14ac:dyDescent="0.25">
      <c r="A75" s="13" t="s">
        <v>79</v>
      </c>
      <c r="B75" s="14" t="s">
        <v>80</v>
      </c>
      <c r="C75" s="15">
        <v>100</v>
      </c>
      <c r="D75" s="16" t="s">
        <v>81</v>
      </c>
      <c r="E75" s="17"/>
      <c r="F75" s="17">
        <f t="shared" si="6"/>
        <v>0</v>
      </c>
    </row>
    <row r="76" spans="1:6" ht="90.75" thickBot="1" x14ac:dyDescent="0.3">
      <c r="A76" s="13" t="s">
        <v>82</v>
      </c>
      <c r="B76" s="14" t="s">
        <v>83</v>
      </c>
      <c r="C76" s="15">
        <v>100</v>
      </c>
      <c r="D76" s="16" t="s">
        <v>81</v>
      </c>
      <c r="E76" s="17"/>
      <c r="F76" s="17">
        <f t="shared" si="6"/>
        <v>0</v>
      </c>
    </row>
    <row r="77" spans="1:6" ht="15.75" thickTop="1" x14ac:dyDescent="0.25">
      <c r="A77" s="18"/>
      <c r="B77" s="19"/>
      <c r="C77" s="20"/>
      <c r="D77" s="18"/>
      <c r="E77" s="21" t="s">
        <v>16</v>
      </c>
      <c r="F77" s="22">
        <f>SUBTOTAL(109,Unit_Price_Tab!$F$67:$F$76)</f>
        <v>0</v>
      </c>
    </row>
    <row r="78" spans="1:6" x14ac:dyDescent="0.25">
      <c r="F78"/>
    </row>
    <row r="79" spans="1:6" ht="30" x14ac:dyDescent="0.25">
      <c r="A79" s="8" t="s">
        <v>84</v>
      </c>
      <c r="B79" s="9" t="str">
        <f>VLOOKUP(A79,[1]!Table_BidItem_CategoryClassification[#All],2,FALSE)</f>
        <v>BUS STOP SHELTER AND FURNISHINGS</v>
      </c>
    </row>
    <row r="80" spans="1:6" ht="15.75" thickBot="1" x14ac:dyDescent="0.3">
      <c r="A80" s="10" t="s">
        <v>3</v>
      </c>
      <c r="B80" s="10" t="s">
        <v>4</v>
      </c>
      <c r="C80" s="11" t="s">
        <v>5</v>
      </c>
      <c r="D80" s="11" t="s">
        <v>6</v>
      </c>
      <c r="E80" s="11" t="s">
        <v>23</v>
      </c>
      <c r="F80" s="12" t="s">
        <v>7</v>
      </c>
    </row>
    <row r="81" spans="1:6" ht="15.75" thickTop="1" x14ac:dyDescent="0.25">
      <c r="A81" s="18"/>
      <c r="B81" s="19"/>
      <c r="C81" s="20"/>
      <c r="D81" s="18"/>
      <c r="E81" s="21" t="s">
        <v>16</v>
      </c>
      <c r="F81" s="22"/>
    </row>
    <row r="83" spans="1:6" ht="30" x14ac:dyDescent="0.25">
      <c r="A83" s="8" t="s">
        <v>85</v>
      </c>
      <c r="B83" s="9" t="str">
        <f>VLOOKUP(A83,[1]!Table_BidItem_CategoryClassification[#All],2,FALSE)</f>
        <v>EROSION AND SEDIMENT CONTROL WORK</v>
      </c>
    </row>
    <row r="84" spans="1:6" x14ac:dyDescent="0.25">
      <c r="A84" s="10" t="s">
        <v>3</v>
      </c>
      <c r="B84" s="10" t="s">
        <v>4</v>
      </c>
      <c r="C84" s="11" t="s">
        <v>5</v>
      </c>
      <c r="D84" s="11" t="s">
        <v>6</v>
      </c>
      <c r="E84" s="11" t="s">
        <v>23</v>
      </c>
      <c r="F84" s="12" t="s">
        <v>7</v>
      </c>
    </row>
    <row r="85" spans="1:6" ht="30.75" thickBot="1" x14ac:dyDescent="0.3">
      <c r="A85" s="13" t="s">
        <v>100</v>
      </c>
      <c r="B85" s="14" t="s">
        <v>101</v>
      </c>
      <c r="C85" s="15">
        <v>1</v>
      </c>
      <c r="D85" s="16" t="s">
        <v>97</v>
      </c>
      <c r="E85" s="17"/>
      <c r="F85" s="17">
        <f t="shared" ref="F85" si="7">IFERROR($C85*$E85, "")</f>
        <v>0</v>
      </c>
    </row>
    <row r="86" spans="1:6" ht="15.75" thickTop="1" x14ac:dyDescent="0.25">
      <c r="A86" s="18"/>
      <c r="B86" s="19"/>
      <c r="C86" s="20"/>
      <c r="D86" s="18"/>
      <c r="E86" s="21" t="s">
        <v>16</v>
      </c>
      <c r="F86" s="22">
        <f>SUM(C85*E85)</f>
        <v>0</v>
      </c>
    </row>
    <row r="88" spans="1:6" x14ac:dyDescent="0.25">
      <c r="A88" s="8" t="s">
        <v>86</v>
      </c>
      <c r="B88" s="9" t="str">
        <f>VLOOKUP(A88,[1]!Table_BidItem_CategoryClassification[#All],2,FALSE)</f>
        <v>UNLISTED WORK</v>
      </c>
    </row>
    <row r="89" spans="1:6" x14ac:dyDescent="0.25">
      <c r="A89" s="10" t="s">
        <v>3</v>
      </c>
      <c r="B89" s="10" t="s">
        <v>4</v>
      </c>
      <c r="C89" s="11" t="s">
        <v>5</v>
      </c>
      <c r="D89" s="11" t="s">
        <v>6</v>
      </c>
      <c r="E89" s="11" t="s">
        <v>23</v>
      </c>
      <c r="F89" s="12" t="s">
        <v>7</v>
      </c>
    </row>
    <row r="90" spans="1:6" ht="30.75" thickBot="1" x14ac:dyDescent="0.3">
      <c r="A90" s="13" t="s">
        <v>116</v>
      </c>
      <c r="B90" s="14" t="s">
        <v>87</v>
      </c>
      <c r="C90" s="15">
        <v>122</v>
      </c>
      <c r="D90" s="16" t="s">
        <v>15</v>
      </c>
      <c r="E90" s="17"/>
      <c r="F90" s="17">
        <f>IFERROR($C90*$E90, "")</f>
        <v>0</v>
      </c>
    </row>
    <row r="91" spans="1:6" ht="15.75" thickTop="1" x14ac:dyDescent="0.25">
      <c r="A91" s="18"/>
      <c r="B91" s="19"/>
      <c r="C91" s="20"/>
      <c r="D91" s="18"/>
      <c r="E91" s="21" t="s">
        <v>16</v>
      </c>
      <c r="F91" s="22">
        <f>SUBTOTAL(109,Unit_Price_Tab!$F$90:$F$90)</f>
        <v>0</v>
      </c>
    </row>
    <row r="93" spans="1:6" x14ac:dyDescent="0.25">
      <c r="A93" s="8" t="s">
        <v>88</v>
      </c>
      <c r="B93" s="9" t="str">
        <f>VLOOKUP(A93,[1]!Table_BidItem_CategoryClassification[#All],2,FALSE)</f>
        <v>MOT AND RE-MOBILIZATION WORK</v>
      </c>
    </row>
    <row r="94" spans="1:6" x14ac:dyDescent="0.25">
      <c r="A94" s="10" t="s">
        <v>3</v>
      </c>
      <c r="B94" s="10" t="s">
        <v>4</v>
      </c>
      <c r="C94" s="11" t="s">
        <v>5</v>
      </c>
      <c r="D94" s="11" t="s">
        <v>6</v>
      </c>
      <c r="E94" s="11" t="s">
        <v>23</v>
      </c>
      <c r="F94" s="12" t="s">
        <v>7</v>
      </c>
    </row>
    <row r="95" spans="1:6" x14ac:dyDescent="0.25">
      <c r="A95" s="26"/>
      <c r="B95" s="27"/>
      <c r="C95" s="28"/>
      <c r="D95" s="26"/>
      <c r="E95" s="29" t="s">
        <v>16</v>
      </c>
      <c r="F95" s="30"/>
    </row>
    <row r="96" spans="1:6" x14ac:dyDescent="0.25">
      <c r="F96"/>
    </row>
    <row r="97" spans="1:6" x14ac:dyDescent="0.25">
      <c r="A97" s="8" t="s">
        <v>89</v>
      </c>
      <c r="B97" s="9" t="str">
        <f>VLOOKUP(A97,[1]!Table_BidItem_CategoryClassification[#All],2,FALSE)</f>
        <v>STORMWATER WORK</v>
      </c>
    </row>
    <row r="98" spans="1:6" x14ac:dyDescent="0.25">
      <c r="A98" s="10" t="s">
        <v>3</v>
      </c>
      <c r="B98" s="10" t="s">
        <v>4</v>
      </c>
      <c r="C98" s="11" t="s">
        <v>5</v>
      </c>
      <c r="D98" s="11" t="s">
        <v>6</v>
      </c>
      <c r="E98" s="11" t="s">
        <v>23</v>
      </c>
      <c r="F98" s="12" t="s">
        <v>7</v>
      </c>
    </row>
    <row r="99" spans="1:6" x14ac:dyDescent="0.25">
      <c r="A99" s="13" t="s">
        <v>90</v>
      </c>
      <c r="B99" s="14" t="s">
        <v>91</v>
      </c>
      <c r="C99" s="15">
        <v>1</v>
      </c>
      <c r="D99" s="16" t="s">
        <v>40</v>
      </c>
      <c r="E99" s="17"/>
      <c r="F99" s="17">
        <f t="shared" ref="F99:F100" si="8">IFERROR($C99*$E99, "")</f>
        <v>0</v>
      </c>
    </row>
    <row r="100" spans="1:6" x14ac:dyDescent="0.25">
      <c r="A100" s="13" t="s">
        <v>92</v>
      </c>
      <c r="B100" s="14" t="s">
        <v>93</v>
      </c>
      <c r="C100" s="15">
        <v>1</v>
      </c>
      <c r="D100" s="16" t="s">
        <v>40</v>
      </c>
      <c r="E100" s="17"/>
      <c r="F100" s="17">
        <f t="shared" si="8"/>
        <v>0</v>
      </c>
    </row>
    <row r="101" spans="1:6" x14ac:dyDescent="0.25">
      <c r="A101" s="26"/>
      <c r="B101" s="27"/>
      <c r="C101" s="28"/>
      <c r="D101" s="26"/>
      <c r="E101" s="29" t="s">
        <v>16</v>
      </c>
      <c r="F101" s="30">
        <f>SUBTOTAL(109,Unit_Price_Tab!$F$99:$F$100)</f>
        <v>0</v>
      </c>
    </row>
    <row r="102" spans="1:6" x14ac:dyDescent="0.25">
      <c r="E102" s="8"/>
      <c r="F102" s="31"/>
    </row>
    <row r="103" spans="1:6" x14ac:dyDescent="0.25">
      <c r="A103" s="8" t="s">
        <v>94</v>
      </c>
      <c r="B103" s="9" t="str">
        <f>VLOOKUP(A103,[1]!Table_BidItem_CategoryClassification[#All],2,FALSE)</f>
        <v>NON COUNTY UTILITIES</v>
      </c>
      <c r="E103" s="8"/>
      <c r="F103" s="31"/>
    </row>
    <row r="104" spans="1:6" x14ac:dyDescent="0.25">
      <c r="A104" s="11" t="s">
        <v>3</v>
      </c>
      <c r="B104" s="11" t="s">
        <v>4</v>
      </c>
      <c r="C104" s="11" t="s">
        <v>5</v>
      </c>
      <c r="D104" s="11" t="s">
        <v>6</v>
      </c>
      <c r="E104" s="11" t="s">
        <v>23</v>
      </c>
      <c r="F104" s="12" t="s">
        <v>7</v>
      </c>
    </row>
    <row r="105" spans="1:6" x14ac:dyDescent="0.25">
      <c r="A105" s="24" t="s">
        <v>95</v>
      </c>
      <c r="B105" s="14" t="s">
        <v>96</v>
      </c>
      <c r="C105" s="15">
        <v>1</v>
      </c>
      <c r="D105" s="16" t="s">
        <v>97</v>
      </c>
      <c r="E105" s="32"/>
      <c r="F105" s="32">
        <f>IFERROR($C105*$E105, "")</f>
        <v>0</v>
      </c>
    </row>
    <row r="106" spans="1:6" x14ac:dyDescent="0.25">
      <c r="A106" s="33"/>
      <c r="B106" s="27"/>
      <c r="C106" s="28"/>
      <c r="D106" s="26"/>
      <c r="E106" s="29" t="s">
        <v>16</v>
      </c>
      <c r="F106" s="30">
        <f>SUBTOTAL(109,Unit_Price_Tab!$F$105:$F$105)</f>
        <v>0</v>
      </c>
    </row>
    <row r="107" spans="1:6" x14ac:dyDescent="0.25">
      <c r="E107" s="8"/>
      <c r="F107" s="31"/>
    </row>
    <row r="108" spans="1:6" ht="15.75" thickBot="1" x14ac:dyDescent="0.3">
      <c r="E108" s="8"/>
      <c r="F108" s="31"/>
    </row>
    <row r="109" spans="1:6" ht="15.75" thickTop="1" x14ac:dyDescent="0.25">
      <c r="A109" s="34"/>
      <c r="B109" s="35"/>
      <c r="C109" s="34"/>
      <c r="D109" s="34"/>
      <c r="E109" s="36" t="s">
        <v>98</v>
      </c>
      <c r="F109" s="37">
        <f>SUM(Unit_Price_Tab!$F$106,Unit_Price_Tab!$F$101,Unit_Price_Tab!$F$91,Unit_Price_Tab!$F$86,Unit_Price_Tab!$F$77,Unit_Price_Tab!$F$63,Unit_Price_Tab!$F$46,Unit_Price_Tab!$F$36,Unit_Price_Tab!$F$23,Unit_Price_Tab!$F$16,Unit_Price_Tab!$F$10)</f>
        <v>0</v>
      </c>
    </row>
    <row r="110" spans="1:6" x14ac:dyDescent="0.25">
      <c r="E110" s="38"/>
      <c r="F110" s="39"/>
    </row>
    <row r="111" spans="1:6" x14ac:dyDescent="0.25">
      <c r="A111" s="8" t="s">
        <v>99</v>
      </c>
      <c r="B111" s="9" t="str">
        <f>VLOOKUP(A111,[1]!Table_BidItem_CategoryClassification[#All],2,FALSE)</f>
        <v>PERCENTAGE LINE ITEMS</v>
      </c>
    </row>
    <row r="112" spans="1:6" x14ac:dyDescent="0.25">
      <c r="A112" s="10" t="s">
        <v>3</v>
      </c>
      <c r="B112" s="10" t="s">
        <v>4</v>
      </c>
      <c r="C112" s="11" t="s">
        <v>5</v>
      </c>
      <c r="D112" s="11" t="s">
        <v>6</v>
      </c>
      <c r="E112" s="11" t="s">
        <v>23</v>
      </c>
      <c r="F112" s="12" t="s">
        <v>7</v>
      </c>
    </row>
    <row r="113" spans="1:6" ht="30" x14ac:dyDescent="0.25">
      <c r="A113" s="13" t="s">
        <v>100</v>
      </c>
      <c r="B113" s="14" t="s">
        <v>101</v>
      </c>
      <c r="C113" s="15" t="s">
        <v>102</v>
      </c>
      <c r="D113" s="16" t="s">
        <v>103</v>
      </c>
      <c r="E113" s="40"/>
      <c r="F113" s="41">
        <f>Unit_Price_Tab!$E113*$F$109</f>
        <v>0</v>
      </c>
    </row>
    <row r="114" spans="1:6" x14ac:dyDescent="0.25">
      <c r="A114" s="13" t="s">
        <v>104</v>
      </c>
      <c r="B114" s="14" t="s">
        <v>105</v>
      </c>
      <c r="C114" s="15" t="s">
        <v>102</v>
      </c>
      <c r="D114" s="16" t="s">
        <v>103</v>
      </c>
      <c r="E114" s="40"/>
      <c r="F114" s="41">
        <f>Unit_Price_Tab!$E114*$F$109</f>
        <v>0</v>
      </c>
    </row>
    <row r="115" spans="1:6" ht="30" x14ac:dyDescent="0.25">
      <c r="A115" s="13" t="s">
        <v>106</v>
      </c>
      <c r="B115" s="14" t="s">
        <v>107</v>
      </c>
      <c r="C115" s="15" t="s">
        <v>102</v>
      </c>
      <c r="D115" s="16" t="s">
        <v>103</v>
      </c>
      <c r="E115" s="40"/>
      <c r="F115" s="41">
        <f>Unit_Price_Tab!$E115*$F$109</f>
        <v>0</v>
      </c>
    </row>
    <row r="116" spans="1:6" x14ac:dyDescent="0.25">
      <c r="A116" s="13" t="s">
        <v>108</v>
      </c>
      <c r="B116" s="14" t="s">
        <v>109</v>
      </c>
      <c r="C116" s="15" t="s">
        <v>102</v>
      </c>
      <c r="D116" s="16" t="s">
        <v>103</v>
      </c>
      <c r="E116" s="40"/>
      <c r="F116" s="41">
        <f>Unit_Price_Tab!$E116*$F$109</f>
        <v>0</v>
      </c>
    </row>
    <row r="117" spans="1:6" x14ac:dyDescent="0.25">
      <c r="A117" s="13" t="s">
        <v>110</v>
      </c>
      <c r="B117" s="14" t="s">
        <v>111</v>
      </c>
      <c r="C117" s="15" t="s">
        <v>102</v>
      </c>
      <c r="D117" s="16" t="s">
        <v>103</v>
      </c>
      <c r="E117" s="40"/>
      <c r="F117" s="41">
        <f>Unit_Price_Tab!$E117*$F$109</f>
        <v>0</v>
      </c>
    </row>
    <row r="118" spans="1:6" x14ac:dyDescent="0.25">
      <c r="A118" s="26"/>
      <c r="B118" s="27"/>
      <c r="C118" s="26"/>
      <c r="D118" s="26"/>
      <c r="E118" s="42" t="s">
        <v>112</v>
      </c>
      <c r="F118" s="43">
        <f>SUBTOTAL(109,Unit_Price_Tab!$F$113:$F$117)</f>
        <v>0</v>
      </c>
    </row>
    <row r="122" spans="1:6" x14ac:dyDescent="0.25">
      <c r="B122" s="44"/>
      <c r="C122" s="45"/>
      <c r="D122" s="46"/>
      <c r="E122" s="47" t="s">
        <v>113</v>
      </c>
      <c r="F122" s="48">
        <f>$F$118+F109</f>
        <v>0</v>
      </c>
    </row>
  </sheetData>
  <mergeCells count="1">
    <mergeCell ref="A2:F2"/>
  </mergeCells>
  <conditionalFormatting sqref="A92:F92 A113:F117 A105:F105 A90:F90 A67:F76 A62:F62 A50:F50 A44:F45 A35:F35 A27:F33 A20:F22 C14:F15 A8:F9">
    <cfRule type="expression" dxfId="11" priority="10">
      <formula>$C8&gt;0</formula>
    </cfRule>
  </conditionalFormatting>
  <conditionalFormatting sqref="C92 C113:C117 C105 C90 C67:C76 C62 C50 C44:C45 C35 C27:C33 C20:C22 C14:C15 C8:C9">
    <cfRule type="expression" dxfId="10" priority="9">
      <formula>$C8&gt;0</formula>
    </cfRule>
  </conditionalFormatting>
  <conditionalFormatting sqref="A99:F99">
    <cfRule type="expression" dxfId="9" priority="8">
      <formula>$C99&gt;0</formula>
    </cfRule>
  </conditionalFormatting>
  <conditionalFormatting sqref="C99">
    <cfRule type="expression" dxfId="8" priority="7">
      <formula>$C99&gt;0</formula>
    </cfRule>
  </conditionalFormatting>
  <conditionalFormatting sqref="A100:F100">
    <cfRule type="expression" dxfId="7" priority="6">
      <formula>$C100&gt;0</formula>
    </cfRule>
  </conditionalFormatting>
  <conditionalFormatting sqref="C100">
    <cfRule type="expression" dxfId="6" priority="5">
      <formula>$C100&gt;0</formula>
    </cfRule>
  </conditionalFormatting>
  <conditionalFormatting sqref="A34:F34">
    <cfRule type="expression" dxfId="5" priority="4">
      <formula>$C34&gt;0</formula>
    </cfRule>
  </conditionalFormatting>
  <conditionalFormatting sqref="C34">
    <cfRule type="expression" dxfId="4" priority="3">
      <formula>$C34&gt;0</formula>
    </cfRule>
  </conditionalFormatting>
  <conditionalFormatting sqref="G47:EY49">
    <cfRule type="expression" dxfId="3" priority="11">
      <formula>#REF!&gt;0</formula>
    </cfRule>
  </conditionalFormatting>
  <conditionalFormatting sqref="A113:F117 A62:F62 A8:F9">
    <cfRule type="expression" dxfId="2" priority="12">
      <formula>#REF!&gt;0</formula>
    </cfRule>
  </conditionalFormatting>
  <conditionalFormatting sqref="A85:F85">
    <cfRule type="expression" dxfId="1" priority="2">
      <formula>$C85&gt;0</formula>
    </cfRule>
  </conditionalFormatting>
  <conditionalFormatting sqref="C85">
    <cfRule type="expression" dxfId="0" priority="1">
      <formula>$C85&gt;0</formula>
    </cfRule>
  </conditionalFormatting>
  <pageMargins left="0.5" right="0.5" top="0.75" bottom="0.75" header="0.3" footer="0.3"/>
  <pageSetup scale="83"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28575</xdr:colOff>
                    <xdr:row>0</xdr:row>
                    <xdr:rowOff>28575</xdr:rowOff>
                  </from>
                  <to>
                    <xdr:col>1</xdr:col>
                    <xdr:colOff>1200150</xdr:colOff>
                    <xdr:row>1</xdr:row>
                    <xdr:rowOff>9525</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914400</xdr:colOff>
                    <xdr:row>0</xdr:row>
                    <xdr:rowOff>19050</xdr:rowOff>
                  </from>
                  <to>
                    <xdr:col>2</xdr:col>
                    <xdr:colOff>390525</xdr:colOff>
                    <xdr:row>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Buckley</dc:creator>
  <cp:lastModifiedBy>Sara Buckley</cp:lastModifiedBy>
  <dcterms:created xsi:type="dcterms:W3CDTF">2022-01-20T14:12:36Z</dcterms:created>
  <dcterms:modified xsi:type="dcterms:W3CDTF">2022-02-07T13:09:14Z</dcterms:modified>
</cp:coreProperties>
</file>