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355" windowHeight="10800" activeTab="2"/>
  </bookViews>
  <sheets>
    <sheet name="Summary" sheetId="1" r:id="rId1"/>
    <sheet name="Heaton" sheetId="2" r:id="rId2"/>
    <sheet name="Wexford" sheetId="3" r:id="rId3"/>
  </sheets>
  <calcPr calcId="145621"/>
</workbook>
</file>

<file path=xl/calcChain.xml><?xml version="1.0" encoding="utf-8"?>
<calcChain xmlns="http://schemas.openxmlformats.org/spreadsheetml/2006/main">
  <c r="Q24" i="3" l="1"/>
  <c r="Q17" i="3"/>
  <c r="Q16" i="3"/>
  <c r="Q14" i="3"/>
  <c r="Q13" i="3"/>
  <c r="Q7" i="3"/>
  <c r="Q6" i="3"/>
  <c r="Q5" i="3"/>
  <c r="Q4" i="3"/>
  <c r="P4" i="2"/>
  <c r="Q4" i="2" s="1"/>
  <c r="P5" i="3" l="1"/>
  <c r="P24" i="3" l="1"/>
  <c r="P23" i="3"/>
  <c r="Q23" i="3" s="1"/>
  <c r="P22" i="3"/>
  <c r="Q22" i="3" s="1"/>
  <c r="P17" i="3"/>
  <c r="P16" i="3"/>
  <c r="P15" i="3"/>
  <c r="Q15" i="3" s="1"/>
  <c r="P14" i="3"/>
  <c r="P13" i="3"/>
  <c r="P8" i="3"/>
  <c r="Q8" i="3" s="1"/>
  <c r="P7" i="3"/>
  <c r="P6" i="3"/>
  <c r="P4" i="3"/>
  <c r="P24" i="2"/>
  <c r="Q24" i="2" s="1"/>
  <c r="P23" i="2"/>
  <c r="Q23" i="2" s="1"/>
  <c r="P22" i="2"/>
  <c r="Q22" i="2" s="1"/>
  <c r="P17" i="2"/>
  <c r="Q17" i="2" s="1"/>
  <c r="P16" i="2"/>
  <c r="Q16" i="2" s="1"/>
  <c r="P15" i="2"/>
  <c r="Q15" i="2" s="1"/>
  <c r="P14" i="2"/>
  <c r="Q14" i="2" s="1"/>
  <c r="P13" i="2"/>
  <c r="Q13" i="2" s="1"/>
  <c r="P8" i="2"/>
  <c r="Q8" i="2" s="1"/>
  <c r="P7" i="2"/>
  <c r="Q7" i="2" s="1"/>
  <c r="P6" i="2"/>
  <c r="Q6" i="2" s="1"/>
  <c r="P5" i="2"/>
  <c r="Q5" i="2" s="1"/>
  <c r="Q25" i="3" l="1"/>
  <c r="Q18" i="3"/>
  <c r="Q9" i="3"/>
  <c r="Q25" i="2"/>
  <c r="B25" i="1" l="1"/>
  <c r="D24" i="1"/>
  <c r="D23" i="1"/>
  <c r="D22" i="1"/>
  <c r="D19" i="1"/>
  <c r="D18" i="1"/>
  <c r="D17" i="1"/>
  <c r="D16" i="1"/>
  <c r="D15" i="1"/>
  <c r="D12" i="1"/>
  <c r="D11" i="1"/>
  <c r="D10" i="1"/>
  <c r="D9" i="1"/>
  <c r="D8" i="1"/>
  <c r="D25" i="1" l="1"/>
  <c r="B13" i="1"/>
  <c r="C25" i="1"/>
  <c r="D20" i="1" l="1"/>
  <c r="B20" i="1"/>
  <c r="B29" i="1" s="1"/>
  <c r="D13" i="1"/>
  <c r="D26" i="1" s="1"/>
  <c r="C13" i="1"/>
  <c r="C29" i="1" l="1"/>
  <c r="C26" i="1"/>
  <c r="B26" i="1"/>
  <c r="D29" i="1"/>
</calcChain>
</file>

<file path=xl/sharedStrings.xml><?xml version="1.0" encoding="utf-8"?>
<sst xmlns="http://schemas.openxmlformats.org/spreadsheetml/2006/main" count="93" uniqueCount="52">
  <si>
    <t>Evaluation Criteria</t>
  </si>
  <si>
    <t>RFP Title</t>
  </si>
  <si>
    <t>Eric Chavez</t>
  </si>
  <si>
    <t>Wexford Golf</t>
  </si>
  <si>
    <t>Golf Shop Management Services for Lake Carlsbad Municipal Golf Course</t>
  </si>
  <si>
    <t>Proposer Name</t>
  </si>
  <si>
    <t>John Heaton</t>
  </si>
  <si>
    <t>Sub Total</t>
  </si>
  <si>
    <t>Grand Total</t>
  </si>
  <si>
    <t>REP # 2017-19</t>
  </si>
  <si>
    <t>( 1 - 4 ) A</t>
  </si>
  <si>
    <t>( 1- 4 ) B</t>
  </si>
  <si>
    <t>(1 - 4 ) C</t>
  </si>
  <si>
    <t>(1 - 4 ) D</t>
  </si>
  <si>
    <t>(1 - 4 ) E</t>
  </si>
  <si>
    <t>( 1 - 3 ) A</t>
  </si>
  <si>
    <t>( 1 - 3 ) B</t>
  </si>
  <si>
    <t>(1 - 3 ) C</t>
  </si>
  <si>
    <t>(1 - 3 ) D</t>
  </si>
  <si>
    <t>( 1 - 3 )E</t>
  </si>
  <si>
    <t>(1 - 5 ) A</t>
  </si>
  <si>
    <t>( 1 - 5 ) B</t>
  </si>
  <si>
    <t>( 1 - 5 ) C</t>
  </si>
  <si>
    <t>Cost Analysis (50 points)</t>
  </si>
  <si>
    <t>Total of Categories 1-3</t>
  </si>
  <si>
    <t>1. Qualifications and Experience</t>
  </si>
  <si>
    <t>2. Operations of Golf Pro Shop</t>
  </si>
  <si>
    <t>3 .Management of Course Play</t>
  </si>
  <si>
    <t>W/D Proposal</t>
  </si>
  <si>
    <t>1A</t>
  </si>
  <si>
    <t>1B</t>
  </si>
  <si>
    <t>1C</t>
  </si>
  <si>
    <t>1D</t>
  </si>
  <si>
    <t>1E</t>
  </si>
  <si>
    <t>Total</t>
  </si>
  <si>
    <t>Avg.</t>
  </si>
  <si>
    <t>Heaton</t>
  </si>
  <si>
    <t>Qualifications and Experience</t>
  </si>
  <si>
    <t>Operations of Golf Pro Shop</t>
  </si>
  <si>
    <t>2A</t>
  </si>
  <si>
    <t>2B</t>
  </si>
  <si>
    <t>2C</t>
  </si>
  <si>
    <t>2D</t>
  </si>
  <si>
    <t>2E</t>
  </si>
  <si>
    <t>Management of Course Play</t>
  </si>
  <si>
    <t>3A</t>
  </si>
  <si>
    <t>3B</t>
  </si>
  <si>
    <t>3C</t>
  </si>
  <si>
    <t>Wexford</t>
  </si>
  <si>
    <t>20 Points Possible</t>
  </si>
  <si>
    <t>15 Points Possible</t>
  </si>
  <si>
    <t>Sheet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</si>
</sst>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33CC"/>
      <name val="Calibri"/>
      <family val="2"/>
      <scheme val="minor"/>
    </font>
    <font>
      <b/>
      <i/>
      <sz val="11"/>
      <color rgb="FF0033CC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11"/>
      <color rgb="FF0000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4" fillId="0" borderId="0" xfId="0" applyFont="1" applyFill="1" applyBorder="1" applyAlignment="1">
      <alignment horizontal="center"/>
    </xf>
    <xf numFmtId="44" fontId="0" fillId="0" borderId="0" xfId="1" applyFont="1"/>
    <xf numFmtId="37" fontId="0" fillId="0" borderId="0" xfId="1" applyNumberFormat="1" applyFont="1"/>
    <xf numFmtId="44" fontId="0" fillId="0" borderId="0" xfId="0" applyNumberFormat="1"/>
    <xf numFmtId="44" fontId="0" fillId="0" borderId="0" xfId="1" applyFont="1" applyFill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0" fontId="2" fillId="0" borderId="0" xfId="0" applyFont="1"/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5" fillId="0" borderId="1" xfId="0" applyFont="1" applyBorder="1" applyAlignment="1">
      <alignment horizontal="right"/>
    </xf>
    <xf numFmtId="44" fontId="0" fillId="0" borderId="0" xfId="1" applyFont="1" applyBorder="1"/>
    <xf numFmtId="2" fontId="0" fillId="0" borderId="3" xfId="0" applyNumberFormat="1" applyBorder="1" applyAlignment="1">
      <alignment horizontal="center"/>
    </xf>
    <xf numFmtId="2" fontId="0" fillId="0" borderId="5" xfId="1" applyNumberFormat="1" applyFont="1" applyBorder="1" applyAlignment="1">
      <alignment horizontal="center"/>
    </xf>
    <xf numFmtId="2" fontId="0" fillId="0" borderId="3" xfId="1" applyNumberFormat="1" applyFont="1" applyBorder="1" applyAlignment="1">
      <alignment horizontal="center"/>
    </xf>
    <xf numFmtId="2" fontId="0" fillId="0" borderId="3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0" fontId="0" fillId="2" borderId="4" xfId="0" applyFill="1" applyBorder="1"/>
    <xf numFmtId="2" fontId="0" fillId="2" borderId="3" xfId="1" applyNumberFormat="1" applyFont="1" applyFill="1" applyBorder="1" applyAlignment="1">
      <alignment horizontal="center"/>
    </xf>
    <xf numFmtId="2" fontId="0" fillId="2" borderId="5" xfId="1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2" fontId="1" fillId="3" borderId="5" xfId="1" applyNumberFormat="1" applyFont="1" applyFill="1" applyBorder="1" applyAlignment="1">
      <alignment horizontal="center"/>
    </xf>
    <xf numFmtId="2" fontId="1" fillId="5" borderId="5" xfId="1" applyNumberFormat="1" applyFon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2" fontId="0" fillId="4" borderId="3" xfId="1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right"/>
    </xf>
    <xf numFmtId="2" fontId="1" fillId="6" borderId="5" xfId="1" applyNumberFormat="1" applyFon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/>
    <xf numFmtId="0" fontId="10" fillId="0" borderId="0" xfId="0" applyFont="1"/>
    <xf numFmtId="0" fontId="8" fillId="0" borderId="0" xfId="0" applyFont="1"/>
    <xf numFmtId="2" fontId="9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0" fontId="12" fillId="0" borderId="7" xfId="0" applyFont="1" applyFill="1" applyBorder="1"/>
    <xf numFmtId="0" fontId="12" fillId="0" borderId="7" xfId="0" applyFont="1" applyFill="1" applyBorder="1" applyAlignment="1">
      <alignment horizontal="center"/>
    </xf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5" fillId="0" borderId="0" xfId="0" applyFont="1"/>
    <xf numFmtId="0" fontId="14" fillId="0" borderId="0" xfId="0" applyFont="1"/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1" fillId="0" borderId="0" xfId="0" applyFont="1" applyBorder="1"/>
    <xf numFmtId="0" fontId="13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0" fillId="7" borderId="0" xfId="0" applyFill="1" applyBorder="1" applyAlignment="1">
      <alignment horizontal="center"/>
    </xf>
    <xf numFmtId="2" fontId="0" fillId="7" borderId="0" xfId="0" applyNumberFormat="1" applyFill="1" applyBorder="1" applyAlignment="1">
      <alignment horizontal="center"/>
    </xf>
    <xf numFmtId="0" fontId="0" fillId="8" borderId="3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  <color rgb="FF00B050"/>
      <color rgb="FFFF3300"/>
      <color rgb="FF0033CC"/>
      <color rgb="FFFFCCFF"/>
      <color rgb="FFFF9900"/>
      <color rgb="FFFFFFCC"/>
      <color rgb="FFCC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workbookViewId="0">
      <selection activeCell="B8" sqref="B8"/>
    </sheetView>
  </sheetViews>
  <sheetFormatPr defaultRowHeight="15" x14ac:dyDescent="0.25"/>
  <cols>
    <col min="1" max="1" width="29" customWidth="1"/>
    <col min="2" max="4" width="25.7109375" customWidth="1"/>
    <col min="5" max="5" width="10" customWidth="1"/>
    <col min="6" max="6" width="10.5703125" bestFit="1" customWidth="1"/>
  </cols>
  <sheetData>
    <row r="1" spans="1:22" ht="17.45" customHeight="1" x14ac:dyDescent="0.3">
      <c r="A1" s="1"/>
      <c r="B1" s="3"/>
      <c r="C1" s="3" t="s">
        <v>0</v>
      </c>
      <c r="D1" s="3"/>
      <c r="E1" s="3"/>
    </row>
    <row r="2" spans="1:22" ht="17.45" customHeight="1" x14ac:dyDescent="0.25">
      <c r="A2" s="2" t="s">
        <v>1</v>
      </c>
      <c r="B2" s="1" t="s">
        <v>4</v>
      </c>
      <c r="C2" s="1"/>
      <c r="D2" s="1"/>
      <c r="E2" s="1"/>
    </row>
    <row r="3" spans="1:22" ht="17.45" customHeight="1" x14ac:dyDescent="0.25">
      <c r="A3" s="2" t="s">
        <v>9</v>
      </c>
      <c r="B3" s="1"/>
      <c r="C3" s="1"/>
      <c r="D3" s="1"/>
      <c r="E3" s="1"/>
    </row>
    <row r="4" spans="1:22" ht="17.45" customHeight="1" x14ac:dyDescent="0.25">
      <c r="A4" s="2"/>
      <c r="B4" s="1"/>
      <c r="C4" s="1"/>
      <c r="D4" s="1"/>
      <c r="E4" s="1"/>
      <c r="G4" s="52"/>
      <c r="H4" s="53"/>
      <c r="I4" s="52"/>
      <c r="J4" s="52"/>
    </row>
    <row r="5" spans="1:22" ht="17.45" customHeight="1" x14ac:dyDescent="0.25">
      <c r="A5" s="12" t="s">
        <v>5</v>
      </c>
      <c r="B5" s="14" t="s">
        <v>6</v>
      </c>
      <c r="C5" s="16" t="s">
        <v>3</v>
      </c>
      <c r="D5" s="16" t="s">
        <v>2</v>
      </c>
      <c r="E5" s="2"/>
      <c r="G5" s="65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22" ht="17.45" customHeight="1" x14ac:dyDescent="0.25">
      <c r="A6" s="13"/>
      <c r="B6" s="14"/>
      <c r="C6" s="16"/>
      <c r="D6" s="34" t="s">
        <v>28</v>
      </c>
      <c r="E6" s="2"/>
      <c r="F6" s="5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67"/>
    </row>
    <row r="7" spans="1:22" ht="17.45" customHeight="1" x14ac:dyDescent="0.25">
      <c r="A7" s="13" t="s">
        <v>25</v>
      </c>
      <c r="B7" s="14"/>
      <c r="C7" s="16"/>
      <c r="D7" s="28"/>
      <c r="E7" s="11"/>
      <c r="F7" s="5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67"/>
    </row>
    <row r="8" spans="1:22" ht="17.45" customHeight="1" x14ac:dyDescent="0.25">
      <c r="A8" s="21" t="s">
        <v>10</v>
      </c>
      <c r="B8" s="46">
        <v>3.85</v>
      </c>
      <c r="C8" s="20">
        <v>3.23</v>
      </c>
      <c r="D8" s="29">
        <f>(3+3+3)/3</f>
        <v>3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67"/>
    </row>
    <row r="9" spans="1:22" ht="17.45" customHeight="1" x14ac:dyDescent="0.25">
      <c r="A9" s="21" t="s">
        <v>11</v>
      </c>
      <c r="B9" s="19">
        <v>3.08</v>
      </c>
      <c r="C9" s="20">
        <v>3.62</v>
      </c>
      <c r="D9" s="29">
        <f>(4+4+3)/3</f>
        <v>3.6666666666666665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67"/>
    </row>
    <row r="10" spans="1:22" ht="17.45" customHeight="1" x14ac:dyDescent="0.25">
      <c r="A10" s="21" t="s">
        <v>12</v>
      </c>
      <c r="B10" s="46">
        <v>3.77</v>
      </c>
      <c r="C10" s="20">
        <v>3.69</v>
      </c>
      <c r="D10" s="29">
        <f>(4+3+3)/3</f>
        <v>3.3333333333333335</v>
      </c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67"/>
    </row>
    <row r="11" spans="1:22" ht="17.45" customHeight="1" x14ac:dyDescent="0.25">
      <c r="A11" s="21" t="s">
        <v>13</v>
      </c>
      <c r="B11" s="19">
        <v>3.46</v>
      </c>
      <c r="C11" s="47">
        <v>3.77</v>
      </c>
      <c r="D11" s="29">
        <f>(4+4+4)/3</f>
        <v>4</v>
      </c>
      <c r="V11" s="62"/>
    </row>
    <row r="12" spans="1:22" ht="17.45" customHeight="1" x14ac:dyDescent="0.25">
      <c r="A12" s="21" t="s">
        <v>14</v>
      </c>
      <c r="B12" s="19">
        <v>2.23</v>
      </c>
      <c r="C12" s="20">
        <v>3.23</v>
      </c>
      <c r="D12" s="29">
        <f>(4+4+4)/3</f>
        <v>4</v>
      </c>
    </row>
    <row r="13" spans="1:22" ht="17.45" customHeight="1" x14ac:dyDescent="0.25">
      <c r="A13" s="36" t="s">
        <v>7</v>
      </c>
      <c r="B13" s="40">
        <f>SUM(B8:B12)</f>
        <v>16.39</v>
      </c>
      <c r="C13" s="41">
        <f>SUM(C8:C12)</f>
        <v>17.54</v>
      </c>
      <c r="D13" s="30">
        <f>SUM(D8:D12)</f>
        <v>18</v>
      </c>
      <c r="G13" s="52"/>
      <c r="H13" s="53"/>
      <c r="I13" s="52"/>
      <c r="J13" s="52"/>
    </row>
    <row r="14" spans="1:22" ht="17.45" customHeight="1" x14ac:dyDescent="0.25">
      <c r="A14" s="18" t="s">
        <v>26</v>
      </c>
      <c r="B14" s="15"/>
      <c r="C14" s="17"/>
      <c r="D14" s="31"/>
      <c r="G14" s="68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</row>
    <row r="15" spans="1:22" ht="17.45" customHeight="1" x14ac:dyDescent="0.25">
      <c r="A15" s="21" t="s">
        <v>15</v>
      </c>
      <c r="B15" s="24">
        <v>2.38</v>
      </c>
      <c r="C15" s="20">
        <v>2.62</v>
      </c>
      <c r="D15" s="29">
        <f>(3+3+4)/3</f>
        <v>3.3333333333333335</v>
      </c>
      <c r="E15" s="10"/>
      <c r="F15" s="10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67"/>
    </row>
    <row r="16" spans="1:22" ht="17.45" customHeight="1" x14ac:dyDescent="0.25">
      <c r="A16" s="21" t="s">
        <v>16</v>
      </c>
      <c r="B16" s="26">
        <v>2.77</v>
      </c>
      <c r="C16" s="45">
        <v>3</v>
      </c>
      <c r="D16" s="30">
        <f>(3+3+3)/3</f>
        <v>3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67"/>
    </row>
    <row r="17" spans="1:22" ht="17.45" customHeight="1" x14ac:dyDescent="0.25">
      <c r="A17" s="21" t="s">
        <v>17</v>
      </c>
      <c r="B17" s="23">
        <v>2</v>
      </c>
      <c r="C17" s="23">
        <v>2.54</v>
      </c>
      <c r="D17" s="30">
        <f>(3+3+3)/3</f>
        <v>3</v>
      </c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67"/>
    </row>
    <row r="18" spans="1:22" ht="17.45" customHeight="1" x14ac:dyDescent="0.25">
      <c r="A18" s="21" t="s">
        <v>18</v>
      </c>
      <c r="B18" s="45">
        <v>2.92</v>
      </c>
      <c r="C18" s="23">
        <v>2.68</v>
      </c>
      <c r="D18" s="30">
        <f>(3+3+4)/3</f>
        <v>3.3333333333333335</v>
      </c>
      <c r="E18" s="8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67"/>
    </row>
    <row r="19" spans="1:22" ht="17.45" customHeight="1" x14ac:dyDescent="0.25">
      <c r="A19" s="21" t="s">
        <v>19</v>
      </c>
      <c r="B19" s="23">
        <v>2.46</v>
      </c>
      <c r="C19" s="45">
        <v>2.69</v>
      </c>
      <c r="D19" s="30">
        <f>(3+3+3)/3</f>
        <v>3</v>
      </c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67"/>
    </row>
    <row r="20" spans="1:22" ht="17.45" customHeight="1" x14ac:dyDescent="0.25">
      <c r="A20" s="36" t="s">
        <v>7</v>
      </c>
      <c r="B20" s="41">
        <f>SUM(B15:B19)</f>
        <v>12.530000000000001</v>
      </c>
      <c r="C20" s="41">
        <v>13.54</v>
      </c>
      <c r="D20" s="30">
        <f>SUM(D15:D19)</f>
        <v>15.666666666666668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62"/>
    </row>
    <row r="21" spans="1:22" ht="17.45" customHeight="1" x14ac:dyDescent="0.25">
      <c r="A21" s="18" t="s">
        <v>27</v>
      </c>
      <c r="B21" s="4"/>
      <c r="C21" s="16"/>
      <c r="D21" s="28"/>
      <c r="E21" s="2"/>
    </row>
    <row r="22" spans="1:22" ht="17.45" customHeight="1" x14ac:dyDescent="0.25">
      <c r="A22" s="21" t="s">
        <v>20</v>
      </c>
      <c r="B22" s="20">
        <v>3.46</v>
      </c>
      <c r="C22" s="20">
        <v>4.08</v>
      </c>
      <c r="D22" s="29">
        <f>(5+5+4)/3</f>
        <v>4.666666666666667</v>
      </c>
      <c r="G22" s="52"/>
      <c r="H22" s="53"/>
      <c r="I22" s="52"/>
      <c r="J22" s="52"/>
    </row>
    <row r="23" spans="1:22" ht="17.45" customHeight="1" x14ac:dyDescent="0.25">
      <c r="A23" s="21" t="s">
        <v>21</v>
      </c>
      <c r="B23" s="25">
        <v>4.1500000000000004</v>
      </c>
      <c r="C23" s="25">
        <v>4.2300000000000004</v>
      </c>
      <c r="D23" s="32">
        <f>(5+5+4)/3</f>
        <v>4.666666666666667</v>
      </c>
      <c r="E23" s="6"/>
      <c r="G23" s="68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</row>
    <row r="24" spans="1:22" ht="17.45" customHeight="1" x14ac:dyDescent="0.25">
      <c r="A24" s="21" t="s">
        <v>22</v>
      </c>
      <c r="B24" s="26">
        <v>4.3099999999999996</v>
      </c>
      <c r="C24" s="26">
        <v>4.3099999999999996</v>
      </c>
      <c r="D24" s="32">
        <f>(5+5+4)/3</f>
        <v>4.666666666666667</v>
      </c>
      <c r="E24" s="7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67"/>
    </row>
    <row r="25" spans="1:22" ht="17.45" customHeight="1" x14ac:dyDescent="0.25">
      <c r="A25" s="36" t="s">
        <v>7</v>
      </c>
      <c r="B25" s="42">
        <f>SUM(B22:B24)</f>
        <v>11.92</v>
      </c>
      <c r="C25" s="42">
        <f>SUM(C22:C24)</f>
        <v>12.620000000000001</v>
      </c>
      <c r="D25" s="32">
        <f>SUM(D22:D24)</f>
        <v>14</v>
      </c>
      <c r="E25" s="9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67"/>
    </row>
    <row r="26" spans="1:22" ht="17.45" customHeight="1" x14ac:dyDescent="0.25">
      <c r="A26" s="35" t="s">
        <v>24</v>
      </c>
      <c r="B26" s="38">
        <f>B13+B20+B25</f>
        <v>40.840000000000003</v>
      </c>
      <c r="C26" s="38">
        <f>C13+C20+C25</f>
        <v>43.7</v>
      </c>
      <c r="D26" s="33">
        <f>D13+D20+D25</f>
        <v>47.666666666666671</v>
      </c>
      <c r="E26" s="9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67"/>
    </row>
    <row r="27" spans="1:22" ht="17.45" customHeight="1" x14ac:dyDescent="0.25">
      <c r="A27" s="43" t="s">
        <v>23</v>
      </c>
      <c r="B27" s="44">
        <v>2</v>
      </c>
      <c r="C27" s="44">
        <v>50</v>
      </c>
      <c r="D27" s="33">
        <v>50</v>
      </c>
      <c r="E27" s="9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62"/>
    </row>
    <row r="28" spans="1:22" ht="17.45" customHeight="1" x14ac:dyDescent="0.25">
      <c r="A28" s="43"/>
      <c r="B28" s="44"/>
      <c r="C28" s="44"/>
      <c r="D28" s="33"/>
      <c r="E28" s="9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62"/>
    </row>
    <row r="29" spans="1:22" ht="17.45" customHeight="1" x14ac:dyDescent="0.25">
      <c r="A29" s="37" t="s">
        <v>8</v>
      </c>
      <c r="B29" s="39">
        <f>B13+B20+B25+B27</f>
        <v>42.84</v>
      </c>
      <c r="C29" s="39">
        <f>C13+C20+C25+C27</f>
        <v>93.7</v>
      </c>
      <c r="D29" s="33">
        <f>D13+D20+D25+D27</f>
        <v>97.666666666666671</v>
      </c>
      <c r="E29" s="6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5"/>
    </row>
    <row r="30" spans="1:22" x14ac:dyDescent="0.25">
      <c r="A30" s="1"/>
      <c r="B30" s="22"/>
      <c r="C30" s="22"/>
      <c r="D30" s="22"/>
      <c r="E30" s="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x14ac:dyDescent="0.25">
      <c r="A31" s="27"/>
      <c r="B31" s="6"/>
      <c r="G31" s="70"/>
      <c r="H31" s="71"/>
      <c r="I31" s="70"/>
      <c r="J31" s="7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5">
      <c r="B32" s="6"/>
      <c r="G32" s="68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</row>
    <row r="33" spans="2:22" x14ac:dyDescent="0.25">
      <c r="B33" s="6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67"/>
    </row>
    <row r="34" spans="2:22" x14ac:dyDescent="0.25"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67"/>
    </row>
    <row r="35" spans="2:22" x14ac:dyDescent="0.25"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67"/>
    </row>
    <row r="36" spans="2:22" x14ac:dyDescent="0.25"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67"/>
    </row>
    <row r="37" spans="2:22" x14ac:dyDescent="0.25"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67"/>
    </row>
    <row r="38" spans="2:22" x14ac:dyDescent="0.25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72"/>
    </row>
    <row r="39" spans="2:22" x14ac:dyDescent="0.25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2:22" x14ac:dyDescent="0.25">
      <c r="G40" s="70"/>
      <c r="H40" s="71"/>
      <c r="I40" s="70"/>
      <c r="J40" s="7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2:22" x14ac:dyDescent="0.25">
      <c r="G41" s="68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</row>
    <row r="42" spans="2:22" x14ac:dyDescent="0.25"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67"/>
    </row>
    <row r="43" spans="2:22" x14ac:dyDescent="0.25"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67"/>
    </row>
    <row r="44" spans="2:22" x14ac:dyDescent="0.25"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67"/>
    </row>
    <row r="45" spans="2:22" x14ac:dyDescent="0.25"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67"/>
    </row>
    <row r="46" spans="2:22" x14ac:dyDescent="0.25"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67"/>
    </row>
    <row r="47" spans="2:22" x14ac:dyDescent="0.25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72"/>
    </row>
    <row r="48" spans="2:22" x14ac:dyDescent="0.25">
      <c r="G48" s="73"/>
      <c r="H48" s="73"/>
      <c r="I48" s="73"/>
      <c r="J48" s="7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7:22" x14ac:dyDescent="0.25">
      <c r="G49" s="70"/>
      <c r="H49" s="71"/>
      <c r="I49" s="70"/>
      <c r="J49" s="7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7:22" x14ac:dyDescent="0.25">
      <c r="G50" s="68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</row>
    <row r="51" spans="7:22" x14ac:dyDescent="0.25"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67"/>
    </row>
    <row r="52" spans="7:22" x14ac:dyDescent="0.25"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67"/>
    </row>
    <row r="53" spans="7:22" x14ac:dyDescent="0.25"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67"/>
    </row>
    <row r="54" spans="7:22" x14ac:dyDescent="0.25"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72"/>
    </row>
    <row r="55" spans="7:22" x14ac:dyDescent="0.25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Q19" sqref="Q19"/>
    </sheetView>
  </sheetViews>
  <sheetFormatPr defaultRowHeight="15" x14ac:dyDescent="0.25"/>
  <sheetData>
    <row r="2" spans="1:17" x14ac:dyDescent="0.25">
      <c r="A2" s="52" t="s">
        <v>36</v>
      </c>
      <c r="B2" s="53" t="s">
        <v>37</v>
      </c>
      <c r="C2" s="52"/>
      <c r="D2" s="52"/>
      <c r="E2" t="s">
        <v>49</v>
      </c>
    </row>
    <row r="3" spans="1:17" x14ac:dyDescent="0.25">
      <c r="A3" s="57" t="s">
        <v>51</v>
      </c>
      <c r="B3" s="58">
        <v>1</v>
      </c>
      <c r="C3" s="58">
        <v>2</v>
      </c>
      <c r="D3" s="58">
        <v>3</v>
      </c>
      <c r="E3" s="58">
        <v>4</v>
      </c>
      <c r="F3" s="58">
        <v>5</v>
      </c>
      <c r="G3" s="58">
        <v>6</v>
      </c>
      <c r="H3" s="58">
        <v>7</v>
      </c>
      <c r="I3" s="58">
        <v>8</v>
      </c>
      <c r="J3" s="58">
        <v>9</v>
      </c>
      <c r="K3" s="58">
        <v>10</v>
      </c>
      <c r="L3" s="58">
        <v>11</v>
      </c>
      <c r="M3" s="58">
        <v>12</v>
      </c>
      <c r="N3" s="58">
        <v>23</v>
      </c>
      <c r="O3" s="58">
        <v>24</v>
      </c>
      <c r="P3" s="58" t="s">
        <v>34</v>
      </c>
      <c r="Q3" s="58" t="s">
        <v>35</v>
      </c>
    </row>
    <row r="4" spans="1:17" x14ac:dyDescent="0.25">
      <c r="A4" s="48" t="s">
        <v>29</v>
      </c>
      <c r="B4" s="49">
        <v>4</v>
      </c>
      <c r="C4" s="49">
        <v>4</v>
      </c>
      <c r="D4" s="49">
        <v>4</v>
      </c>
      <c r="E4" s="49">
        <v>2</v>
      </c>
      <c r="F4" s="49">
        <v>4</v>
      </c>
      <c r="G4" s="49">
        <v>4</v>
      </c>
      <c r="H4" s="49">
        <v>4</v>
      </c>
      <c r="I4" s="49">
        <v>4</v>
      </c>
      <c r="J4" s="76"/>
      <c r="K4" s="49">
        <v>4</v>
      </c>
      <c r="L4" s="49">
        <v>4</v>
      </c>
      <c r="M4" s="49">
        <v>4</v>
      </c>
      <c r="N4" s="49">
        <v>4</v>
      </c>
      <c r="O4" s="49">
        <v>4</v>
      </c>
      <c r="P4" s="48">
        <f>SUM(B4:O4)</f>
        <v>50</v>
      </c>
      <c r="Q4" s="50">
        <f>P4/13</f>
        <v>3.8461538461538463</v>
      </c>
    </row>
    <row r="5" spans="1:17" x14ac:dyDescent="0.25">
      <c r="A5" s="48" t="s">
        <v>30</v>
      </c>
      <c r="B5" s="49">
        <v>1</v>
      </c>
      <c r="C5" s="49">
        <v>3</v>
      </c>
      <c r="D5" s="49">
        <v>2</v>
      </c>
      <c r="E5" s="49">
        <v>1</v>
      </c>
      <c r="F5" s="49">
        <v>4</v>
      </c>
      <c r="G5" s="49">
        <v>4</v>
      </c>
      <c r="H5" s="49">
        <v>3</v>
      </c>
      <c r="I5" s="49">
        <v>4</v>
      </c>
      <c r="J5" s="76"/>
      <c r="K5" s="49">
        <v>4</v>
      </c>
      <c r="L5" s="49">
        <v>4</v>
      </c>
      <c r="M5" s="49">
        <v>4</v>
      </c>
      <c r="N5" s="49">
        <v>3</v>
      </c>
      <c r="O5" s="49">
        <v>3</v>
      </c>
      <c r="P5" s="48">
        <f>SUM(B5:O5)</f>
        <v>40</v>
      </c>
      <c r="Q5" s="50">
        <f>P5/13</f>
        <v>3.0769230769230771</v>
      </c>
    </row>
    <row r="6" spans="1:17" x14ac:dyDescent="0.25">
      <c r="A6" s="48" t="s">
        <v>31</v>
      </c>
      <c r="B6" s="49">
        <v>4</v>
      </c>
      <c r="C6" s="49">
        <v>4</v>
      </c>
      <c r="D6" s="49">
        <v>4</v>
      </c>
      <c r="E6" s="49">
        <v>1</v>
      </c>
      <c r="F6" s="49">
        <v>4</v>
      </c>
      <c r="G6" s="49">
        <v>4</v>
      </c>
      <c r="H6" s="49">
        <v>4</v>
      </c>
      <c r="I6" s="49">
        <v>4</v>
      </c>
      <c r="J6" s="76"/>
      <c r="K6" s="49">
        <v>4</v>
      </c>
      <c r="L6" s="49">
        <v>4</v>
      </c>
      <c r="M6" s="49">
        <v>4</v>
      </c>
      <c r="N6" s="49">
        <v>4</v>
      </c>
      <c r="O6" s="49">
        <v>4</v>
      </c>
      <c r="P6" s="48">
        <f>SUM(B6:O6)</f>
        <v>49</v>
      </c>
      <c r="Q6" s="50">
        <f>P6/13</f>
        <v>3.7692307692307692</v>
      </c>
    </row>
    <row r="7" spans="1:17" x14ac:dyDescent="0.25">
      <c r="A7" s="48" t="s">
        <v>32</v>
      </c>
      <c r="B7" s="49">
        <v>2</v>
      </c>
      <c r="C7" s="49">
        <v>4</v>
      </c>
      <c r="D7" s="49">
        <v>4</v>
      </c>
      <c r="E7" s="49">
        <v>2</v>
      </c>
      <c r="F7" s="49">
        <v>4</v>
      </c>
      <c r="G7" s="49">
        <v>4</v>
      </c>
      <c r="H7" s="49">
        <v>3</v>
      </c>
      <c r="I7" s="49">
        <v>4</v>
      </c>
      <c r="J7" s="76"/>
      <c r="K7" s="49">
        <v>2</v>
      </c>
      <c r="L7" s="49">
        <v>4</v>
      </c>
      <c r="M7" s="49">
        <v>4</v>
      </c>
      <c r="N7" s="49">
        <v>4</v>
      </c>
      <c r="O7" s="49">
        <v>4</v>
      </c>
      <c r="P7" s="48">
        <f>SUM(B7:O7)</f>
        <v>45</v>
      </c>
      <c r="Q7" s="50">
        <f>P7/13</f>
        <v>3.4615384615384617</v>
      </c>
    </row>
    <row r="8" spans="1:17" x14ac:dyDescent="0.25">
      <c r="A8" s="48" t="s">
        <v>33</v>
      </c>
      <c r="B8" s="49">
        <v>2</v>
      </c>
      <c r="C8" s="49">
        <v>1</v>
      </c>
      <c r="D8" s="49">
        <v>2</v>
      </c>
      <c r="E8" s="49">
        <v>1</v>
      </c>
      <c r="F8" s="49">
        <v>3</v>
      </c>
      <c r="G8" s="49">
        <v>4</v>
      </c>
      <c r="H8" s="49">
        <v>2</v>
      </c>
      <c r="I8" s="49">
        <v>3</v>
      </c>
      <c r="J8" s="76"/>
      <c r="K8" s="49">
        <v>3</v>
      </c>
      <c r="L8" s="49">
        <v>2</v>
      </c>
      <c r="M8" s="49">
        <v>3</v>
      </c>
      <c r="N8" s="49">
        <v>1</v>
      </c>
      <c r="O8" s="49">
        <v>2</v>
      </c>
      <c r="P8" s="61">
        <f>SUM(B8:O8)</f>
        <v>29</v>
      </c>
      <c r="Q8" s="50">
        <f>P8/13</f>
        <v>2.2307692307692308</v>
      </c>
    </row>
    <row r="9" spans="1:17" ht="15.75" thickBot="1" x14ac:dyDescent="0.3">
      <c r="Q9" s="55">
        <v>16.39</v>
      </c>
    </row>
    <row r="10" spans="1:17" ht="15.75" thickTop="1" x14ac:dyDescent="0.25"/>
    <row r="11" spans="1:17" x14ac:dyDescent="0.25">
      <c r="A11" s="52" t="s">
        <v>36</v>
      </c>
      <c r="B11" s="53" t="s">
        <v>38</v>
      </c>
      <c r="C11" s="52"/>
      <c r="D11" s="52"/>
      <c r="E11" t="s">
        <v>50</v>
      </c>
    </row>
    <row r="12" spans="1:17" x14ac:dyDescent="0.25">
      <c r="A12" s="59" t="s">
        <v>51</v>
      </c>
      <c r="B12" s="60">
        <v>1</v>
      </c>
      <c r="C12" s="60">
        <v>2</v>
      </c>
      <c r="D12" s="60">
        <v>3</v>
      </c>
      <c r="E12" s="60">
        <v>4</v>
      </c>
      <c r="F12" s="60">
        <v>5</v>
      </c>
      <c r="G12" s="60">
        <v>6</v>
      </c>
      <c r="H12" s="60">
        <v>7</v>
      </c>
      <c r="I12" s="60">
        <v>8</v>
      </c>
      <c r="J12" s="60">
        <v>9</v>
      </c>
      <c r="K12" s="60">
        <v>10</v>
      </c>
      <c r="L12" s="60">
        <v>11</v>
      </c>
      <c r="M12" s="60">
        <v>12</v>
      </c>
      <c r="N12" s="60">
        <v>23</v>
      </c>
      <c r="O12" s="60">
        <v>24</v>
      </c>
      <c r="P12" s="60" t="s">
        <v>34</v>
      </c>
      <c r="Q12" s="60" t="s">
        <v>35</v>
      </c>
    </row>
    <row r="13" spans="1:17" x14ac:dyDescent="0.25">
      <c r="A13" s="48" t="s">
        <v>39</v>
      </c>
      <c r="B13" s="49">
        <v>1</v>
      </c>
      <c r="C13" s="49">
        <v>3</v>
      </c>
      <c r="D13" s="49">
        <v>1</v>
      </c>
      <c r="E13" s="49">
        <v>1</v>
      </c>
      <c r="F13" s="49">
        <v>3</v>
      </c>
      <c r="G13" s="49">
        <v>3</v>
      </c>
      <c r="H13" s="49">
        <v>2</v>
      </c>
      <c r="I13" s="49">
        <v>3</v>
      </c>
      <c r="J13" s="76"/>
      <c r="K13" s="49">
        <v>3</v>
      </c>
      <c r="L13" s="49">
        <v>2</v>
      </c>
      <c r="M13" s="49">
        <v>3</v>
      </c>
      <c r="N13" s="49">
        <v>3</v>
      </c>
      <c r="O13" s="49">
        <v>3</v>
      </c>
      <c r="P13" s="48">
        <f>SUM(B13:O13)</f>
        <v>31</v>
      </c>
      <c r="Q13" s="50">
        <f>P13/13</f>
        <v>2.3846153846153846</v>
      </c>
    </row>
    <row r="14" spans="1:17" x14ac:dyDescent="0.25">
      <c r="A14" s="48" t="s">
        <v>40</v>
      </c>
      <c r="B14" s="49">
        <v>2</v>
      </c>
      <c r="C14" s="49">
        <v>3</v>
      </c>
      <c r="D14" s="49">
        <v>3</v>
      </c>
      <c r="E14" s="49">
        <v>2</v>
      </c>
      <c r="F14" s="49">
        <v>3</v>
      </c>
      <c r="G14" s="49">
        <v>3</v>
      </c>
      <c r="H14" s="49">
        <v>3</v>
      </c>
      <c r="I14" s="49">
        <v>3</v>
      </c>
      <c r="J14" s="76"/>
      <c r="K14" s="49">
        <v>2</v>
      </c>
      <c r="L14" s="49">
        <v>3</v>
      </c>
      <c r="M14" s="49">
        <v>3</v>
      </c>
      <c r="N14" s="49">
        <v>3</v>
      </c>
      <c r="O14" s="49">
        <v>3</v>
      </c>
      <c r="P14" s="48">
        <f>SUM(B14:O14)</f>
        <v>36</v>
      </c>
      <c r="Q14" s="50">
        <f>P14/13</f>
        <v>2.7692307692307692</v>
      </c>
    </row>
    <row r="15" spans="1:17" x14ac:dyDescent="0.25">
      <c r="A15" s="48" t="s">
        <v>41</v>
      </c>
      <c r="B15" s="49">
        <v>1</v>
      </c>
      <c r="C15" s="49">
        <v>2</v>
      </c>
      <c r="D15" s="49">
        <v>1</v>
      </c>
      <c r="E15" s="49">
        <v>3</v>
      </c>
      <c r="F15" s="49">
        <v>2</v>
      </c>
      <c r="G15" s="49">
        <v>3</v>
      </c>
      <c r="H15" s="49">
        <v>1</v>
      </c>
      <c r="I15" s="49">
        <v>3</v>
      </c>
      <c r="J15" s="76"/>
      <c r="K15" s="49">
        <v>2</v>
      </c>
      <c r="L15" s="49">
        <v>2</v>
      </c>
      <c r="M15" s="49">
        <v>3</v>
      </c>
      <c r="N15" s="49">
        <v>2</v>
      </c>
      <c r="O15" s="49">
        <v>1</v>
      </c>
      <c r="P15" s="48">
        <f>SUM(B15:O15)</f>
        <v>26</v>
      </c>
      <c r="Q15" s="50">
        <f>P15/13</f>
        <v>2</v>
      </c>
    </row>
    <row r="16" spans="1:17" x14ac:dyDescent="0.25">
      <c r="A16" s="48" t="s">
        <v>42</v>
      </c>
      <c r="B16" s="49">
        <v>3</v>
      </c>
      <c r="C16" s="49">
        <v>3</v>
      </c>
      <c r="D16" s="49">
        <v>3</v>
      </c>
      <c r="E16" s="49">
        <v>3</v>
      </c>
      <c r="F16" s="49">
        <v>2</v>
      </c>
      <c r="G16" s="49">
        <v>3</v>
      </c>
      <c r="H16" s="49">
        <v>3</v>
      </c>
      <c r="I16" s="49">
        <v>3</v>
      </c>
      <c r="J16" s="76"/>
      <c r="K16" s="49">
        <v>3</v>
      </c>
      <c r="L16" s="49">
        <v>3</v>
      </c>
      <c r="M16" s="49">
        <v>3</v>
      </c>
      <c r="N16" s="49">
        <v>3</v>
      </c>
      <c r="O16" s="49">
        <v>3</v>
      </c>
      <c r="P16" s="48">
        <f>SUM(B16:O16)</f>
        <v>38</v>
      </c>
      <c r="Q16" s="50">
        <f>P16/13</f>
        <v>2.9230769230769229</v>
      </c>
    </row>
    <row r="17" spans="1:17" x14ac:dyDescent="0.25">
      <c r="A17" s="48" t="s">
        <v>43</v>
      </c>
      <c r="B17" s="49">
        <v>1</v>
      </c>
      <c r="C17" s="49">
        <v>3</v>
      </c>
      <c r="D17" s="49">
        <v>3</v>
      </c>
      <c r="E17" s="49">
        <v>2</v>
      </c>
      <c r="F17" s="49">
        <v>2</v>
      </c>
      <c r="G17" s="49">
        <v>3</v>
      </c>
      <c r="H17" s="49">
        <v>2</v>
      </c>
      <c r="I17" s="49">
        <v>3</v>
      </c>
      <c r="J17" s="76"/>
      <c r="K17" s="49">
        <v>2</v>
      </c>
      <c r="L17" s="49">
        <v>3</v>
      </c>
      <c r="M17" s="49">
        <v>3</v>
      </c>
      <c r="N17" s="49">
        <v>3</v>
      </c>
      <c r="O17" s="49">
        <v>2</v>
      </c>
      <c r="P17" s="61">
        <f>SUM(B17:O17)</f>
        <v>32</v>
      </c>
      <c r="Q17" s="50">
        <f>P17/13</f>
        <v>2.4615384615384617</v>
      </c>
    </row>
    <row r="18" spans="1:17" ht="15.75" thickBot="1" x14ac:dyDescent="0.3">
      <c r="Q18" s="55">
        <v>12.53</v>
      </c>
    </row>
    <row r="19" spans="1:17" ht="15.75" thickTop="1" x14ac:dyDescent="0.25"/>
    <row r="20" spans="1:17" x14ac:dyDescent="0.25">
      <c r="A20" s="52" t="s">
        <v>36</v>
      </c>
      <c r="B20" s="53" t="s">
        <v>44</v>
      </c>
      <c r="C20" s="52"/>
      <c r="D20" s="52"/>
      <c r="E20" t="s">
        <v>50</v>
      </c>
    </row>
    <row r="21" spans="1:17" x14ac:dyDescent="0.25">
      <c r="A21" s="59" t="s">
        <v>51</v>
      </c>
      <c r="B21" s="60">
        <v>1</v>
      </c>
      <c r="C21" s="60">
        <v>2</v>
      </c>
      <c r="D21" s="60">
        <v>3</v>
      </c>
      <c r="E21" s="60">
        <v>4</v>
      </c>
      <c r="F21" s="60">
        <v>5</v>
      </c>
      <c r="G21" s="60">
        <v>6</v>
      </c>
      <c r="H21" s="60">
        <v>7</v>
      </c>
      <c r="I21" s="60">
        <v>8</v>
      </c>
      <c r="J21" s="60">
        <v>9</v>
      </c>
      <c r="K21" s="60">
        <v>10</v>
      </c>
      <c r="L21" s="60">
        <v>11</v>
      </c>
      <c r="M21" s="60">
        <v>12</v>
      </c>
      <c r="N21" s="60">
        <v>23</v>
      </c>
      <c r="O21" s="60">
        <v>24</v>
      </c>
      <c r="P21" s="60" t="s">
        <v>34</v>
      </c>
      <c r="Q21" s="60" t="s">
        <v>35</v>
      </c>
    </row>
    <row r="22" spans="1:17" x14ac:dyDescent="0.25">
      <c r="A22" s="48" t="s">
        <v>45</v>
      </c>
      <c r="B22" s="49">
        <v>2</v>
      </c>
      <c r="C22" s="49">
        <v>4</v>
      </c>
      <c r="D22" s="49">
        <v>3</v>
      </c>
      <c r="E22" s="49">
        <v>2</v>
      </c>
      <c r="F22" s="49">
        <v>5</v>
      </c>
      <c r="G22" s="49">
        <v>5</v>
      </c>
      <c r="H22" s="49">
        <v>4</v>
      </c>
      <c r="I22" s="49">
        <v>5</v>
      </c>
      <c r="J22" s="76"/>
      <c r="K22" s="49">
        <v>2</v>
      </c>
      <c r="L22" s="49">
        <v>3</v>
      </c>
      <c r="M22" s="49">
        <v>3</v>
      </c>
      <c r="N22" s="49">
        <v>4</v>
      </c>
      <c r="O22" s="49">
        <v>3</v>
      </c>
      <c r="P22" s="48">
        <f>SUM(B22:O22)</f>
        <v>45</v>
      </c>
      <c r="Q22" s="50">
        <f>P22/13</f>
        <v>3.4615384615384617</v>
      </c>
    </row>
    <row r="23" spans="1:17" x14ac:dyDescent="0.25">
      <c r="A23" s="48" t="s">
        <v>46</v>
      </c>
      <c r="B23" s="49">
        <v>3</v>
      </c>
      <c r="C23" s="49">
        <v>3</v>
      </c>
      <c r="D23" s="49">
        <v>3</v>
      </c>
      <c r="E23" s="49">
        <v>3</v>
      </c>
      <c r="F23" s="49">
        <v>5</v>
      </c>
      <c r="G23" s="49">
        <v>5</v>
      </c>
      <c r="H23" s="49">
        <v>5</v>
      </c>
      <c r="I23" s="49">
        <v>5</v>
      </c>
      <c r="J23" s="76"/>
      <c r="K23" s="49">
        <v>5</v>
      </c>
      <c r="L23" s="49">
        <v>4</v>
      </c>
      <c r="M23" s="49">
        <v>5</v>
      </c>
      <c r="N23" s="49">
        <v>4</v>
      </c>
      <c r="O23" s="49">
        <v>4</v>
      </c>
      <c r="P23" s="48">
        <f>SUM(B23:O23)</f>
        <v>54</v>
      </c>
      <c r="Q23" s="50">
        <f>P23/13</f>
        <v>4.1538461538461542</v>
      </c>
    </row>
    <row r="24" spans="1:17" x14ac:dyDescent="0.25">
      <c r="A24" s="48" t="s">
        <v>47</v>
      </c>
      <c r="B24" s="49">
        <v>4</v>
      </c>
      <c r="C24" s="49">
        <v>4</v>
      </c>
      <c r="D24" s="49">
        <v>3</v>
      </c>
      <c r="E24" s="49">
        <v>2</v>
      </c>
      <c r="F24" s="49">
        <v>5</v>
      </c>
      <c r="G24" s="49">
        <v>5</v>
      </c>
      <c r="H24" s="49">
        <v>5</v>
      </c>
      <c r="I24" s="49">
        <v>5</v>
      </c>
      <c r="J24" s="76"/>
      <c r="K24" s="49">
        <v>5</v>
      </c>
      <c r="L24" s="49">
        <v>5</v>
      </c>
      <c r="M24" s="49">
        <v>5</v>
      </c>
      <c r="N24" s="49">
        <v>4</v>
      </c>
      <c r="O24" s="49">
        <v>4</v>
      </c>
      <c r="P24" s="61">
        <f>SUM(B24:O24)</f>
        <v>56</v>
      </c>
      <c r="Q24" s="50">
        <f>P24/13</f>
        <v>4.3076923076923075</v>
      </c>
    </row>
    <row r="25" spans="1:17" ht="15.75" thickBot="1" x14ac:dyDescent="0.3">
      <c r="A25" s="48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8"/>
      <c r="Q25" s="55">
        <f>SUM(Q22:Q24)</f>
        <v>11.923076923076923</v>
      </c>
    </row>
    <row r="26" spans="1:17" ht="15.75" thickTop="1" x14ac:dyDescent="0.25"/>
  </sheetData>
  <pageMargins left="0.7" right="0.7" top="0.75" bottom="0.75" header="0.3" footer="0.3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tabSelected="1" workbookViewId="0">
      <selection activeCell="Q18" sqref="Q18"/>
    </sheetView>
  </sheetViews>
  <sheetFormatPr defaultRowHeight="15" x14ac:dyDescent="0.25"/>
  <sheetData>
    <row r="2" spans="1:17" x14ac:dyDescent="0.25">
      <c r="A2" s="63" t="s">
        <v>48</v>
      </c>
      <c r="B2" s="64" t="s">
        <v>37</v>
      </c>
      <c r="C2" s="63"/>
      <c r="D2" s="63"/>
      <c r="E2" t="s">
        <v>49</v>
      </c>
    </row>
    <row r="3" spans="1:17" x14ac:dyDescent="0.25">
      <c r="A3" s="59" t="s">
        <v>51</v>
      </c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0">
        <v>6</v>
      </c>
      <c r="H3" s="60">
        <v>7</v>
      </c>
      <c r="I3" s="60">
        <v>8</v>
      </c>
      <c r="J3" s="60">
        <v>9</v>
      </c>
      <c r="K3" s="60">
        <v>10</v>
      </c>
      <c r="L3" s="60">
        <v>11</v>
      </c>
      <c r="M3" s="60">
        <v>12</v>
      </c>
      <c r="N3" s="60">
        <v>23</v>
      </c>
      <c r="O3" s="60">
        <v>24</v>
      </c>
      <c r="P3" s="60" t="s">
        <v>34</v>
      </c>
      <c r="Q3" s="60" t="s">
        <v>35</v>
      </c>
    </row>
    <row r="4" spans="1:17" x14ac:dyDescent="0.25">
      <c r="A4" s="48" t="s">
        <v>29</v>
      </c>
      <c r="B4" s="49">
        <v>3</v>
      </c>
      <c r="C4" s="49">
        <v>4</v>
      </c>
      <c r="D4" s="49">
        <v>4</v>
      </c>
      <c r="E4" s="49">
        <v>3</v>
      </c>
      <c r="F4" s="49">
        <v>3</v>
      </c>
      <c r="G4" s="49">
        <v>2</v>
      </c>
      <c r="H4" s="49">
        <v>3</v>
      </c>
      <c r="I4" s="49">
        <v>4</v>
      </c>
      <c r="J4" s="76"/>
      <c r="K4" s="49">
        <v>3</v>
      </c>
      <c r="L4" s="49">
        <v>3</v>
      </c>
      <c r="M4" s="49">
        <v>2</v>
      </c>
      <c r="N4" s="49">
        <v>4</v>
      </c>
      <c r="O4" s="49">
        <v>4</v>
      </c>
      <c r="P4" s="48">
        <f>SUM(B4:O4)</f>
        <v>42</v>
      </c>
      <c r="Q4" s="50">
        <f>42/13</f>
        <v>3.2307692307692308</v>
      </c>
    </row>
    <row r="5" spans="1:17" x14ac:dyDescent="0.25">
      <c r="A5" s="48" t="s">
        <v>30</v>
      </c>
      <c r="B5" s="49">
        <v>4</v>
      </c>
      <c r="C5" s="49">
        <v>4</v>
      </c>
      <c r="D5" s="49">
        <v>4</v>
      </c>
      <c r="E5" s="49">
        <v>3</v>
      </c>
      <c r="F5" s="49">
        <v>4</v>
      </c>
      <c r="G5" s="49">
        <v>2</v>
      </c>
      <c r="H5" s="49">
        <v>4</v>
      </c>
      <c r="I5" s="49">
        <v>4</v>
      </c>
      <c r="J5" s="76"/>
      <c r="K5" s="49">
        <v>4</v>
      </c>
      <c r="L5" s="49">
        <v>4</v>
      </c>
      <c r="M5" s="49">
        <v>2</v>
      </c>
      <c r="N5" s="49">
        <v>4</v>
      </c>
      <c r="O5" s="49">
        <v>4</v>
      </c>
      <c r="P5" s="48">
        <f>SUM(B5:O5)</f>
        <v>47</v>
      </c>
      <c r="Q5" s="50">
        <f>47/13</f>
        <v>3.6153846153846154</v>
      </c>
    </row>
    <row r="6" spans="1:17" x14ac:dyDescent="0.25">
      <c r="A6" s="48" t="s">
        <v>31</v>
      </c>
      <c r="B6" s="49">
        <v>4</v>
      </c>
      <c r="C6" s="49">
        <v>4</v>
      </c>
      <c r="D6" s="49">
        <v>4</v>
      </c>
      <c r="E6" s="49">
        <v>3</v>
      </c>
      <c r="F6" s="49">
        <v>4</v>
      </c>
      <c r="G6" s="49">
        <v>4</v>
      </c>
      <c r="H6" s="49">
        <v>4</v>
      </c>
      <c r="I6" s="49">
        <v>4</v>
      </c>
      <c r="J6" s="76"/>
      <c r="K6" s="49">
        <v>4</v>
      </c>
      <c r="L6" s="49">
        <v>4</v>
      </c>
      <c r="M6" s="49">
        <v>1</v>
      </c>
      <c r="N6" s="49">
        <v>4</v>
      </c>
      <c r="O6" s="49">
        <v>4</v>
      </c>
      <c r="P6" s="48">
        <f>SUM(B6:O6)</f>
        <v>48</v>
      </c>
      <c r="Q6" s="50">
        <f>P6/13</f>
        <v>3.6923076923076925</v>
      </c>
    </row>
    <row r="7" spans="1:17" x14ac:dyDescent="0.25">
      <c r="A7" s="48" t="s">
        <v>32</v>
      </c>
      <c r="B7" s="49">
        <v>4</v>
      </c>
      <c r="C7" s="49">
        <v>4</v>
      </c>
      <c r="D7" s="49">
        <v>4</v>
      </c>
      <c r="E7" s="49">
        <v>4</v>
      </c>
      <c r="F7" s="49">
        <v>4</v>
      </c>
      <c r="G7" s="49">
        <v>4</v>
      </c>
      <c r="H7" s="49">
        <v>4</v>
      </c>
      <c r="I7" s="49">
        <v>4</v>
      </c>
      <c r="J7" s="76"/>
      <c r="K7" s="49">
        <v>4</v>
      </c>
      <c r="L7" s="49">
        <v>4</v>
      </c>
      <c r="M7" s="49">
        <v>1</v>
      </c>
      <c r="N7" s="49">
        <v>4</v>
      </c>
      <c r="O7" s="49">
        <v>4</v>
      </c>
      <c r="P7" s="48">
        <f>SUM(B7:O7)</f>
        <v>49</v>
      </c>
      <c r="Q7" s="50">
        <f>P7/13</f>
        <v>3.7692307692307692</v>
      </c>
    </row>
    <row r="8" spans="1:17" x14ac:dyDescent="0.25">
      <c r="A8" s="48" t="s">
        <v>33</v>
      </c>
      <c r="B8" s="49">
        <v>4</v>
      </c>
      <c r="C8" s="49">
        <v>4</v>
      </c>
      <c r="D8" s="49">
        <v>2</v>
      </c>
      <c r="E8" s="49">
        <v>3</v>
      </c>
      <c r="F8" s="49">
        <v>3</v>
      </c>
      <c r="G8" s="49">
        <v>4</v>
      </c>
      <c r="H8" s="49">
        <v>4</v>
      </c>
      <c r="I8" s="49">
        <v>2</v>
      </c>
      <c r="J8" s="76"/>
      <c r="K8" s="49">
        <v>4</v>
      </c>
      <c r="L8" s="49">
        <v>4</v>
      </c>
      <c r="M8" s="49">
        <v>2</v>
      </c>
      <c r="N8" s="49">
        <v>3</v>
      </c>
      <c r="O8" s="49">
        <v>3</v>
      </c>
      <c r="P8" s="61">
        <f>SUM(B8:O8)</f>
        <v>42</v>
      </c>
      <c r="Q8" s="50">
        <f>P8/13</f>
        <v>3.2307692307692308</v>
      </c>
    </row>
    <row r="9" spans="1:17" ht="15.75" thickBot="1" x14ac:dyDescent="0.3">
      <c r="Q9" s="56">
        <f>SUM(Q4:Q8)</f>
        <v>17.53846153846154</v>
      </c>
    </row>
    <row r="10" spans="1:17" ht="15.75" thickTop="1" x14ac:dyDescent="0.25"/>
    <row r="11" spans="1:17" x14ac:dyDescent="0.25">
      <c r="A11" s="63" t="s">
        <v>48</v>
      </c>
      <c r="B11" s="64" t="s">
        <v>38</v>
      </c>
      <c r="C11" s="63"/>
      <c r="D11" s="63"/>
      <c r="E11" t="s">
        <v>50</v>
      </c>
    </row>
    <row r="12" spans="1:17" x14ac:dyDescent="0.25">
      <c r="A12" s="59" t="s">
        <v>51</v>
      </c>
      <c r="B12" s="60">
        <v>1</v>
      </c>
      <c r="C12" s="60">
        <v>2</v>
      </c>
      <c r="D12" s="60">
        <v>3</v>
      </c>
      <c r="E12" s="60">
        <v>4</v>
      </c>
      <c r="F12" s="60">
        <v>5</v>
      </c>
      <c r="G12" s="60">
        <v>6</v>
      </c>
      <c r="H12" s="60">
        <v>7</v>
      </c>
      <c r="I12" s="60">
        <v>8</v>
      </c>
      <c r="J12" s="60">
        <v>9</v>
      </c>
      <c r="K12" s="60">
        <v>10</v>
      </c>
      <c r="L12" s="60">
        <v>11</v>
      </c>
      <c r="M12" s="60">
        <v>12</v>
      </c>
      <c r="N12" s="60">
        <v>23</v>
      </c>
      <c r="O12" s="60">
        <v>24</v>
      </c>
      <c r="P12" s="60" t="s">
        <v>34</v>
      </c>
      <c r="Q12" s="60" t="s">
        <v>35</v>
      </c>
    </row>
    <row r="13" spans="1:17" x14ac:dyDescent="0.25">
      <c r="A13" s="48" t="s">
        <v>39</v>
      </c>
      <c r="B13" s="49">
        <v>3</v>
      </c>
      <c r="C13" s="49">
        <v>3</v>
      </c>
      <c r="D13" s="49">
        <v>3</v>
      </c>
      <c r="E13" s="49">
        <v>3</v>
      </c>
      <c r="F13" s="49">
        <v>3</v>
      </c>
      <c r="G13" s="49">
        <v>2</v>
      </c>
      <c r="H13" s="49">
        <v>3</v>
      </c>
      <c r="I13" s="49">
        <v>2</v>
      </c>
      <c r="J13" s="76"/>
      <c r="K13" s="49">
        <v>3</v>
      </c>
      <c r="L13" s="49">
        <v>3</v>
      </c>
      <c r="M13" s="49">
        <v>1</v>
      </c>
      <c r="N13" s="49">
        <v>2</v>
      </c>
      <c r="O13" s="49">
        <v>3</v>
      </c>
      <c r="P13" s="48">
        <f>SUM(B13:O13)</f>
        <v>34</v>
      </c>
      <c r="Q13" s="50">
        <f>P13/13</f>
        <v>2.6153846153846154</v>
      </c>
    </row>
    <row r="14" spans="1:17" x14ac:dyDescent="0.25">
      <c r="A14" s="48" t="s">
        <v>40</v>
      </c>
      <c r="B14" s="49">
        <v>3</v>
      </c>
      <c r="C14" s="49">
        <v>3</v>
      </c>
      <c r="D14" s="49">
        <v>3</v>
      </c>
      <c r="E14" s="49">
        <v>4</v>
      </c>
      <c r="F14" s="49">
        <v>3</v>
      </c>
      <c r="G14" s="49">
        <v>3</v>
      </c>
      <c r="H14" s="49">
        <v>3</v>
      </c>
      <c r="I14" s="49">
        <v>3</v>
      </c>
      <c r="J14" s="76"/>
      <c r="K14" s="49">
        <v>3</v>
      </c>
      <c r="L14" s="49">
        <v>3</v>
      </c>
      <c r="M14" s="49">
        <v>2</v>
      </c>
      <c r="N14" s="49">
        <v>3</v>
      </c>
      <c r="O14" s="49">
        <v>3</v>
      </c>
      <c r="P14" s="48">
        <f>SUM(B14:O14)</f>
        <v>39</v>
      </c>
      <c r="Q14" s="50">
        <f>P14/13</f>
        <v>3</v>
      </c>
    </row>
    <row r="15" spans="1:17" x14ac:dyDescent="0.25">
      <c r="A15" s="48" t="s">
        <v>41</v>
      </c>
      <c r="B15" s="49">
        <v>3</v>
      </c>
      <c r="C15" s="49">
        <v>3</v>
      </c>
      <c r="D15" s="49">
        <v>3</v>
      </c>
      <c r="E15" s="49">
        <v>3</v>
      </c>
      <c r="F15" s="49">
        <v>2</v>
      </c>
      <c r="G15" s="49">
        <v>3</v>
      </c>
      <c r="H15" s="49">
        <v>3</v>
      </c>
      <c r="I15" s="49">
        <v>2</v>
      </c>
      <c r="J15" s="76"/>
      <c r="K15" s="49">
        <v>3</v>
      </c>
      <c r="L15" s="49">
        <v>3</v>
      </c>
      <c r="M15" s="49">
        <v>1</v>
      </c>
      <c r="N15" s="49">
        <v>2</v>
      </c>
      <c r="O15" s="49">
        <v>2</v>
      </c>
      <c r="P15" s="48">
        <f>SUM(B15:O15)</f>
        <v>33</v>
      </c>
      <c r="Q15" s="50">
        <f>P15/13</f>
        <v>2.5384615384615383</v>
      </c>
    </row>
    <row r="16" spans="1:17" x14ac:dyDescent="0.25">
      <c r="A16" s="48" t="s">
        <v>42</v>
      </c>
      <c r="B16" s="49">
        <v>3</v>
      </c>
      <c r="C16" s="49">
        <v>3</v>
      </c>
      <c r="D16" s="49">
        <v>3</v>
      </c>
      <c r="E16" s="49">
        <v>4</v>
      </c>
      <c r="F16" s="49">
        <v>2</v>
      </c>
      <c r="G16" s="49">
        <v>2</v>
      </c>
      <c r="H16" s="49">
        <v>3</v>
      </c>
      <c r="I16" s="49">
        <v>3</v>
      </c>
      <c r="J16" s="76"/>
      <c r="K16" s="49">
        <v>3</v>
      </c>
      <c r="L16" s="49">
        <v>3</v>
      </c>
      <c r="M16" s="49">
        <v>1</v>
      </c>
      <c r="N16" s="49">
        <v>2</v>
      </c>
      <c r="O16" s="49">
        <v>3</v>
      </c>
      <c r="P16" s="48">
        <f>SUM(B16:O16)</f>
        <v>35</v>
      </c>
      <c r="Q16" s="50">
        <f>P16/13</f>
        <v>2.6923076923076925</v>
      </c>
    </row>
    <row r="17" spans="1:17" x14ac:dyDescent="0.25">
      <c r="A17" s="48" t="s">
        <v>43</v>
      </c>
      <c r="B17" s="49">
        <v>3</v>
      </c>
      <c r="C17" s="49">
        <v>3</v>
      </c>
      <c r="D17" s="49">
        <v>3</v>
      </c>
      <c r="E17" s="49">
        <v>4</v>
      </c>
      <c r="F17" s="49">
        <v>2</v>
      </c>
      <c r="G17" s="49">
        <v>2</v>
      </c>
      <c r="H17" s="49">
        <v>3</v>
      </c>
      <c r="I17" s="49">
        <v>3</v>
      </c>
      <c r="J17" s="76"/>
      <c r="K17" s="49">
        <v>3</v>
      </c>
      <c r="L17" s="49">
        <v>3</v>
      </c>
      <c r="M17" s="49">
        <v>1</v>
      </c>
      <c r="N17" s="49">
        <v>2</v>
      </c>
      <c r="O17" s="49">
        <v>3</v>
      </c>
      <c r="P17" s="61">
        <f>SUM(B17:O17)</f>
        <v>35</v>
      </c>
      <c r="Q17" s="50">
        <f>P17/13</f>
        <v>2.6923076923076925</v>
      </c>
    </row>
    <row r="18" spans="1:17" ht="15.75" thickBot="1" x14ac:dyDescent="0.3">
      <c r="Q18" s="56">
        <f>SUM(Q13:Q17)</f>
        <v>13.53846153846154</v>
      </c>
    </row>
    <row r="19" spans="1:17" ht="15.75" thickTop="1" x14ac:dyDescent="0.25">
      <c r="A19" s="54"/>
      <c r="B19" s="54"/>
      <c r="C19" s="54"/>
      <c r="D19" s="54"/>
    </row>
    <row r="20" spans="1:17" x14ac:dyDescent="0.25">
      <c r="A20" s="63" t="s">
        <v>48</v>
      </c>
      <c r="B20" s="64" t="s">
        <v>44</v>
      </c>
      <c r="C20" s="63"/>
      <c r="D20" s="63"/>
      <c r="E20" t="s">
        <v>50</v>
      </c>
    </row>
    <row r="21" spans="1:17" x14ac:dyDescent="0.25">
      <c r="A21" s="59" t="s">
        <v>51</v>
      </c>
      <c r="B21" s="60">
        <v>1</v>
      </c>
      <c r="C21" s="60">
        <v>2</v>
      </c>
      <c r="D21" s="60">
        <v>3</v>
      </c>
      <c r="E21" s="60">
        <v>4</v>
      </c>
      <c r="F21" s="60">
        <v>5</v>
      </c>
      <c r="G21" s="60">
        <v>6</v>
      </c>
      <c r="H21" s="60">
        <v>7</v>
      </c>
      <c r="I21" s="60">
        <v>8</v>
      </c>
      <c r="J21" s="60">
        <v>9</v>
      </c>
      <c r="K21" s="60">
        <v>10</v>
      </c>
      <c r="L21" s="60">
        <v>11</v>
      </c>
      <c r="M21" s="60">
        <v>12</v>
      </c>
      <c r="N21" s="60">
        <v>23</v>
      </c>
      <c r="O21" s="60">
        <v>24</v>
      </c>
      <c r="P21" s="60" t="s">
        <v>34</v>
      </c>
      <c r="Q21" s="60" t="s">
        <v>35</v>
      </c>
    </row>
    <row r="22" spans="1:17" x14ac:dyDescent="0.25">
      <c r="A22" s="48" t="s">
        <v>45</v>
      </c>
      <c r="B22" s="49">
        <v>5</v>
      </c>
      <c r="C22" s="49">
        <v>5</v>
      </c>
      <c r="D22" s="49">
        <v>4</v>
      </c>
      <c r="E22" s="49">
        <v>3</v>
      </c>
      <c r="F22" s="49">
        <v>5</v>
      </c>
      <c r="G22" s="49">
        <v>3</v>
      </c>
      <c r="H22" s="49">
        <v>5</v>
      </c>
      <c r="I22" s="49">
        <v>5</v>
      </c>
      <c r="J22" s="76"/>
      <c r="K22" s="49">
        <v>5</v>
      </c>
      <c r="L22" s="49">
        <v>4</v>
      </c>
      <c r="M22" s="49">
        <v>1</v>
      </c>
      <c r="N22" s="49">
        <v>4</v>
      </c>
      <c r="O22" s="49">
        <v>4</v>
      </c>
      <c r="P22" s="48">
        <f>SUM(B22:O22)</f>
        <v>53</v>
      </c>
      <c r="Q22" s="50">
        <f>P22/13</f>
        <v>4.0769230769230766</v>
      </c>
    </row>
    <row r="23" spans="1:17" x14ac:dyDescent="0.25">
      <c r="A23" s="48" t="s">
        <v>46</v>
      </c>
      <c r="B23" s="49">
        <v>5</v>
      </c>
      <c r="C23" s="49">
        <v>4</v>
      </c>
      <c r="D23" s="49">
        <v>4</v>
      </c>
      <c r="E23" s="49">
        <v>3</v>
      </c>
      <c r="F23" s="49">
        <v>5</v>
      </c>
      <c r="G23" s="49">
        <v>4</v>
      </c>
      <c r="H23" s="49">
        <v>5</v>
      </c>
      <c r="I23" s="49">
        <v>5</v>
      </c>
      <c r="J23" s="76"/>
      <c r="K23" s="49">
        <v>5</v>
      </c>
      <c r="L23" s="49">
        <v>5</v>
      </c>
      <c r="M23" s="49">
        <v>2</v>
      </c>
      <c r="N23" s="49">
        <v>4</v>
      </c>
      <c r="O23" s="49">
        <v>4</v>
      </c>
      <c r="P23" s="48">
        <f>SUM(B23:O23)</f>
        <v>55</v>
      </c>
      <c r="Q23" s="50">
        <f>P23/13</f>
        <v>4.2307692307692308</v>
      </c>
    </row>
    <row r="24" spans="1:17" x14ac:dyDescent="0.25">
      <c r="A24" s="48" t="s">
        <v>47</v>
      </c>
      <c r="B24" s="49">
        <v>5</v>
      </c>
      <c r="C24" s="49">
        <v>4</v>
      </c>
      <c r="D24" s="49">
        <v>4</v>
      </c>
      <c r="E24" s="49">
        <v>5</v>
      </c>
      <c r="F24" s="49">
        <v>5</v>
      </c>
      <c r="G24" s="49">
        <v>4</v>
      </c>
      <c r="H24" s="49">
        <v>5</v>
      </c>
      <c r="I24" s="49">
        <v>5</v>
      </c>
      <c r="J24" s="76"/>
      <c r="K24" s="49">
        <v>5</v>
      </c>
      <c r="L24" s="49">
        <v>5</v>
      </c>
      <c r="M24" s="49">
        <v>2</v>
      </c>
      <c r="N24" s="49">
        <v>3</v>
      </c>
      <c r="O24" s="49">
        <v>4</v>
      </c>
      <c r="P24" s="61">
        <f>SUM(B24:O24)</f>
        <v>56</v>
      </c>
      <c r="Q24" s="50">
        <f>P24/13</f>
        <v>4.3076923076923075</v>
      </c>
    </row>
    <row r="25" spans="1:17" ht="15.75" thickBot="1" x14ac:dyDescent="0.3">
      <c r="A25" s="48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8"/>
      <c r="Q25" s="56">
        <f>SUM(Q22:Q24)</f>
        <v>12.615384615384613</v>
      </c>
    </row>
    <row r="26" spans="1:17" ht="15.75" thickTop="1" x14ac:dyDescent="0.25"/>
  </sheetData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Heaton</vt:lpstr>
      <vt:lpstr>Wexford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2017-11-16T22:29:55Z</cp:lastPrinted>
  <dcterms:created xsi:type="dcterms:W3CDTF">2017-04-17T17:35:56Z</dcterms:created>
  <dcterms:modified xsi:type="dcterms:W3CDTF">2017-11-16T22:38:35Z</dcterms:modified>
</cp:coreProperties>
</file>